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20490" windowHeight="7455"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<sst xmlns="http://schemas.openxmlformats.org/spreadsheetml/2006/main" xmlns:r="http://schemas.openxmlformats.org/officeDocument/2006/relationships" count="494" uniqueCount="494">
  <si>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</si>
  <si>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</si>
  <si>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</si>
  <si>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</si>
  <si>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</si>
  <si>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</si>
  <si>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</si>
  <si>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</si>
  <si>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</si>
  <si>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</si>
  <si>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厚労　太郎</t>
    <rPh sb="0" eb="2">
      <t>コウロウ</t>
    </rPh>
    <rPh sb="3" eb="5">
      <t>タロウ</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</si>
  <si>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</si>
  <si>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</si>
  <si>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</si>
  <si>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</si>
  <si>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</si>
  <si>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</si>
  <si>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</si>
  <si>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</si>
  <si>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</si>
  <si>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</si>
  <si>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</si>
  <si>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</si>
  <si>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</si>
  <si>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</si>
  <si>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</si>
  <si>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</si>
  <si>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</si>
  <si>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</si>
  <si>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</si>
  <si>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</si>
  <si>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</si>
  <si>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</si>
  <si>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</si>
  <si>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</si>
  <si>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</si>
  <si>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</si>
  <si>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</si>
  <si>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</si>
  <si>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</si>
  <si>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</si>
  <si>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介護保険事業所名称０４</t>
    <rPh sb="0" eb="2">
      <t>カイゴ</t>
    </rPh>
    <rPh sb="2" eb="4">
      <t>ホケン</t>
    </rPh>
    <rPh sb="4" eb="7">
      <t>ジギョウショ</t>
    </rPh>
    <rPh sb="7" eb="9">
      <t>メイショウ</t>
    </rPh>
    <phoneticPr fontId="88"/>
  </si>
  <si>
    <t>～</t>
  </si>
  <si>
    <t>月</t>
    <rPh sb="0" eb="1">
      <t>ガツ</t>
    </rPh>
    <phoneticPr fontId="20"/>
  </si>
  <si>
    <t>(A)及び(B)を実施</t>
  </si>
  <si>
    <t>⑤</t>
  </si>
  <si>
    <t>具体的な取組内容</t>
    <rPh sb="0" eb="3">
      <t>グタイテキ</t>
    </rPh>
    <rPh sb="4" eb="6">
      <t>トリクミ</t>
    </rPh>
    <rPh sb="6" eb="8">
      <t>ナイヨウ</t>
    </rPh>
    <phoneticPr fontId="20"/>
  </si>
  <si>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</si>
  <si>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</si>
  <si>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</si>
  <si>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</si>
  <si>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</si>
  <si>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</si>
  <si>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</si>
  <si>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</si>
  <si>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</si>
  <si>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</si>
  <si>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</si>
  <si>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</si>
  <si>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</si>
  <si>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</si>
  <si>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</si>
  <si>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</si>
  <si>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</si>
  <si>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</si>
  <si>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</si>
  <si>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</si>
  <si>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</si>
  <si>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</si>
  <si>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</si>
  <si>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</si>
  <si>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</si>
  <si>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</si>
  <si>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○○ケアサービス</t>
  </si>
  <si>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</si>
  <si>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</si>
  <si>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</si>
  <si>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</si>
  <si>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</si>
  <si>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</si>
  <si>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</si>
  <si>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</si>
  <si>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</si>
  <si>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</si>
  <si>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</si>
  <si>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</si>
  <si>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</si>
  <si>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</si>
  <si>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</si>
  <si>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</si>
  <si>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</si>
  <si>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</si>
  <si>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</si>
  <si>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</si>
  <si>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</si>
  <si>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</si>
  <si>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</si>
  <si>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</si>
  <si>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</si>
  <si>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</si>
  <si>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</si>
  <si>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</si>
  <si>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</si>
  <si>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</si>
  <si>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</si>
  <si>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</si>
  <si>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</si>
  <si>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</si>
  <si>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9"/>
  </si>
  <si>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</si>
  <si>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</si>
  <si>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</si>
  <si>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</si>
  <si>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</si>
  <si>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</si>
  <si>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</si>
  <si>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</si>
  <si>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</si>
  <si>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</si>
  <si>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</si>
  <si>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</si>
  <si>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</si>
  <si>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</si>
  <si>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</si>
  <si>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</si>
  <si>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</si>
  <si>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</si>
  <si>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</si>
  <si>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</si>
  <si>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</si>
  <si>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</si>
  <si>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</si>
  <si>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</si>
  <si>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</si>
  <si>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</si>
  <si>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</si>
  <si>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</si>
  <si>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</si>
  <si>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</si>
  <si>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</si>
  <si>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</si>
  <si>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</si>
  <si>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</si>
  <si>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</si>
  <si>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</si>
  <si>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</si>
  <si>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</si>
  <si>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</si>
  <si>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</si>
  <si>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</si>
  <si>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9"/>
  </si>
  <si>
    <t>代表者</t>
    <rPh sb="0" eb="3">
      <t>ダイヒョウシャ</t>
    </rPh>
    <phoneticPr fontId="20"/>
  </si>
  <si>
    <t>職名</t>
    <rPh sb="0" eb="2">
      <t>ショクメイ</t>
    </rPh>
    <phoneticPr fontId="20"/>
  </si>
  <si>
    <t>介護保険事業所名称０５</t>
    <rPh sb="0" eb="2">
      <t>カイゴ</t>
    </rPh>
    <rPh sb="2" eb="4">
      <t>ホケン</t>
    </rPh>
    <rPh sb="4" eb="7">
      <t>ジギョウショ</t>
    </rPh>
    <rPh sb="7" eb="9">
      <t>メイショウ</t>
    </rPh>
    <phoneticPr fontId="88"/>
  </si>
  <si>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</si>
  <si>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</si>
  <si>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</si>
  <si>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</si>
  <si>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</si>
  <si>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</si>
  <si>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</si>
  <si>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</si>
  <si>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</si>
  <si>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</si>
  <si>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</si>
  <si>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</si>
  <si>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</si>
  <si>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</si>
  <si>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</si>
  <si>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</si>
  <si>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</si>
  <si>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</si>
  <si>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</si>
  <si>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</si>
  <si>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</si>
  <si>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</si>
  <si>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</si>
  <si>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</si>
  <si>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</si>
  <si>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</si>
  <si>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</si>
  <si>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</si>
  <si>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</si>
  <si>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</si>
  <si>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</si>
  <si>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</si>
  <si>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</si>
  <si>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</si>
  <si>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</si>
  <si>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</si>
  <si>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</si>
  <si>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</si>
  <si>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</si>
  <si>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</si>
  <si>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</si>
  <si>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</si>
  <si>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</si>
  <si>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</si>
  <si>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</si>
  <si>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</si>
  <si>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千代田区</t>
    <rPh sb="0" eb="4">
      <t>チヨダク</t>
    </rPh>
    <phoneticPr fontId="20"/>
  </si>
  <si>
    <t>横浜市</t>
    <rPh sb="0" eb="3">
      <t>ヨコハマシ</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</si>
  <si>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</si>
  <si>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</si>
  <si>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</si>
  <si>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</si>
  <si>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</si>
  <si>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</si>
  <si>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</si>
  <si>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</si>
  <si>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</si>
  <si>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</si>
  <si>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</si>
  <si>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</si>
  <si>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</si>
  <si>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</si>
  <si>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</si>
  <si>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</si>
  <si>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</si>
  <si>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</si>
  <si>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</si>
  <si>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</si>
  <si>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</si>
  <si>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</si>
  <si>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</si>
  <si>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</si>
  <si>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</si>
  <si>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9"/>
  </si>
  <si>
    <t>・基本情報</t>
    <rPh sb="1" eb="3">
      <t>キホン</t>
    </rPh>
    <phoneticPr fontId="89"/>
  </si>
  <si>
    <t>(</t>
  </si>
  <si>
    <t>１　提出先に関する情報</t>
    <rPh sb="2" eb="4">
      <t>テイシュツ</t>
    </rPh>
    <rPh sb="4" eb="5">
      <t>サキ</t>
    </rPh>
    <rPh sb="6" eb="7">
      <t>カン</t>
    </rPh>
    <rPh sb="9" eb="11">
      <t>ジョウホウ</t>
    </rPh>
    <phoneticPr fontId="89"/>
  </si>
  <si>
    <t>２　基本情報</t>
    <rPh sb="2" eb="4">
      <t>キホン</t>
    </rPh>
    <rPh sb="4" eb="6">
      <t>ジョウホウ</t>
    </rPh>
    <phoneticPr fontId="89"/>
  </si>
  <si>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</si>
  <si>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</si>
  <si>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</si>
  <si>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</si>
  <si>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</si>
  <si>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</si>
  <si>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介護保険事業所名称０２</t>
    <rPh sb="0" eb="2">
      <t>カイゴ</t>
    </rPh>
    <rPh sb="2" eb="4">
      <t>ホケン</t>
    </rPh>
    <rPh sb="4" eb="7">
      <t>ジギョウショ</t>
    </rPh>
    <rPh sb="7" eb="9">
      <t>メイショウ</t>
    </rPh>
    <phoneticPr fontId="88"/>
  </si>
  <si>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</si>
  <si>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</si>
  <si>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</si>
  <si>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</si>
  <si>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</si>
  <si>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</si>
  <si>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</si>
  <si>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</si>
  <si>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</si>
  <si>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</si>
  <si>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</si>
  <si>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さいたま市</t>
    <rPh sb="4" eb="5">
      <t>シ</t>
    </rPh>
    <phoneticPr fontId="20"/>
  </si>
  <si>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</si>
  <si>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</si>
  <si>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</si>
  <si>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</si>
  <si>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</si>
  <si>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</si>
  <si>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</si>
  <si>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</si>
  <si>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</si>
  <si>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</si>
  <si>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</si>
  <si>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</si>
  <si>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</si>
  <si>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</si>
  <si>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</si>
  <si>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</si>
  <si>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</si>
  <si>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</si>
  <si>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</si>
  <si>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</si>
  <si>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</si>
  <si>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</si>
  <si>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</si>
  <si>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</si>
  <si>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</si>
  <si>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</si>
  <si>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</si>
  <si>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</si>
  <si>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</si>
  <si>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</si>
  <si>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</si>
  <si>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</si>
  <si>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</si>
  <si>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</si>
  <si>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</si>
  <si>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</si>
  <si>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</si>
  <si>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</si>
  <si>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</si>
  <si>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</si>
  <si>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9"/>
  </si>
  <si>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</si>
  <si>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</si>
  <si>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</si>
  <si>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</si>
  <si>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</si>
  <si>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</si>
  <si>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</si>
  <si>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</si>
  <si>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</si>
  <si>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</si>
  <si>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</si>
  <si>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</si>
  <si>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</si>
  <si>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</si>
  <si>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</si>
  <si>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</si>
  <si>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</si>
  <si>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</si>
  <si>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</si>
  <si>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9"/>
  </si>
  <si>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</si>
  <si>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</si>
  <si>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</si>
  <si>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</si>
  <si>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</si>
  <si>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</si>
  <si>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</si>
  <si>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</si>
  <si>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</si>
  <si>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</si>
  <si>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</si>
  <si>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</si>
  <si>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</si>
  <si>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</si>
  <si>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</si>
  <si>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</si>
  <si>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</si>
  <si>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</si>
  <si>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</si>
  <si>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</si>
  <si>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</si>
  <si>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</si>
  <si>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</si>
  <si>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</si>
  <si>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9"/>
  </si>
  <si>
    <t>特定事業所加算（Ⅰ）</t>
    <rPh sb="0" eb="7">
      <t>ト</t>
    </rPh>
    <phoneticPr fontId="89"/>
  </si>
  <si>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</si>
  <si>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</si>
  <si>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</si>
  <si>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</si>
  <si>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</si>
  <si>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</si>
  <si>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</si>
  <si>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加算Ⅱ</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</si>
  <si>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</si>
  <si>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</si>
  <si>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</si>
  <si>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</si>
  <si>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</si>
  <si>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</si>
  <si>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</si>
  <si>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</si>
  <si>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</si>
  <si>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</si>
  <si>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</si>
  <si>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コウロウ　タロウ</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</si>
  <si>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</si>
  <si>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</si>
  <si>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</si>
  <si>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</si>
  <si>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</si>
  <si>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</si>
  <si>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</si>
  <si>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</si>
  <si>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</si>
  <si>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</si>
  <si>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</si>
  <si>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</si>
  <si>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</si>
  <si>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</si>
  <si>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</si>
  <si>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</si>
  <si>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</si>
  <si>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</si>
  <si>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</si>
  <si>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</si>
  <si>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</si>
  <si>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</si>
  <si>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</si>
  <si>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t>
  </si>
  <si>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</si>
  <si>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</si>
  <si>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</si>
  <si>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</si>
  <si>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介護老人保健施設</t>
    <rPh sb="0" eb="8">
      <t>ロウケン</t>
    </rPh>
    <phoneticPr fontId="88"/>
  </si>
  <si>
    <t>短期入所生活介護</t>
  </si>
  <si>
    <t>介護予防訪問入浴介護</t>
  </si>
  <si>
    <t>介護予防通所リハビリテーション</t>
  </si>
  <si>
    <t>介護予防短期入所生活介護</t>
  </si>
  <si>
    <t>介護予防短期入所療養介護（老健）</t>
  </si>
  <si>
    <t>訪問入浴介護</t>
  </si>
  <si>
    <t>東京都</t>
    <rPh sb="0" eb="3">
      <t>トウキョウト</t>
    </rPh>
    <phoneticPr fontId="20"/>
  </si>
  <si>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</si>
  <si>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</si>
  <si>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</si>
  <si>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</si>
  <si>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</si>
  <si>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</si>
  <si>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</si>
  <si>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</si>
  <si>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</si>
  <si>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</si>
  <si>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</si>
  <si>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</si>
  <si>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</si>
  <si>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</si>
  <si>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</si>
  <si>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</si>
  <si>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</si>
  <si>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</si>
  <si>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</si>
  <si>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</si>
  <si>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</si>
  <si>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</si>
  <si>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</si>
  <si>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</si>
  <si>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</si>
  <si>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</si>
  <si>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t>埼玉県</t>
    <rPh sb="0" eb="3">
      <t>サイタマケン</t>
    </rPh>
    <phoneticPr fontId="20"/>
  </si>
  <si>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</si>
  <si>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</si>
  <si>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</si>
  <si>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</si>
  <si>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</si>
  <si>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</si>
  <si>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加算Ⅲ</t>
  </si>
  <si>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</si>
  <si>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</si>
  <si>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</si>
  <si>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</si>
  <si>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</si>
  <si>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</si>
  <si>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</si>
  <si>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</si>
  <si>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</si>
  <si>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</si>
  <si>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</si>
  <si>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</si>
  <si>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</si>
  <si>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</si>
  <si>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</si>
  <si>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</si>
  <si>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</si>
  <si>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</si>
  <si>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</si>
  <si>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</si>
  <si>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</si>
  <si>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</si>
  <si>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</si>
  <si>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</si>
  <si>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</si>
  <si>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</si>
  <si>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</si>
  <si>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</si>
  <si>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</si>
  <si>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</si>
  <si>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</si>
  <si>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</si>
  <si>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</si>
  <si>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</si>
  <si>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</si>
  <si>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</si>
  <si>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</si>
  <si>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</si>
  <si>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</si>
  <si>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</si>
  <si>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代表取締役</t>
    <rPh sb="0" eb="2">
      <t>ダイヒョウ</t>
    </rPh>
    <rPh sb="2" eb="5">
      <t>トリシマリヤク</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</si>
  <si>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</si>
  <si>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</si>
  <si>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</si>
  <si>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</si>
  <si>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</si>
  <si>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</si>
  <si>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</si>
  <si>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介護老人福祉施設</t>
    <rPh sb="0" eb="2">
      <t>カイゴ</t>
    </rPh>
    <rPh sb="2" eb="4">
      <t>ロウジン</t>
    </rPh>
    <rPh sb="4" eb="6">
      <t>フクシ</t>
    </rPh>
    <rPh sb="6" eb="8">
      <t>シセツ</t>
    </rPh>
    <phoneticPr fontId="88"/>
  </si>
  <si>
    <t>(1)～(6)には、それぞれの加算による賃金改善を行った場合の法定福利費等の事業主負担の増加分を含めることができる。</t>
  </si>
  <si>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</si>
  <si>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</si>
  <si>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</si>
  <si>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8"/>
  </si>
  <si>
    <t>介護保険事業所名称０３</t>
    <rPh sb="0" eb="2">
      <t>カイゴ</t>
    </rPh>
    <rPh sb="2" eb="4">
      <t>ホケン</t>
    </rPh>
    <rPh sb="4" eb="7">
      <t>ジギョウショ</t>
    </rPh>
    <rPh sb="7" eb="9">
      <t>メイショウ</t>
    </rPh>
    <phoneticPr fontId="88"/>
  </si>
  <si>
    <t>千代田区霞が関１－２－２</t>
  </si>
  <si>
    <t>厚労　花子</t>
    <rPh sb="0" eb="2">
      <t>コウロウ</t>
    </rPh>
    <rPh sb="3" eb="5">
      <t>ハナコ</t>
    </rPh>
    <phoneticPr fontId="20"/>
  </si>
  <si>
    <t>03-3571-0000</t>
  </si>
  <si>
    <t>03-3591-9999</t>
  </si>
  <si>
    <t>aaa@aaa.aa.jp</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</si>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</sst>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38" fillId="26" borderId="41" xfId="46"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38" fillId="26" borderId="47" xfId="46"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38" fillId="26" borderId="58" xfId="46"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78739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393700</xdr:colOff>
      <xdr:row>22</xdr:row>
      <xdr:rowOff>408305</xdr:rowOff>
    </xdr:from>
    <xdr:to xmlns:xdr="http://schemas.openxmlformats.org/drawingml/2006/spreadsheetDrawing">
      <xdr:col>13</xdr:col>
      <xdr:colOff>721360</xdr:colOff>
      <xdr:row>24</xdr:row>
      <xdr:rowOff>27305</xdr:rowOff>
    </xdr:to>
    <xdr:sp macro="" textlink="">
      <xdr:nvSpPr>
        <xdr:cNvPr id="28" name="二等辺三角形 27"/>
        <xdr:cNvSpPr/>
      </xdr:nvSpPr>
      <xdr:spPr>
        <a:xfrm rot="5400000">
          <a:off x="4670425" y="10066655"/>
          <a:ext cx="327660"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126365</xdr:colOff>
      <xdr:row>22</xdr:row>
      <xdr:rowOff>410210</xdr:rowOff>
    </xdr:from>
    <xdr:to xmlns:xdr="http://schemas.openxmlformats.org/drawingml/2006/spreadsheetDrawing">
      <xdr:col>15</xdr:col>
      <xdr:colOff>450850</xdr:colOff>
      <xdr:row>24</xdr:row>
      <xdr:rowOff>29210</xdr:rowOff>
    </xdr:to>
    <xdr:sp macro="" textlink="">
      <xdr:nvSpPr>
        <xdr:cNvPr id="29" name="二等辺三角形 28"/>
        <xdr:cNvSpPr/>
      </xdr:nvSpPr>
      <xdr:spPr>
        <a:xfrm rot="5400000">
          <a:off x="7994015" y="10068560"/>
          <a:ext cx="324485"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88900</xdr:colOff>
      <xdr:row>22</xdr:row>
      <xdr:rowOff>402590</xdr:rowOff>
    </xdr:from>
    <xdr:to xmlns:xdr="http://schemas.openxmlformats.org/drawingml/2006/spreadsheetDrawing">
      <xdr:col>17</xdr:col>
      <xdr:colOff>416560</xdr:colOff>
      <xdr:row>24</xdr:row>
      <xdr:rowOff>22225</xdr:rowOff>
    </xdr:to>
    <xdr:sp macro="" textlink="">
      <xdr:nvSpPr>
        <xdr:cNvPr id="43" name="二等辺三角形 42"/>
        <xdr:cNvSpPr/>
      </xdr:nvSpPr>
      <xdr:spPr>
        <a:xfrm rot="5400000">
          <a:off x="11233150" y="10060940"/>
          <a:ext cx="327660" cy="553085"/>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mlns:xdr="http://schemas.openxmlformats.org/drawingml/2006/spreadsheetDrawing">
      <xdr:col>14</xdr:col>
      <xdr:colOff>1999615</xdr:colOff>
      <xdr:row>29</xdr:row>
      <xdr:rowOff>139065</xdr:rowOff>
    </xdr:from>
    <xdr:to xmlns:xdr="http://schemas.openxmlformats.org/drawingml/2006/spreadsheetDrawing">
      <xdr:col>15</xdr:col>
      <xdr:colOff>112395</xdr:colOff>
      <xdr:row>30</xdr:row>
      <xdr:rowOff>161290</xdr:rowOff>
    </xdr:to>
    <xdr:pic macro="">
      <xdr:nvPicPr>
        <xdr:cNvPr id="37" name="図 36"/>
        <xdr:cNvPicPr>
          <a:picLocks noChangeAspect="1"/>
        </xdr:cNvPicPr>
      </xdr:nvPicPr>
      <xdr:blipFill>
        <a:blip xmlns:r="http://schemas.openxmlformats.org/officeDocument/2006/relationships" r:embed="rId1"/>
        <a:stretch>
          <a:fillRect/>
        </a:stretch>
      </xdr:blipFill>
      <xdr:spPr>
        <a:xfrm>
          <a:off x="7486015" y="13064490"/>
          <a:ext cx="494030" cy="488950"/>
        </a:xfrm>
        <a:prstGeom prst="rect">
          <a:avLst/>
        </a:prstGeom>
      </xdr:spPr>
    </xdr:pic>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9632;&#36039;&#26009;\WAM&#12493;&#12483;&#12488;&#20140;&#37117;&#24220;\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9632;&#36039;&#26009;\WAM&#12493;&#12483;&#12488;&#20140;&#37117;&#24220;\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9632;&#36039;&#26009;\WAM&#12493;&#12483;&#12488;&#20140;&#37117;&#24220;\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view="pageBreakPreview" zoomScale="90" zoomScaleNormal="90" zoomScaleSheetLayoutView="9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115</v>
      </c>
      <c r="B1" s="9"/>
      <c r="C1" s="9"/>
      <c r="D1" s="9"/>
      <c r="E1" s="9"/>
    </row>
    <row r="2" spans="1:5" ht="18">
      <c r="A2" s="10" t="s">
        <v>378</v>
      </c>
      <c r="B2" s="10"/>
      <c r="C2" s="10"/>
      <c r="D2" s="10"/>
      <c r="E2" s="10"/>
    </row>
    <row r="3" spans="1:5" s="4" customFormat="1" ht="8.1" customHeight="1">
      <c r="A3" s="11"/>
      <c r="B3" s="11"/>
      <c r="C3" s="11"/>
      <c r="D3" s="11"/>
    </row>
    <row r="4" spans="1:5" s="5" customFormat="1" ht="27">
      <c r="A4" s="12" t="s">
        <v>8</v>
      </c>
      <c r="B4" s="12" t="s">
        <v>168</v>
      </c>
      <c r="C4" s="24" t="s">
        <v>24</v>
      </c>
      <c r="D4" s="26" t="s">
        <v>262</v>
      </c>
      <c r="E4" s="12" t="s">
        <v>327</v>
      </c>
    </row>
    <row r="5" spans="1:5" ht="18" customHeight="1">
      <c r="A5" s="13" t="s">
        <v>232</v>
      </c>
      <c r="B5" s="20">
        <v>1</v>
      </c>
      <c r="C5" s="20" t="s">
        <v>263</v>
      </c>
      <c r="D5" s="27" t="s">
        <v>264</v>
      </c>
      <c r="E5" s="21" t="s">
        <v>209</v>
      </c>
    </row>
    <row r="6" spans="1:5" ht="75" customHeight="1">
      <c r="A6" s="14" t="s">
        <v>265</v>
      </c>
      <c r="B6" s="21">
        <v>1</v>
      </c>
      <c r="C6" s="25" t="s">
        <v>12</v>
      </c>
      <c r="D6" s="28" t="s">
        <v>122</v>
      </c>
      <c r="E6" s="21" t="s">
        <v>209</v>
      </c>
    </row>
    <row r="7" spans="1:5" ht="105" customHeight="1">
      <c r="A7" s="14" t="s">
        <v>267</v>
      </c>
      <c r="B7" s="21">
        <v>1</v>
      </c>
      <c r="C7" s="25" t="s">
        <v>77</v>
      </c>
      <c r="D7" s="28" t="s">
        <v>207</v>
      </c>
      <c r="E7" s="29" t="s">
        <v>268</v>
      </c>
    </row>
    <row r="8" spans="1:5" ht="60" customHeight="1">
      <c r="A8" s="14" t="s">
        <v>313</v>
      </c>
      <c r="B8" s="21" t="s">
        <v>382</v>
      </c>
      <c r="C8" s="25" t="s">
        <v>36</v>
      </c>
      <c r="D8" s="28" t="s">
        <v>492</v>
      </c>
      <c r="E8" s="29" t="s">
        <v>268</v>
      </c>
    </row>
    <row r="9" spans="1:5" ht="60" customHeight="1">
      <c r="A9" s="14" t="s">
        <v>270</v>
      </c>
      <c r="B9" s="21" t="s">
        <v>382</v>
      </c>
      <c r="C9" s="25" t="s">
        <v>36</v>
      </c>
      <c r="D9" s="28" t="s">
        <v>491</v>
      </c>
      <c r="E9" s="29" t="s">
        <v>268</v>
      </c>
    </row>
    <row r="10" spans="1:5" ht="72" customHeight="1">
      <c r="A10" s="14" t="s">
        <v>465</v>
      </c>
      <c r="B10" s="21" t="s">
        <v>382</v>
      </c>
      <c r="C10" s="25" t="s">
        <v>36</v>
      </c>
      <c r="D10" s="28" t="s">
        <v>493</v>
      </c>
      <c r="E10" s="29" t="s">
        <v>268</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272</v>
      </c>
      <c r="B18" s="15"/>
      <c r="C18" s="15"/>
      <c r="D18" s="15"/>
    </row>
    <row r="19" spans="1:6" ht="5.25" customHeight="1">
      <c r="A19" s="15"/>
      <c r="B19" s="15"/>
      <c r="C19" s="15"/>
      <c r="D19" s="15"/>
    </row>
    <row r="20" spans="1:6" ht="17.25">
      <c r="A20" s="16" t="s">
        <v>69</v>
      </c>
      <c r="B20" s="22"/>
    </row>
    <row r="21" spans="1:6" s="6" customFormat="1" ht="17.25">
      <c r="A21" s="16" t="s">
        <v>383</v>
      </c>
      <c r="B21" s="23"/>
      <c r="C21" s="16"/>
      <c r="D21" s="16"/>
    </row>
    <row r="22" spans="1:6" s="6" customFormat="1" ht="17.25">
      <c r="A22" s="16" t="s">
        <v>274</v>
      </c>
      <c r="B22" s="23"/>
      <c r="C22" s="16"/>
      <c r="D22" s="16"/>
    </row>
    <row r="23" spans="1:6" s="6" customFormat="1" ht="17.25">
      <c r="A23" s="16" t="s">
        <v>329</v>
      </c>
      <c r="B23" s="23"/>
      <c r="C23" s="16"/>
      <c r="D23" s="16"/>
    </row>
    <row r="24" spans="1:6" ht="9.75" customHeight="1">
      <c r="A24" s="3"/>
      <c r="B24" s="22"/>
      <c r="D24" s="22"/>
    </row>
    <row r="25" spans="1:6" s="7" customFormat="1" ht="17.25">
      <c r="A25" s="17" t="s">
        <v>266</v>
      </c>
      <c r="B25" s="17"/>
      <c r="C25" s="17"/>
      <c r="D25" s="17"/>
      <c r="F25" s="31"/>
    </row>
    <row r="26" spans="1:6" s="7" customFormat="1" ht="17.25">
      <c r="A26" s="18" t="s">
        <v>365</v>
      </c>
      <c r="B26" s="18"/>
      <c r="C26" s="18"/>
      <c r="D26" s="18"/>
      <c r="E26" s="18"/>
      <c r="F26" s="18"/>
    </row>
    <row r="27" spans="1:6" s="7" customFormat="1" ht="35.25" customHeight="1">
      <c r="A27" s="18" t="s">
        <v>121</v>
      </c>
      <c r="B27" s="18"/>
      <c r="C27" s="18"/>
      <c r="D27" s="18"/>
      <c r="E27" s="18"/>
      <c r="F27" s="18"/>
    </row>
    <row r="28" spans="1:6" s="6" customFormat="1" ht="9" customHeight="1">
      <c r="A28" s="19"/>
      <c r="B28" s="19"/>
      <c r="C28" s="19"/>
      <c r="D28" s="19"/>
      <c r="F28" s="32"/>
    </row>
    <row r="29" spans="1:6" ht="17.25" customHeight="1">
      <c r="A29" s="16" t="s">
        <v>466</v>
      </c>
      <c r="B29" s="22"/>
    </row>
    <row r="30" spans="1:6" s="8" customFormat="1" ht="17.25" customHeight="1">
      <c r="A30" s="18" t="s">
        <v>470</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tabSelected="1" view="pageBreakPreview" zoomScale="70" zoomScaleSheetLayoutView="7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 t="s">
        <v>449</v>
      </c>
      <c r="AC1" t="s">
        <v>183</v>
      </c>
    </row>
    <row r="2" spans="1:29" ht="20.100000000000001" customHeight="1">
      <c r="A2" s="34" t="s">
        <v>178</v>
      </c>
    </row>
    <row r="4" spans="1:29" ht="20.100000000000001" customHeight="1">
      <c r="A4" s="35" t="s">
        <v>177</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227</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228</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436</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230</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66</v>
      </c>
      <c r="C11" s="51" t="s">
        <v>381</v>
      </c>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231</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318</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27</v>
      </c>
      <c r="C15" s="53" t="s">
        <v>34</v>
      </c>
      <c r="D15" s="53"/>
      <c r="E15" s="53"/>
      <c r="F15" s="53"/>
      <c r="G15" s="53"/>
      <c r="H15" s="53"/>
      <c r="I15" s="53"/>
      <c r="J15" s="53"/>
      <c r="K15" s="53"/>
      <c r="L15" s="67"/>
      <c r="M15" s="73" t="s">
        <v>73</v>
      </c>
      <c r="N15" s="86"/>
      <c r="O15" s="86"/>
      <c r="P15" s="86"/>
      <c r="Q15" s="86"/>
      <c r="R15" s="86"/>
      <c r="S15" s="86"/>
      <c r="T15" s="86"/>
      <c r="U15" s="86"/>
      <c r="V15" s="86"/>
      <c r="W15" s="114"/>
      <c r="X15" s="124"/>
      <c r="Y15" s="8"/>
      <c r="Z15" s="8"/>
      <c r="AA15" s="8"/>
    </row>
    <row r="16" spans="1:29" ht="20.100000000000001" customHeight="1">
      <c r="A16" s="8"/>
      <c r="B16" s="41"/>
      <c r="C16" s="53" t="s">
        <v>157</v>
      </c>
      <c r="D16" s="53"/>
      <c r="E16" s="53"/>
      <c r="F16" s="53"/>
      <c r="G16" s="53"/>
      <c r="H16" s="53"/>
      <c r="I16" s="53"/>
      <c r="J16" s="53"/>
      <c r="K16" s="53"/>
      <c r="L16" s="67"/>
      <c r="M16" s="74" t="s">
        <v>73</v>
      </c>
      <c r="N16" s="87"/>
      <c r="O16" s="87"/>
      <c r="P16" s="87"/>
      <c r="Q16" s="87"/>
      <c r="R16" s="87"/>
      <c r="S16" s="87"/>
      <c r="T16" s="87"/>
      <c r="U16" s="106"/>
      <c r="V16" s="106"/>
      <c r="W16" s="115"/>
      <c r="X16" s="125"/>
      <c r="Y16" s="8"/>
      <c r="Z16" s="8"/>
      <c r="AA16" s="8"/>
      <c r="AC16" t="s">
        <v>176</v>
      </c>
    </row>
    <row r="17" spans="1:29" ht="20.100000000000001" customHeight="1">
      <c r="A17" s="8"/>
      <c r="B17" s="40" t="s">
        <v>159</v>
      </c>
      <c r="C17" s="53" t="s">
        <v>31</v>
      </c>
      <c r="D17" s="53"/>
      <c r="E17" s="53"/>
      <c r="F17" s="53"/>
      <c r="G17" s="53"/>
      <c r="H17" s="53"/>
      <c r="I17" s="53"/>
      <c r="J17" s="53"/>
      <c r="K17" s="53"/>
      <c r="L17" s="67"/>
      <c r="M17" s="75">
        <v>1</v>
      </c>
      <c r="N17" s="88">
        <v>0</v>
      </c>
      <c r="O17" s="88">
        <v>0</v>
      </c>
      <c r="P17" s="95" t="s">
        <v>170</v>
      </c>
      <c r="Q17" s="88">
        <v>1</v>
      </c>
      <c r="R17" s="88">
        <v>2</v>
      </c>
      <c r="S17" s="88">
        <v>3</v>
      </c>
      <c r="T17" s="104">
        <v>4</v>
      </c>
      <c r="U17" s="107"/>
      <c r="V17" s="109"/>
      <c r="W17" s="109"/>
      <c r="X17" s="109"/>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483</v>
      </c>
      <c r="N18" s="87"/>
      <c r="O18" s="87"/>
      <c r="P18" s="87"/>
      <c r="Q18" s="87"/>
      <c r="R18" s="87"/>
      <c r="S18" s="87"/>
      <c r="T18" s="87"/>
      <c r="U18" s="108"/>
      <c r="V18" s="108"/>
      <c r="W18" s="116"/>
      <c r="X18" s="126"/>
      <c r="Y18" s="8"/>
      <c r="Z18" s="8"/>
      <c r="AA18" s="8"/>
    </row>
    <row r="19" spans="1:29" ht="20.100000000000001" customHeight="1">
      <c r="A19" s="8"/>
      <c r="B19" s="41"/>
      <c r="C19" s="53" t="s">
        <v>96</v>
      </c>
      <c r="D19" s="53"/>
      <c r="E19" s="53"/>
      <c r="F19" s="53"/>
      <c r="G19" s="53"/>
      <c r="H19" s="53"/>
      <c r="I19" s="53"/>
      <c r="J19" s="53"/>
      <c r="K19" s="53"/>
      <c r="L19" s="67"/>
      <c r="M19" s="74" t="s">
        <v>283</v>
      </c>
      <c r="N19" s="87"/>
      <c r="O19" s="87"/>
      <c r="P19" s="87"/>
      <c r="Q19" s="87"/>
      <c r="R19" s="87"/>
      <c r="S19" s="87"/>
      <c r="T19" s="87"/>
      <c r="U19" s="87"/>
      <c r="V19" s="87"/>
      <c r="W19" s="117"/>
      <c r="X19" s="127"/>
      <c r="Y19" s="8"/>
      <c r="Z19" s="8"/>
      <c r="AA19" s="8"/>
    </row>
    <row r="20" spans="1:29" ht="20.100000000000001" customHeight="1">
      <c r="A20" s="8"/>
      <c r="B20" s="40" t="s">
        <v>162</v>
      </c>
      <c r="C20" s="53" t="s">
        <v>152</v>
      </c>
      <c r="D20" s="53"/>
      <c r="E20" s="53"/>
      <c r="F20" s="53"/>
      <c r="G20" s="53"/>
      <c r="H20" s="53"/>
      <c r="I20" s="53"/>
      <c r="J20" s="53"/>
      <c r="K20" s="53"/>
      <c r="L20" s="67"/>
      <c r="M20" s="76" t="s">
        <v>468</v>
      </c>
      <c r="N20" s="89"/>
      <c r="O20" s="89"/>
      <c r="P20" s="89"/>
      <c r="Q20" s="89"/>
      <c r="R20" s="89"/>
      <c r="S20" s="89"/>
      <c r="T20" s="89"/>
      <c r="U20" s="89"/>
      <c r="V20" s="89"/>
      <c r="W20" s="118"/>
      <c r="X20" s="128"/>
      <c r="Y20" s="8"/>
      <c r="Z20" s="8"/>
      <c r="AA20" s="8"/>
    </row>
    <row r="21" spans="1:29" ht="20.100000000000001" customHeight="1">
      <c r="A21" s="8"/>
      <c r="B21" s="41"/>
      <c r="C21" s="53" t="s">
        <v>155</v>
      </c>
      <c r="D21" s="53"/>
      <c r="E21" s="53"/>
      <c r="F21" s="53"/>
      <c r="G21" s="53"/>
      <c r="H21" s="53"/>
      <c r="I21" s="53"/>
      <c r="J21" s="53"/>
      <c r="K21" s="53"/>
      <c r="L21" s="67"/>
      <c r="M21" s="77" t="s">
        <v>484</v>
      </c>
      <c r="N21" s="90"/>
      <c r="O21" s="90"/>
      <c r="P21" s="90"/>
      <c r="Q21" s="90"/>
      <c r="R21" s="90"/>
      <c r="S21" s="90"/>
      <c r="T21" s="90"/>
      <c r="U21" s="90"/>
      <c r="V21" s="90"/>
      <c r="W21" s="119"/>
      <c r="X21" s="129"/>
      <c r="Y21" s="8"/>
      <c r="Z21" s="8"/>
      <c r="AA21" s="8"/>
    </row>
    <row r="22" spans="1:29" ht="20.100000000000001" customHeight="1">
      <c r="A22" s="8"/>
      <c r="B22" s="43" t="s">
        <v>221</v>
      </c>
      <c r="C22" s="53" t="s">
        <v>34</v>
      </c>
      <c r="D22" s="53"/>
      <c r="E22" s="53"/>
      <c r="F22" s="53"/>
      <c r="G22" s="53"/>
      <c r="H22" s="53"/>
      <c r="I22" s="53"/>
      <c r="J22" s="53"/>
      <c r="K22" s="53"/>
      <c r="L22" s="67"/>
      <c r="M22" s="76" t="s">
        <v>357</v>
      </c>
      <c r="N22" s="89"/>
      <c r="O22" s="89"/>
      <c r="P22" s="89"/>
      <c r="Q22" s="89"/>
      <c r="R22" s="89"/>
      <c r="S22" s="89"/>
      <c r="T22" s="89"/>
      <c r="U22" s="89"/>
      <c r="V22" s="89"/>
      <c r="W22" s="118"/>
      <c r="X22" s="128"/>
      <c r="Y22" s="8"/>
      <c r="Z22" s="8"/>
      <c r="AA22" s="8"/>
    </row>
    <row r="23" spans="1:29" ht="20.100000000000001" customHeight="1">
      <c r="A23" s="8"/>
      <c r="B23" s="44"/>
      <c r="C23" s="54" t="s">
        <v>155</v>
      </c>
      <c r="D23" s="54"/>
      <c r="E23" s="54"/>
      <c r="F23" s="54"/>
      <c r="G23" s="54"/>
      <c r="H23" s="54"/>
      <c r="I23" s="54"/>
      <c r="J23" s="54"/>
      <c r="K23" s="54"/>
      <c r="L23" s="54"/>
      <c r="M23" s="76" t="s">
        <v>10</v>
      </c>
      <c r="N23" s="89"/>
      <c r="O23" s="89"/>
      <c r="P23" s="89"/>
      <c r="Q23" s="89"/>
      <c r="R23" s="89"/>
      <c r="S23" s="89"/>
      <c r="T23" s="89"/>
      <c r="U23" s="89"/>
      <c r="V23" s="89"/>
      <c r="W23" s="118"/>
      <c r="X23" s="128"/>
      <c r="Y23" s="8"/>
      <c r="Z23" s="8"/>
      <c r="AA23" s="8"/>
    </row>
    <row r="24" spans="1:29" ht="20.100000000000001" customHeight="1">
      <c r="A24" s="8"/>
      <c r="B24" s="40" t="s">
        <v>216</v>
      </c>
      <c r="C24" s="53" t="s">
        <v>6</v>
      </c>
      <c r="D24" s="53"/>
      <c r="E24" s="53"/>
      <c r="F24" s="53"/>
      <c r="G24" s="53"/>
      <c r="H24" s="53"/>
      <c r="I24" s="53"/>
      <c r="J24" s="53"/>
      <c r="K24" s="53"/>
      <c r="L24" s="67"/>
      <c r="M24" s="78" t="s">
        <v>485</v>
      </c>
      <c r="N24" s="91"/>
      <c r="O24" s="91"/>
      <c r="P24" s="91"/>
      <c r="Q24" s="91"/>
      <c r="R24" s="91"/>
      <c r="S24" s="91"/>
      <c r="T24" s="91"/>
      <c r="U24" s="91"/>
      <c r="V24" s="91"/>
      <c r="W24" s="120"/>
      <c r="X24" s="130"/>
      <c r="Y24" s="8"/>
      <c r="Z24" s="8"/>
      <c r="AA24" s="8"/>
    </row>
    <row r="25" spans="1:29" ht="20.100000000000001" customHeight="1">
      <c r="A25" s="8"/>
      <c r="B25" s="42"/>
      <c r="C25" s="53" t="s">
        <v>14</v>
      </c>
      <c r="D25" s="53"/>
      <c r="E25" s="53"/>
      <c r="F25" s="53"/>
      <c r="G25" s="53"/>
      <c r="H25" s="53"/>
      <c r="I25" s="53"/>
      <c r="J25" s="53"/>
      <c r="K25" s="53"/>
      <c r="L25" s="67"/>
      <c r="M25" s="76" t="s">
        <v>486</v>
      </c>
      <c r="N25" s="89"/>
      <c r="O25" s="89"/>
      <c r="P25" s="89"/>
      <c r="Q25" s="89"/>
      <c r="R25" s="89"/>
      <c r="S25" s="89"/>
      <c r="T25" s="89"/>
      <c r="U25" s="89"/>
      <c r="V25" s="89"/>
      <c r="W25" s="118"/>
      <c r="X25" s="128"/>
      <c r="Y25" s="8"/>
      <c r="Z25" s="8"/>
      <c r="AA25" s="8"/>
    </row>
    <row r="26" spans="1:29" ht="20.100000000000001" customHeight="1">
      <c r="A26" s="8"/>
      <c r="B26" s="45"/>
      <c r="C26" s="53" t="s">
        <v>219</v>
      </c>
      <c r="D26" s="53"/>
      <c r="E26" s="53"/>
      <c r="F26" s="53"/>
      <c r="G26" s="53"/>
      <c r="H26" s="53"/>
      <c r="I26" s="53"/>
      <c r="J26" s="53"/>
      <c r="K26" s="53"/>
      <c r="L26" s="67"/>
      <c r="M26" s="79" t="s">
        <v>487</v>
      </c>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71</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423</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3.5" customHeight="1">
      <c r="A30" s="8"/>
      <c r="B30" s="46" t="s">
        <v>49</v>
      </c>
      <c r="C30" s="55" t="s">
        <v>434</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164</v>
      </c>
      <c r="C31" s="56" t="s">
        <v>166</v>
      </c>
      <c r="D31" s="56"/>
      <c r="E31" s="56"/>
      <c r="F31" s="56"/>
      <c r="G31" s="56"/>
      <c r="H31" s="56"/>
      <c r="I31" s="56"/>
      <c r="J31" s="56"/>
      <c r="K31" s="56"/>
      <c r="L31" s="68"/>
      <c r="M31" s="80" t="s">
        <v>172</v>
      </c>
      <c r="N31" s="56"/>
      <c r="O31" s="56"/>
      <c r="P31" s="56"/>
      <c r="Q31" s="68"/>
      <c r="R31" s="98" t="s">
        <v>16</v>
      </c>
      <c r="S31" s="101"/>
      <c r="T31" s="101"/>
      <c r="U31" s="101"/>
      <c r="V31" s="101"/>
      <c r="W31" s="122"/>
      <c r="X31" s="47" t="s">
        <v>173</v>
      </c>
      <c r="Y31" s="47" t="s">
        <v>112</v>
      </c>
      <c r="Z31" s="137" t="s">
        <v>370</v>
      </c>
      <c r="AA31" s="137" t="s">
        <v>102</v>
      </c>
      <c r="AB31" s="147"/>
    </row>
    <row r="32" spans="1:29" ht="27" customHeight="1">
      <c r="A32" s="8"/>
      <c r="B32" s="48"/>
      <c r="C32" s="57"/>
      <c r="D32" s="57"/>
      <c r="E32" s="57"/>
      <c r="F32" s="57"/>
      <c r="G32" s="57"/>
      <c r="H32" s="57"/>
      <c r="I32" s="57"/>
      <c r="J32" s="57"/>
      <c r="K32" s="57"/>
      <c r="L32" s="69"/>
      <c r="M32" s="81"/>
      <c r="N32" s="57"/>
      <c r="O32" s="57"/>
      <c r="P32" s="57"/>
      <c r="Q32" s="69"/>
      <c r="R32" s="99" t="s">
        <v>258</v>
      </c>
      <c r="S32" s="102"/>
      <c r="T32" s="102"/>
      <c r="U32" s="102"/>
      <c r="V32" s="102"/>
      <c r="W32" s="102" t="s">
        <v>259</v>
      </c>
      <c r="X32" s="133"/>
      <c r="Y32" s="133"/>
      <c r="Z32" s="138"/>
      <c r="AA32" s="138"/>
      <c r="AB32" s="147"/>
    </row>
    <row r="33" spans="1:28" ht="37.5" customHeight="1">
      <c r="A33" s="8"/>
      <c r="B33" s="49">
        <v>1</v>
      </c>
      <c r="C33" s="58">
        <v>1</v>
      </c>
      <c r="D33" s="63">
        <v>3</v>
      </c>
      <c r="E33" s="63">
        <v>3</v>
      </c>
      <c r="F33" s="63">
        <v>4</v>
      </c>
      <c r="G33" s="63">
        <v>5</v>
      </c>
      <c r="H33" s="63">
        <v>6</v>
      </c>
      <c r="I33" s="63">
        <v>7</v>
      </c>
      <c r="J33" s="63">
        <v>8</v>
      </c>
      <c r="K33" s="63">
        <v>9</v>
      </c>
      <c r="L33" s="70">
        <v>0</v>
      </c>
      <c r="M33" s="82" t="s">
        <v>393</v>
      </c>
      <c r="N33" s="93"/>
      <c r="O33" s="93"/>
      <c r="P33" s="93"/>
      <c r="Q33" s="96"/>
      <c r="R33" s="82" t="s">
        <v>393</v>
      </c>
      <c r="S33" s="93"/>
      <c r="T33" s="93"/>
      <c r="U33" s="93"/>
      <c r="V33" s="96"/>
      <c r="W33" s="123" t="s">
        <v>200</v>
      </c>
      <c r="X33" s="134" t="s">
        <v>481</v>
      </c>
      <c r="Y33" s="134" t="s">
        <v>74</v>
      </c>
      <c r="Z33" s="139">
        <v>200000</v>
      </c>
      <c r="AA33" s="142">
        <v>11.4</v>
      </c>
      <c r="AB33" s="148"/>
    </row>
    <row r="34" spans="1:28" ht="37.5" customHeight="1">
      <c r="A34" s="8"/>
      <c r="B34" s="49">
        <f t="shared" ref="B34:B97" si="0">B33+1</f>
        <v>2</v>
      </c>
      <c r="C34" s="59">
        <v>1</v>
      </c>
      <c r="D34" s="64">
        <v>3</v>
      </c>
      <c r="E34" s="64">
        <v>3</v>
      </c>
      <c r="F34" s="64">
        <v>4</v>
      </c>
      <c r="G34" s="64">
        <v>5</v>
      </c>
      <c r="H34" s="64">
        <v>6</v>
      </c>
      <c r="I34" s="64">
        <v>7</v>
      </c>
      <c r="J34" s="64">
        <v>8</v>
      </c>
      <c r="K34" s="64">
        <v>9</v>
      </c>
      <c r="L34" s="71">
        <v>0</v>
      </c>
      <c r="M34" s="83" t="s">
        <v>393</v>
      </c>
      <c r="N34" s="94"/>
      <c r="O34" s="94"/>
      <c r="P34" s="94"/>
      <c r="Q34" s="97"/>
      <c r="R34" s="83" t="s">
        <v>393</v>
      </c>
      <c r="S34" s="94"/>
      <c r="T34" s="94"/>
      <c r="U34" s="94"/>
      <c r="V34" s="97"/>
      <c r="W34" s="84" t="s">
        <v>479</v>
      </c>
      <c r="X34" s="135" t="s">
        <v>238</v>
      </c>
      <c r="Y34" s="135" t="s">
        <v>4</v>
      </c>
      <c r="Z34" s="140">
        <v>400000</v>
      </c>
      <c r="AA34" s="143">
        <v>10.9</v>
      </c>
      <c r="AB34" s="148"/>
    </row>
    <row r="35" spans="1:28" ht="37.5" customHeight="1">
      <c r="A35" s="8"/>
      <c r="B35" s="49">
        <f t="shared" si="0"/>
        <v>3</v>
      </c>
      <c r="C35" s="59">
        <v>1</v>
      </c>
      <c r="D35" s="64">
        <v>1</v>
      </c>
      <c r="E35" s="64">
        <v>3</v>
      </c>
      <c r="F35" s="64">
        <v>4</v>
      </c>
      <c r="G35" s="64">
        <v>5</v>
      </c>
      <c r="H35" s="64">
        <v>6</v>
      </c>
      <c r="I35" s="64">
        <v>7</v>
      </c>
      <c r="J35" s="64">
        <v>8</v>
      </c>
      <c r="K35" s="64">
        <v>9</v>
      </c>
      <c r="L35" s="71">
        <v>0</v>
      </c>
      <c r="M35" s="83" t="s">
        <v>420</v>
      </c>
      <c r="N35" s="94"/>
      <c r="O35" s="94"/>
      <c r="P35" s="94"/>
      <c r="Q35" s="97"/>
      <c r="R35" s="83" t="s">
        <v>420</v>
      </c>
      <c r="S35" s="94"/>
      <c r="T35" s="94"/>
      <c r="U35" s="94"/>
      <c r="V35" s="97"/>
      <c r="W35" s="84" t="s">
        <v>250</v>
      </c>
      <c r="X35" s="135" t="s">
        <v>482</v>
      </c>
      <c r="Y35" s="135" t="s">
        <v>476</v>
      </c>
      <c r="Z35" s="140">
        <v>2100000</v>
      </c>
      <c r="AA35" s="143">
        <v>10.68</v>
      </c>
      <c r="AB35" s="148"/>
    </row>
    <row r="36" spans="1:28" ht="37.5" customHeight="1">
      <c r="A36" s="8"/>
      <c r="B36" s="49">
        <f t="shared" si="0"/>
        <v>4</v>
      </c>
      <c r="C36" s="59">
        <v>1</v>
      </c>
      <c r="D36" s="64">
        <v>4</v>
      </c>
      <c r="E36" s="64">
        <v>3</v>
      </c>
      <c r="F36" s="64">
        <v>4</v>
      </c>
      <c r="G36" s="64">
        <v>5</v>
      </c>
      <c r="H36" s="64">
        <v>6</v>
      </c>
      <c r="I36" s="64">
        <v>7</v>
      </c>
      <c r="J36" s="64">
        <v>8</v>
      </c>
      <c r="K36" s="64">
        <v>9</v>
      </c>
      <c r="L36" s="71">
        <v>0</v>
      </c>
      <c r="M36" s="83" t="s">
        <v>201</v>
      </c>
      <c r="N36" s="94"/>
      <c r="O36" s="94"/>
      <c r="P36" s="94"/>
      <c r="Q36" s="97"/>
      <c r="R36" s="83" t="s">
        <v>478</v>
      </c>
      <c r="S36" s="94"/>
      <c r="T36" s="94"/>
      <c r="U36" s="94"/>
      <c r="V36" s="97"/>
      <c r="W36" s="84" t="s">
        <v>201</v>
      </c>
      <c r="X36" s="135" t="s">
        <v>41</v>
      </c>
      <c r="Y36" s="135" t="s">
        <v>254</v>
      </c>
      <c r="Z36" s="140">
        <v>400000</v>
      </c>
      <c r="AA36" s="143">
        <v>10.88</v>
      </c>
      <c r="AB36" s="148"/>
    </row>
    <row r="37" spans="1:28" ht="37.5" customHeight="1">
      <c r="A37" s="8"/>
      <c r="B37" s="49">
        <f t="shared" si="0"/>
        <v>5</v>
      </c>
      <c r="C37" s="59">
        <v>1</v>
      </c>
      <c r="D37" s="64">
        <v>2</v>
      </c>
      <c r="E37" s="64">
        <v>3</v>
      </c>
      <c r="F37" s="64">
        <v>4</v>
      </c>
      <c r="G37" s="64">
        <v>5</v>
      </c>
      <c r="H37" s="64">
        <v>6</v>
      </c>
      <c r="I37" s="64">
        <v>7</v>
      </c>
      <c r="J37" s="64">
        <v>8</v>
      </c>
      <c r="K37" s="64">
        <v>9</v>
      </c>
      <c r="L37" s="71">
        <v>6</v>
      </c>
      <c r="M37" s="83" t="s">
        <v>296</v>
      </c>
      <c r="N37" s="94"/>
      <c r="O37" s="94"/>
      <c r="P37" s="94"/>
      <c r="Q37" s="97"/>
      <c r="R37" s="83" t="s">
        <v>296</v>
      </c>
      <c r="S37" s="94"/>
      <c r="T37" s="94"/>
      <c r="U37" s="94"/>
      <c r="V37" s="97"/>
      <c r="W37" s="84" t="s">
        <v>480</v>
      </c>
      <c r="X37" s="135" t="s">
        <v>153</v>
      </c>
      <c r="Y37" s="135" t="s">
        <v>386</v>
      </c>
      <c r="Z37" s="140">
        <v>2600000</v>
      </c>
      <c r="AA37" s="143">
        <v>10.68</v>
      </c>
      <c r="AB37" s="148"/>
    </row>
    <row r="38" spans="1:28" ht="37.5" customHeight="1">
      <c r="A38" s="8"/>
      <c r="B38" s="49">
        <f t="shared" si="0"/>
        <v>6</v>
      </c>
      <c r="C38" s="59">
        <v>1</v>
      </c>
      <c r="D38" s="64">
        <v>2</v>
      </c>
      <c r="E38" s="64">
        <v>3</v>
      </c>
      <c r="F38" s="64">
        <v>4</v>
      </c>
      <c r="G38" s="64">
        <v>5</v>
      </c>
      <c r="H38" s="64">
        <v>6</v>
      </c>
      <c r="I38" s="64">
        <v>7</v>
      </c>
      <c r="J38" s="64">
        <v>8</v>
      </c>
      <c r="K38" s="64">
        <v>9</v>
      </c>
      <c r="L38" s="71">
        <v>6</v>
      </c>
      <c r="M38" s="83" t="s">
        <v>296</v>
      </c>
      <c r="N38" s="94"/>
      <c r="O38" s="94"/>
      <c r="P38" s="94"/>
      <c r="Q38" s="97"/>
      <c r="R38" s="83" t="s">
        <v>296</v>
      </c>
      <c r="S38" s="94"/>
      <c r="T38" s="94"/>
      <c r="U38" s="94"/>
      <c r="V38" s="97"/>
      <c r="W38" s="84" t="s">
        <v>480</v>
      </c>
      <c r="X38" s="135" t="s">
        <v>153</v>
      </c>
      <c r="Y38" s="135" t="s">
        <v>145</v>
      </c>
      <c r="Z38" s="140">
        <v>100000</v>
      </c>
      <c r="AA38" s="143">
        <v>10.68</v>
      </c>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253</v>
      </c>
      <c r="B1" s="156"/>
      <c r="C1" s="156"/>
      <c r="D1" s="156"/>
      <c r="E1" s="156"/>
      <c r="F1" s="156"/>
      <c r="G1" s="156"/>
      <c r="H1" s="156"/>
      <c r="I1" s="156"/>
      <c r="J1" s="156"/>
      <c r="K1" s="156"/>
      <c r="L1" s="156"/>
      <c r="M1" s="156"/>
      <c r="N1" s="156"/>
      <c r="O1" s="156"/>
      <c r="P1" s="156"/>
      <c r="Q1" s="156"/>
      <c r="R1" s="156"/>
      <c r="S1" s="156"/>
      <c r="T1" s="156"/>
      <c r="U1" s="156"/>
      <c r="V1" s="156"/>
      <c r="W1" s="156"/>
      <c r="X1" s="156"/>
      <c r="Y1" s="493" t="s">
        <v>138</v>
      </c>
      <c r="Z1" s="493"/>
      <c r="AA1" s="493"/>
      <c r="AB1" s="493"/>
      <c r="AC1" s="493" t="str">
        <f>IF(基本情報入力シート!C11="","",基本情報入力シート!C11)</f>
        <v>○○○</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400</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404</v>
      </c>
      <c r="V4" s="657">
        <v>4</v>
      </c>
      <c r="W4" s="657"/>
      <c r="X4" s="694" t="s">
        <v>51</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256</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34</v>
      </c>
      <c r="B8" s="249"/>
      <c r="C8" s="249"/>
      <c r="D8" s="249"/>
      <c r="E8" s="249"/>
      <c r="F8" s="451"/>
      <c r="G8" s="481" t="str">
        <f>IF(基本情報入力シート!M15="","",基本情報入力シート!M15)</f>
        <v>○○ケアサービス</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27</v>
      </c>
      <c r="B9" s="250"/>
      <c r="C9" s="250"/>
      <c r="D9" s="250"/>
      <c r="E9" s="250"/>
      <c r="F9" s="452"/>
      <c r="G9" s="482"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218</v>
      </c>
      <c r="B10" s="251"/>
      <c r="C10" s="251"/>
      <c r="D10" s="251"/>
      <c r="E10" s="251"/>
      <c r="F10" s="453"/>
      <c r="G10" s="483" t="s">
        <v>31</v>
      </c>
      <c r="H10" s="491" t="str">
        <f>IF(基本情報入力シート!AC17="－","",基本情報入力シート!AC17)</f>
        <v>100－1234</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千代田区霞が関１－２－２</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○○ビル18Ｆ</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34</v>
      </c>
      <c r="B13" s="253"/>
      <c r="C13" s="253"/>
      <c r="D13" s="253"/>
      <c r="E13" s="253"/>
      <c r="F13" s="455"/>
      <c r="G13" s="481" t="str">
        <f>IF(基本情報入力シート!M22="","",基本情報入力シート!M22)</f>
        <v>コウロウ　タロウ</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厚労　太郎</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216</v>
      </c>
      <c r="B15" s="163"/>
      <c r="C15" s="163"/>
      <c r="D15" s="163"/>
      <c r="E15" s="163"/>
      <c r="F15" s="163"/>
      <c r="G15" s="487" t="s">
        <v>6</v>
      </c>
      <c r="H15" s="493"/>
      <c r="I15" s="493"/>
      <c r="J15" s="493"/>
      <c r="K15" s="502" t="str">
        <f>IF(基本情報入力シート!M24="","",基本情報入力シート!M24)</f>
        <v>03-3571-0000</v>
      </c>
      <c r="L15" s="502"/>
      <c r="M15" s="502"/>
      <c r="N15" s="502"/>
      <c r="O15" s="502"/>
      <c r="P15" s="493" t="s">
        <v>14</v>
      </c>
      <c r="Q15" s="493"/>
      <c r="R15" s="493"/>
      <c r="S15" s="493"/>
      <c r="T15" s="502" t="str">
        <f>IF(基本情報入力シート!M25="","",基本情報入力シート!M25)</f>
        <v>03-3591-9999</v>
      </c>
      <c r="U15" s="502"/>
      <c r="V15" s="502"/>
      <c r="W15" s="502"/>
      <c r="X15" s="502"/>
      <c r="Y15" s="493" t="s">
        <v>169</v>
      </c>
      <c r="Z15" s="493"/>
      <c r="AA15" s="493"/>
      <c r="AB15" s="493"/>
      <c r="AC15" s="756" t="str">
        <f>IF(基本情報入力シート!M26="","",基本情報入力シート!M26)</f>
        <v>aaa@aaa.aa.jp</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399</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t="s">
        <v>377</v>
      </c>
      <c r="C19" s="333" t="s">
        <v>398</v>
      </c>
      <c r="D19" s="379"/>
      <c r="E19" s="410"/>
      <c r="F19" s="410"/>
      <c r="G19" s="410"/>
      <c r="H19" s="410"/>
      <c r="I19" s="410"/>
      <c r="J19" s="410"/>
      <c r="K19" s="410"/>
      <c r="L19" s="517" t="s">
        <v>377</v>
      </c>
      <c r="M19" s="531" t="s">
        <v>375</v>
      </c>
      <c r="N19" s="551"/>
      <c r="O19" s="569"/>
      <c r="P19" s="586"/>
      <c r="Q19" s="586"/>
      <c r="R19" s="586"/>
      <c r="S19" s="586"/>
      <c r="T19" s="586"/>
      <c r="U19" s="586"/>
      <c r="V19" s="586"/>
      <c r="W19" s="676" t="s">
        <v>462</v>
      </c>
      <c r="X19" s="695" t="s">
        <v>401</v>
      </c>
      <c r="Y19" s="715"/>
      <c r="Z19" s="715"/>
      <c r="AA19" s="744"/>
      <c r="AB19" s="715"/>
      <c r="AC19" s="715"/>
      <c r="AD19" s="715"/>
      <c r="AE19" s="715"/>
      <c r="AF19" s="715"/>
      <c r="AG19" s="715"/>
      <c r="AH19" s="715"/>
      <c r="AI19" s="715"/>
      <c r="AJ19" s="715"/>
      <c r="AK19" s="887"/>
      <c r="AL19" s="902"/>
      <c r="AU19" s="951"/>
    </row>
    <row r="20" spans="1:47" ht="33.75" customHeight="1">
      <c r="A20" s="167"/>
      <c r="B20" s="256" t="s">
        <v>403</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257</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220</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446</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371</v>
      </c>
      <c r="Q27" s="598"/>
      <c r="R27" s="598"/>
      <c r="S27" s="598"/>
      <c r="T27" s="598"/>
      <c r="U27" s="650"/>
      <c r="V27" s="658" t="str">
        <f>IF(P28="","",IF(P29="","",IF(P29&gt;P28,"○","☓")))</f>
        <v/>
      </c>
      <c r="W27" s="677" t="s">
        <v>405</v>
      </c>
      <c r="X27" s="598"/>
      <c r="Y27" s="598"/>
      <c r="Z27" s="598"/>
      <c r="AA27" s="598"/>
      <c r="AB27" s="650"/>
      <c r="AC27" s="658" t="str">
        <f>IF(W28="","",IF(W29="","",IF(W29&gt;W28,"○","☓")))</f>
        <v/>
      </c>
      <c r="AD27" s="677" t="s">
        <v>328</v>
      </c>
      <c r="AE27" s="598"/>
      <c r="AF27" s="598"/>
      <c r="AG27" s="598"/>
      <c r="AH27" s="598"/>
      <c r="AI27" s="650"/>
      <c r="AJ27" s="658" t="str">
        <f>IF(AD28="","",IF(AD29="","",IF(AD29&gt;AD28,"○","☓")))</f>
        <v>○</v>
      </c>
    </row>
    <row r="28" spans="1:47">
      <c r="A28" s="172" t="s">
        <v>12</v>
      </c>
      <c r="B28" s="261" t="s">
        <v>249</v>
      </c>
      <c r="C28" s="261"/>
      <c r="D28" s="380">
        <f>IF(V4=0,"",V4)</f>
        <v>4</v>
      </c>
      <c r="E28" s="380"/>
      <c r="F28" s="456" t="s">
        <v>110</v>
      </c>
      <c r="G28" s="488"/>
      <c r="H28" s="488"/>
      <c r="I28" s="488"/>
      <c r="J28" s="488"/>
      <c r="K28" s="488"/>
      <c r="L28" s="488"/>
      <c r="M28" s="488"/>
      <c r="N28" s="488"/>
      <c r="O28" s="571"/>
      <c r="P28" s="588" t="str">
        <f>IF('別紙様式2-2 個表_処遇'!O5="","",'別紙様式2-2 個表_処遇'!O5)</f>
        <v/>
      </c>
      <c r="Q28" s="599"/>
      <c r="R28" s="599"/>
      <c r="S28" s="599"/>
      <c r="T28" s="599"/>
      <c r="U28" s="599"/>
      <c r="V28" s="659" t="s">
        <v>20</v>
      </c>
      <c r="W28" s="678" t="str">
        <f>IF('別紙様式2-3 個表_特定'!O5="","",'別紙様式2-3 個表_特定'!O5)</f>
        <v/>
      </c>
      <c r="X28" s="696"/>
      <c r="Y28" s="696"/>
      <c r="Z28" s="696"/>
      <c r="AA28" s="696"/>
      <c r="AB28" s="696"/>
      <c r="AC28" s="659" t="s">
        <v>20</v>
      </c>
      <c r="AD28" s="678">
        <f>IF('別紙様式2-4 個表_ベースアップ'!O5="","",'別紙様式2-4 個表_ベースアップ'!O5)</f>
        <v>4597200</v>
      </c>
      <c r="AE28" s="696"/>
      <c r="AF28" s="696"/>
      <c r="AG28" s="696"/>
      <c r="AH28" s="696"/>
      <c r="AI28" s="696"/>
      <c r="AJ28" s="814" t="s">
        <v>20</v>
      </c>
      <c r="AL28" s="151"/>
    </row>
    <row r="29" spans="1:47" ht="22.5" customHeight="1">
      <c r="A29" s="173" t="s">
        <v>36</v>
      </c>
      <c r="B29" s="262" t="s">
        <v>62</v>
      </c>
      <c r="C29" s="336"/>
      <c r="D29" s="336"/>
      <c r="E29" s="336"/>
      <c r="F29" s="336"/>
      <c r="G29" s="336"/>
      <c r="H29" s="336"/>
      <c r="I29" s="336"/>
      <c r="J29" s="336"/>
      <c r="K29" s="336"/>
      <c r="L29" s="336"/>
      <c r="M29" s="336"/>
      <c r="N29" s="336"/>
      <c r="O29" s="572"/>
      <c r="P29" s="589" t="str">
        <f>IFERROR(P30-P31,"")</f>
        <v/>
      </c>
      <c r="Q29" s="600"/>
      <c r="R29" s="600"/>
      <c r="S29" s="600"/>
      <c r="T29" s="600"/>
      <c r="U29" s="600"/>
      <c r="V29" s="660" t="s">
        <v>20</v>
      </c>
      <c r="W29" s="679" t="str">
        <f>IFERROR(W30-W31,"")</f>
        <v/>
      </c>
      <c r="X29" s="697"/>
      <c r="Y29" s="697"/>
      <c r="Z29" s="697"/>
      <c r="AA29" s="697"/>
      <c r="AB29" s="697"/>
      <c r="AC29" s="660" t="s">
        <v>20</v>
      </c>
      <c r="AD29" s="679">
        <f>IFERROR(AD30-AD31,"")</f>
        <v>4598000</v>
      </c>
      <c r="AE29" s="697"/>
      <c r="AF29" s="697"/>
      <c r="AG29" s="697"/>
      <c r="AH29" s="697"/>
      <c r="AI29" s="697"/>
      <c r="AJ29" s="660" t="s">
        <v>20</v>
      </c>
    </row>
    <row r="30" spans="1:47" ht="22.5" customHeight="1">
      <c r="A30" s="174"/>
      <c r="B30" s="263" t="s">
        <v>333</v>
      </c>
      <c r="C30" s="337"/>
      <c r="D30" s="337"/>
      <c r="E30" s="337"/>
      <c r="F30" s="337"/>
      <c r="G30" s="337"/>
      <c r="H30" s="337"/>
      <c r="I30" s="337"/>
      <c r="J30" s="337"/>
      <c r="K30" s="337"/>
      <c r="L30" s="337"/>
      <c r="M30" s="337"/>
      <c r="N30" s="337"/>
      <c r="O30" s="573"/>
      <c r="P30" s="590"/>
      <c r="Q30" s="601"/>
      <c r="R30" s="601"/>
      <c r="S30" s="601"/>
      <c r="T30" s="601"/>
      <c r="U30" s="601"/>
      <c r="V30" s="661" t="s">
        <v>20</v>
      </c>
      <c r="W30" s="680"/>
      <c r="X30" s="698"/>
      <c r="Y30" s="698"/>
      <c r="Z30" s="698"/>
      <c r="AA30" s="698"/>
      <c r="AB30" s="698"/>
      <c r="AC30" s="661" t="s">
        <v>20</v>
      </c>
      <c r="AD30" s="765">
        <v>207408000</v>
      </c>
      <c r="AE30" s="777"/>
      <c r="AF30" s="777"/>
      <c r="AG30" s="777"/>
      <c r="AH30" s="777"/>
      <c r="AI30" s="777"/>
      <c r="AJ30" s="661" t="s">
        <v>20</v>
      </c>
    </row>
    <row r="31" spans="1:47" ht="33.75" customHeight="1">
      <c r="A31" s="174"/>
      <c r="B31" s="263" t="s">
        <v>222</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20</v>
      </c>
      <c r="W31" s="678" t="str">
        <f>IF((W32-W33-W34-W35-W36)=0,"",(W32-W33-W34-W35-W36))</f>
        <v/>
      </c>
      <c r="X31" s="696"/>
      <c r="Y31" s="696"/>
      <c r="Z31" s="696"/>
      <c r="AA31" s="696"/>
      <c r="AB31" s="696"/>
      <c r="AC31" s="662" t="s">
        <v>20</v>
      </c>
      <c r="AD31" s="678">
        <f>IF((AD32-AD33-AD34-AD35-AD36)=0,"",(AD32-AD33-AD34-AD35-AD36))</f>
        <v>202810000</v>
      </c>
      <c r="AE31" s="696"/>
      <c r="AF31" s="696"/>
      <c r="AG31" s="696"/>
      <c r="AH31" s="696"/>
      <c r="AI31" s="696"/>
      <c r="AJ31" s="662" t="s">
        <v>20</v>
      </c>
    </row>
    <row r="32" spans="1:47" ht="15" customHeight="1">
      <c r="A32" s="174"/>
      <c r="B32" s="264"/>
      <c r="C32" s="339" t="s">
        <v>290</v>
      </c>
      <c r="D32" s="381"/>
      <c r="E32" s="381"/>
      <c r="F32" s="381"/>
      <c r="G32" s="381"/>
      <c r="H32" s="381"/>
      <c r="I32" s="381"/>
      <c r="J32" s="381"/>
      <c r="K32" s="381"/>
      <c r="L32" s="381"/>
      <c r="M32" s="381"/>
      <c r="N32" s="381"/>
      <c r="O32" s="575"/>
      <c r="P32" s="591"/>
      <c r="Q32" s="602"/>
      <c r="R32" s="602"/>
      <c r="S32" s="602"/>
      <c r="T32" s="602"/>
      <c r="U32" s="602"/>
      <c r="V32" s="663" t="s">
        <v>20</v>
      </c>
      <c r="W32" s="681"/>
      <c r="X32" s="699"/>
      <c r="Y32" s="699"/>
      <c r="Z32" s="699"/>
      <c r="AA32" s="699"/>
      <c r="AB32" s="699"/>
      <c r="AC32" s="663" t="s">
        <v>20</v>
      </c>
      <c r="AD32" s="766">
        <v>231258000</v>
      </c>
      <c r="AE32" s="778"/>
      <c r="AF32" s="778"/>
      <c r="AG32" s="778"/>
      <c r="AH32" s="778"/>
      <c r="AI32" s="778"/>
      <c r="AJ32" s="663" t="s">
        <v>20</v>
      </c>
      <c r="AL32" s="151"/>
    </row>
    <row r="33" spans="1:38" ht="15" customHeight="1">
      <c r="A33" s="174"/>
      <c r="B33" s="264"/>
      <c r="C33" s="340" t="s">
        <v>410</v>
      </c>
      <c r="D33" s="382"/>
      <c r="E33" s="382"/>
      <c r="F33" s="382"/>
      <c r="G33" s="382"/>
      <c r="H33" s="382"/>
      <c r="I33" s="382"/>
      <c r="J33" s="382"/>
      <c r="K33" s="382"/>
      <c r="L33" s="382"/>
      <c r="M33" s="382"/>
      <c r="N33" s="382"/>
      <c r="O33" s="576"/>
      <c r="P33" s="591"/>
      <c r="Q33" s="602"/>
      <c r="R33" s="602"/>
      <c r="S33" s="602"/>
      <c r="T33" s="602"/>
      <c r="U33" s="602"/>
      <c r="V33" s="663" t="s">
        <v>20</v>
      </c>
      <c r="W33" s="681"/>
      <c r="X33" s="699"/>
      <c r="Y33" s="699"/>
      <c r="Z33" s="699"/>
      <c r="AA33" s="699"/>
      <c r="AB33" s="699"/>
      <c r="AC33" s="663" t="s">
        <v>20</v>
      </c>
      <c r="AD33" s="766">
        <v>19666000</v>
      </c>
      <c r="AE33" s="778"/>
      <c r="AF33" s="778"/>
      <c r="AG33" s="778"/>
      <c r="AH33" s="778"/>
      <c r="AI33" s="778"/>
      <c r="AJ33" s="663" t="s">
        <v>20</v>
      </c>
      <c r="AL33" s="151"/>
    </row>
    <row r="34" spans="1:38" ht="15" customHeight="1">
      <c r="A34" s="174"/>
      <c r="B34" s="264"/>
      <c r="C34" s="339" t="s">
        <v>413</v>
      </c>
      <c r="D34" s="381"/>
      <c r="E34" s="381"/>
      <c r="F34" s="381"/>
      <c r="G34" s="381"/>
      <c r="H34" s="381"/>
      <c r="I34" s="381"/>
      <c r="J34" s="381"/>
      <c r="K34" s="381"/>
      <c r="L34" s="381"/>
      <c r="M34" s="381"/>
      <c r="N34" s="381"/>
      <c r="O34" s="575"/>
      <c r="P34" s="591"/>
      <c r="Q34" s="602"/>
      <c r="R34" s="602"/>
      <c r="S34" s="602"/>
      <c r="T34" s="602"/>
      <c r="U34" s="602"/>
      <c r="V34" s="663" t="s">
        <v>20</v>
      </c>
      <c r="W34" s="681"/>
      <c r="X34" s="699"/>
      <c r="Y34" s="699"/>
      <c r="Z34" s="699"/>
      <c r="AA34" s="699"/>
      <c r="AB34" s="699"/>
      <c r="AC34" s="663" t="s">
        <v>20</v>
      </c>
      <c r="AD34" s="766">
        <v>8782000</v>
      </c>
      <c r="AE34" s="778"/>
      <c r="AF34" s="778"/>
      <c r="AG34" s="778"/>
      <c r="AH34" s="778"/>
      <c r="AI34" s="778"/>
      <c r="AJ34" s="663" t="s">
        <v>20</v>
      </c>
      <c r="AL34" s="151"/>
    </row>
    <row r="35" spans="1:38" ht="22.5" customHeight="1">
      <c r="A35" s="174"/>
      <c r="B35" s="264"/>
      <c r="C35" s="341" t="s">
        <v>412</v>
      </c>
      <c r="D35" s="383"/>
      <c r="E35" s="383"/>
      <c r="F35" s="383"/>
      <c r="G35" s="383"/>
      <c r="H35" s="383"/>
      <c r="I35" s="383"/>
      <c r="J35" s="383"/>
      <c r="K35" s="383"/>
      <c r="L35" s="383"/>
      <c r="M35" s="383"/>
      <c r="N35" s="383"/>
      <c r="O35" s="577"/>
      <c r="P35" s="591"/>
      <c r="Q35" s="602"/>
      <c r="R35" s="602"/>
      <c r="S35" s="602"/>
      <c r="T35" s="602"/>
      <c r="U35" s="602"/>
      <c r="V35" s="663" t="s">
        <v>20</v>
      </c>
      <c r="W35" s="681"/>
      <c r="X35" s="699"/>
      <c r="Y35" s="699"/>
      <c r="Z35" s="699"/>
      <c r="AA35" s="699"/>
      <c r="AB35" s="699"/>
      <c r="AC35" s="663" t="s">
        <v>20</v>
      </c>
      <c r="AD35" s="766">
        <v>0</v>
      </c>
      <c r="AE35" s="778"/>
      <c r="AF35" s="778"/>
      <c r="AG35" s="778"/>
      <c r="AH35" s="778"/>
      <c r="AI35" s="778"/>
      <c r="AJ35" s="663" t="s">
        <v>20</v>
      </c>
      <c r="AL35" s="151"/>
    </row>
    <row r="36" spans="1:38" ht="24.75" customHeight="1">
      <c r="A36" s="175"/>
      <c r="B36" s="265"/>
      <c r="C36" s="342" t="s">
        <v>174</v>
      </c>
      <c r="D36" s="384"/>
      <c r="E36" s="384"/>
      <c r="F36" s="384"/>
      <c r="G36" s="384"/>
      <c r="H36" s="384"/>
      <c r="I36" s="384"/>
      <c r="J36" s="384"/>
      <c r="K36" s="384"/>
      <c r="L36" s="384"/>
      <c r="M36" s="385"/>
      <c r="N36" s="385"/>
      <c r="O36" s="578"/>
      <c r="P36" s="592"/>
      <c r="Q36" s="603"/>
      <c r="R36" s="603"/>
      <c r="S36" s="603"/>
      <c r="T36" s="603"/>
      <c r="U36" s="603"/>
      <c r="V36" s="664" t="s">
        <v>20</v>
      </c>
      <c r="W36" s="682"/>
      <c r="X36" s="700"/>
      <c r="Y36" s="700"/>
      <c r="Z36" s="700"/>
      <c r="AA36" s="700"/>
      <c r="AB36" s="700"/>
      <c r="AC36" s="664" t="s">
        <v>20</v>
      </c>
      <c r="AD36" s="767">
        <v>0</v>
      </c>
      <c r="AE36" s="779"/>
      <c r="AF36" s="779"/>
      <c r="AG36" s="779"/>
      <c r="AH36" s="779"/>
      <c r="AI36" s="779"/>
      <c r="AJ36" s="664" t="s">
        <v>20</v>
      </c>
      <c r="AL36" s="151"/>
    </row>
    <row r="37" spans="1:38" ht="7.5" customHeight="1">
      <c r="A37" s="176"/>
      <c r="B37" s="266"/>
      <c r="C37" s="343"/>
      <c r="D37" s="385"/>
      <c r="E37" s="385"/>
      <c r="F37" s="385"/>
      <c r="G37" s="385"/>
      <c r="H37" s="385"/>
      <c r="I37" s="385"/>
      <c r="J37" s="385"/>
      <c r="M37" s="532"/>
      <c r="N37" s="532"/>
      <c r="O37" s="532"/>
      <c r="AL37" s="151"/>
    </row>
    <row r="38" spans="1:38">
      <c r="A38" s="177" t="s">
        <v>406</v>
      </c>
    </row>
    <row r="39" spans="1:38" ht="22.5" customHeight="1">
      <c r="A39" s="178" t="s">
        <v>147</v>
      </c>
      <c r="B39" s="267" t="s">
        <v>424</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147</v>
      </c>
      <c r="B40" s="267" t="s">
        <v>363</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147</v>
      </c>
      <c r="B41" s="267" t="s">
        <v>198</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147</v>
      </c>
      <c r="B42" s="267" t="s">
        <v>23</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147</v>
      </c>
      <c r="B43" s="267" t="s">
        <v>325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147</v>
      </c>
      <c r="B44" s="259" t="s">
        <v>104</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147</v>
      </c>
      <c r="B45" s="267" t="s">
        <v>477</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407</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147</v>
      </c>
      <c r="B47" s="259" t="s">
        <v>475</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147</v>
      </c>
      <c r="B48" s="267" t="s">
        <v>451</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409</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147</v>
      </c>
      <c r="B50" s="268" t="s">
        <v>469</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425</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56</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415</v>
      </c>
      <c r="AC53" s="180"/>
      <c r="AD53" s="180"/>
      <c r="AE53" s="180"/>
      <c r="AF53" s="180"/>
      <c r="AG53" s="180"/>
      <c r="AH53" s="180"/>
      <c r="AI53" s="180"/>
      <c r="AJ53" s="180"/>
      <c r="AK53" s="180"/>
      <c r="AL53" s="150"/>
      <c r="AU53" s="951"/>
    </row>
    <row r="54" spans="1:47" ht="17.25" customHeight="1">
      <c r="A54" s="180" t="s">
        <v>195</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414</v>
      </c>
      <c r="AC54" s="180"/>
      <c r="AD54" s="180"/>
      <c r="AE54" s="180"/>
      <c r="AF54" s="180"/>
      <c r="AG54" s="180"/>
      <c r="AH54" s="180"/>
      <c r="AI54" s="180"/>
      <c r="AJ54" s="180"/>
      <c r="AK54" s="180"/>
      <c r="AL54" s="150"/>
      <c r="AU54" s="951"/>
    </row>
    <row r="55" spans="1:47" s="151" customFormat="1" ht="18" customHeight="1">
      <c r="A55" s="181" t="s">
        <v>417</v>
      </c>
      <c r="B55" s="269"/>
      <c r="C55" s="269"/>
      <c r="D55" s="269"/>
      <c r="E55" s="269"/>
      <c r="F55" s="269"/>
      <c r="G55" s="269"/>
      <c r="H55" s="269"/>
      <c r="I55" s="269"/>
      <c r="J55" s="269"/>
      <c r="K55" s="269"/>
      <c r="L55" s="269"/>
      <c r="M55" s="533"/>
      <c r="N55" s="538"/>
      <c r="O55" s="579" t="s">
        <v>76</v>
      </c>
      <c r="P55" s="579"/>
      <c r="Q55" s="604"/>
      <c r="R55" s="604"/>
      <c r="S55" s="579" t="s">
        <v>35</v>
      </c>
      <c r="T55" s="604"/>
      <c r="U55" s="604"/>
      <c r="V55" s="579" t="s">
        <v>40</v>
      </c>
      <c r="W55" s="665" t="s">
        <v>42</v>
      </c>
      <c r="X55" s="665"/>
      <c r="Y55" s="579" t="s">
        <v>76</v>
      </c>
      <c r="Z55" s="579"/>
      <c r="AA55" s="604"/>
      <c r="AB55" s="604"/>
      <c r="AC55" s="579" t="s">
        <v>35</v>
      </c>
      <c r="AD55" s="604"/>
      <c r="AE55" s="604"/>
      <c r="AF55" s="579" t="s">
        <v>40</v>
      </c>
      <c r="AG55" s="579" t="s">
        <v>229</v>
      </c>
      <c r="AH55" s="579" t="str">
        <f>IF(Q55&gt;=1,(AA55*12+AD55)-(Q55*12+T55)+1,"")</f>
        <v/>
      </c>
      <c r="AI55" s="665" t="s">
        <v>237</v>
      </c>
      <c r="AJ55" s="665"/>
      <c r="AK55" s="555" t="s">
        <v>88</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426</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347</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443</v>
      </c>
      <c r="AC59" s="180"/>
      <c r="AD59" s="180"/>
      <c r="AE59" s="180"/>
      <c r="AF59" s="180"/>
      <c r="AG59" s="180"/>
      <c r="AH59" s="180"/>
      <c r="AI59" s="180"/>
      <c r="AJ59" s="180"/>
      <c r="AK59" s="180"/>
      <c r="AL59" s="150"/>
      <c r="AU59" s="951"/>
    </row>
    <row r="60" spans="1:47" ht="17.25" customHeight="1">
      <c r="A60" s="180" t="s">
        <v>80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416</v>
      </c>
      <c r="AC60" s="180"/>
      <c r="AD60" s="180"/>
      <c r="AE60" s="180"/>
      <c r="AF60" s="180"/>
      <c r="AG60" s="180"/>
      <c r="AH60" s="180"/>
      <c r="AI60" s="180"/>
      <c r="AJ60" s="180"/>
      <c r="AK60" s="180"/>
      <c r="AL60" s="150"/>
      <c r="AU60" s="951"/>
    </row>
    <row r="61" spans="1:47" ht="27.75" customHeight="1">
      <c r="A61" s="183" t="s">
        <v>447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445</v>
      </c>
      <c r="AC61" s="180"/>
      <c r="AD61" s="180"/>
      <c r="AE61" s="180"/>
      <c r="AF61" s="180"/>
      <c r="AG61" s="180"/>
      <c r="AH61" s="180"/>
      <c r="AI61" s="180"/>
      <c r="AJ61" s="180"/>
      <c r="AK61" s="180"/>
      <c r="AL61" s="150"/>
      <c r="AU61" s="951"/>
    </row>
    <row r="62" spans="1:47" ht="24" customHeight="1">
      <c r="A62" s="184" t="s">
        <v>50</v>
      </c>
      <c r="B62" s="272" t="s">
        <v>144</v>
      </c>
      <c r="C62" s="272"/>
      <c r="D62" s="272"/>
      <c r="E62" s="272"/>
      <c r="F62" s="272"/>
      <c r="G62" s="272"/>
      <c r="H62" s="272"/>
      <c r="I62" s="272"/>
      <c r="J62" s="272"/>
      <c r="K62" s="272"/>
      <c r="L62" s="518"/>
      <c r="M62" s="518"/>
      <c r="N62" s="272"/>
      <c r="O62" s="272"/>
      <c r="P62" s="593"/>
      <c r="Q62" s="593"/>
      <c r="R62" s="612"/>
      <c r="S62" s="623" t="s">
        <v>184</v>
      </c>
      <c r="T62" s="639"/>
      <c r="U62" s="639"/>
      <c r="V62" s="639"/>
      <c r="W62" s="639"/>
      <c r="X62" s="701"/>
      <c r="Y62" s="716" t="s">
        <v>317</v>
      </c>
      <c r="Z62" s="732"/>
      <c r="AA62" s="732"/>
      <c r="AB62" s="732"/>
      <c r="AC62" s="732"/>
      <c r="AD62" s="768"/>
      <c r="AE62" s="716" t="s">
        <v>161</v>
      </c>
      <c r="AF62" s="732"/>
      <c r="AG62" s="732"/>
      <c r="AH62" s="732"/>
      <c r="AI62" s="732"/>
      <c r="AJ62" s="768"/>
      <c r="AL62" s="905"/>
      <c r="AM62" s="916" t="s">
        <v>464</v>
      </c>
      <c r="AU62" s="951"/>
    </row>
    <row r="63" spans="1:47" ht="22.5" customHeight="1">
      <c r="A63" s="185"/>
      <c r="B63" s="273" t="s">
        <v>330</v>
      </c>
      <c r="C63" s="345"/>
      <c r="D63" s="345"/>
      <c r="E63" s="345"/>
      <c r="F63" s="345"/>
      <c r="G63" s="345"/>
      <c r="H63" s="345"/>
      <c r="I63" s="345"/>
      <c r="J63" s="345"/>
      <c r="K63" s="345"/>
      <c r="L63" s="345"/>
      <c r="M63" s="345"/>
      <c r="N63" s="345"/>
      <c r="O63" s="345"/>
      <c r="P63" s="345"/>
      <c r="Q63" s="345"/>
      <c r="R63" s="613"/>
      <c r="S63" s="624"/>
      <c r="T63" s="640"/>
      <c r="U63" s="640"/>
      <c r="V63" s="640"/>
      <c r="W63" s="683"/>
      <c r="X63" s="702" t="s">
        <v>292</v>
      </c>
      <c r="Y63" s="624"/>
      <c r="Z63" s="640"/>
      <c r="AA63" s="640"/>
      <c r="AB63" s="640"/>
      <c r="AC63" s="683"/>
      <c r="AD63" s="769" t="s">
        <v>292</v>
      </c>
      <c r="AE63" s="624"/>
      <c r="AF63" s="640"/>
      <c r="AG63" s="640"/>
      <c r="AH63" s="640"/>
      <c r="AI63" s="683"/>
      <c r="AJ63" s="816" t="s">
        <v>20</v>
      </c>
      <c r="AM63" s="905" t="s">
        <v>75</v>
      </c>
      <c r="AU63" s="951"/>
    </row>
    <row r="64" spans="1:47" ht="22.5" customHeight="1">
      <c r="A64" s="185"/>
      <c r="B64" s="274" t="s">
        <v>171</v>
      </c>
      <c r="C64" s="346"/>
      <c r="D64" s="346"/>
      <c r="E64" s="346"/>
      <c r="F64" s="346"/>
      <c r="G64" s="346"/>
      <c r="H64" s="346"/>
      <c r="I64" s="346"/>
      <c r="J64" s="346"/>
      <c r="K64" s="346"/>
      <c r="L64" s="519"/>
      <c r="M64" s="519"/>
      <c r="N64" s="519"/>
      <c r="O64" s="519"/>
      <c r="P64" s="519"/>
      <c r="Q64" s="519"/>
      <c r="R64" s="614"/>
      <c r="S64" s="625"/>
      <c r="T64" s="641"/>
      <c r="U64" s="641"/>
      <c r="V64" s="641"/>
      <c r="W64" s="684"/>
      <c r="X64" s="703" t="s">
        <v>385</v>
      </c>
      <c r="Y64" s="625"/>
      <c r="Z64" s="641"/>
      <c r="AA64" s="641"/>
      <c r="AB64" s="641"/>
      <c r="AC64" s="684"/>
      <c r="AD64" s="770" t="s">
        <v>385</v>
      </c>
      <c r="AE64" s="625"/>
      <c r="AF64" s="641"/>
      <c r="AG64" s="641"/>
      <c r="AH64" s="641"/>
      <c r="AI64" s="684"/>
      <c r="AJ64" s="817" t="s">
        <v>84</v>
      </c>
      <c r="AM64" s="905" t="s">
        <v>452</v>
      </c>
      <c r="AU64" s="951"/>
    </row>
    <row r="65" spans="1:52" ht="22.5" customHeight="1">
      <c r="A65" s="185"/>
      <c r="B65" s="275" t="s">
        <v>261</v>
      </c>
      <c r="C65" s="347"/>
      <c r="D65" s="347"/>
      <c r="E65" s="347"/>
      <c r="F65" s="347"/>
      <c r="G65" s="347"/>
      <c r="H65" s="347"/>
      <c r="I65" s="347"/>
      <c r="J65" s="347"/>
      <c r="K65" s="347"/>
      <c r="L65" s="520"/>
      <c r="M65" s="520"/>
      <c r="N65" s="520"/>
      <c r="O65" s="520"/>
      <c r="P65" s="520"/>
      <c r="Q65" s="520"/>
      <c r="R65" s="520"/>
      <c r="S65" s="626"/>
      <c r="T65" s="642"/>
      <c r="U65" s="642"/>
      <c r="V65" s="642"/>
      <c r="W65" s="685"/>
      <c r="X65" s="703" t="s">
        <v>385</v>
      </c>
      <c r="Y65" s="626"/>
      <c r="Z65" s="642"/>
      <c r="AA65" s="642"/>
      <c r="AB65" s="642"/>
      <c r="AC65" s="685"/>
      <c r="AD65" s="770" t="s">
        <v>385</v>
      </c>
      <c r="AE65" s="626"/>
      <c r="AF65" s="642"/>
      <c r="AG65" s="642"/>
      <c r="AH65" s="642"/>
      <c r="AI65" s="685"/>
      <c r="AJ65" s="817" t="s">
        <v>84</v>
      </c>
      <c r="AM65" s="905" t="s">
        <v>461</v>
      </c>
      <c r="AU65" s="951"/>
    </row>
    <row r="66" spans="1:52" ht="22.5" customHeight="1">
      <c r="A66" s="185"/>
      <c r="B66" s="275" t="s">
        <v>442</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20</v>
      </c>
      <c r="Y66" s="627" t="str">
        <f>IFERROR(ROUND(Y63/Y64,),"")</f>
        <v/>
      </c>
      <c r="Z66" s="643"/>
      <c r="AA66" s="643"/>
      <c r="AB66" s="643"/>
      <c r="AC66" s="686"/>
      <c r="AD66" s="703" t="s">
        <v>20</v>
      </c>
      <c r="AE66" s="627" t="str">
        <f>IFERROR(ROUND(AE63/AE64,),"")</f>
        <v/>
      </c>
      <c r="AF66" s="643"/>
      <c r="AG66" s="643"/>
      <c r="AH66" s="643"/>
      <c r="AI66" s="686"/>
      <c r="AJ66" s="817" t="s">
        <v>20</v>
      </c>
      <c r="AN66" s="918"/>
      <c r="AO66" s="925"/>
      <c r="AP66" s="931" t="s">
        <v>0</v>
      </c>
      <c r="AQ66" s="938" t="s">
        <v>196</v>
      </c>
      <c r="AR66" s="931" t="s">
        <v>197</v>
      </c>
      <c r="AS66" s="938" t="s">
        <v>239</v>
      </c>
      <c r="AT66" s="931" t="s">
        <v>279</v>
      </c>
      <c r="AU66" s="949" t="s">
        <v>280</v>
      </c>
      <c r="AV66" s="960" t="s">
        <v>281</v>
      </c>
      <c r="AW66" s="949"/>
      <c r="AX66" s="949"/>
      <c r="AY66" s="949"/>
      <c r="AZ66" s="967"/>
    </row>
    <row r="67" spans="1:52" ht="18" customHeight="1">
      <c r="A67" s="185"/>
      <c r="B67" s="276" t="s">
        <v>331</v>
      </c>
      <c r="C67" s="348"/>
      <c r="D67" s="348"/>
      <c r="E67" s="348"/>
      <c r="F67" s="348"/>
      <c r="G67" s="348"/>
      <c r="H67" s="348"/>
      <c r="I67" s="348"/>
      <c r="J67" s="348"/>
      <c r="K67" s="503"/>
      <c r="L67" s="522" t="s">
        <v>289</v>
      </c>
      <c r="M67" s="534"/>
      <c r="N67" s="534"/>
      <c r="O67" s="534"/>
      <c r="P67" s="534"/>
      <c r="Q67" s="534"/>
      <c r="R67" s="534"/>
      <c r="S67" s="628">
        <f>CEILING(AP67,1)</f>
        <v>0</v>
      </c>
      <c r="T67" s="644"/>
      <c r="U67" s="644"/>
      <c r="V67" s="644"/>
      <c r="W67" s="644"/>
      <c r="X67" s="704" t="s">
        <v>292</v>
      </c>
      <c r="Y67" s="717"/>
      <c r="Z67" s="733"/>
      <c r="AA67" s="733"/>
      <c r="AB67" s="733"/>
      <c r="AC67" s="733"/>
      <c r="AD67" s="771"/>
      <c r="AE67" s="780"/>
      <c r="AF67" s="785"/>
      <c r="AG67" s="785"/>
      <c r="AH67" s="785"/>
      <c r="AI67" s="785"/>
      <c r="AJ67" s="818"/>
      <c r="AN67" s="919" t="s">
        <v>204</v>
      </c>
      <c r="AO67" s="919" t="s">
        <v>192</v>
      </c>
      <c r="AP67" s="932">
        <f>IFERROR(#REF!/(S65*12),0)</f>
        <v>0</v>
      </c>
      <c r="AQ67" s="939"/>
      <c r="AR67" s="932"/>
      <c r="AS67" s="949"/>
      <c r="AT67" s="953"/>
      <c r="AU67" s="949"/>
      <c r="AV67" s="173" t="s">
        <v>282</v>
      </c>
      <c r="AW67" s="949"/>
      <c r="AX67" s="949"/>
      <c r="AY67" s="949"/>
      <c r="AZ67" s="967"/>
    </row>
    <row r="68" spans="1:52" ht="18" customHeight="1">
      <c r="A68" s="185"/>
      <c r="B68" s="204"/>
      <c r="C68" s="209"/>
      <c r="D68" s="209"/>
      <c r="E68" s="209"/>
      <c r="F68" s="209"/>
      <c r="G68" s="209"/>
      <c r="H68" s="209"/>
      <c r="I68" s="209"/>
      <c r="J68" s="209"/>
      <c r="K68" s="504"/>
      <c r="L68" s="347"/>
      <c r="M68" s="535" t="s">
        <v>70</v>
      </c>
      <c r="N68" s="552">
        <f>T68</f>
        <v>0</v>
      </c>
      <c r="O68" s="552"/>
      <c r="P68" s="552"/>
      <c r="Q68" s="535" t="s">
        <v>292</v>
      </c>
      <c r="R68" s="615" t="s">
        <v>17</v>
      </c>
      <c r="S68" s="629" t="s">
        <v>70</v>
      </c>
      <c r="T68" s="553">
        <f>S65*S67*12</f>
        <v>0</v>
      </c>
      <c r="U68" s="553"/>
      <c r="V68" s="553"/>
      <c r="W68" s="536" t="s">
        <v>292</v>
      </c>
      <c r="X68" s="705" t="s">
        <v>17</v>
      </c>
      <c r="Y68" s="717"/>
      <c r="Z68" s="733"/>
      <c r="AA68" s="733"/>
      <c r="AB68" s="733"/>
      <c r="AC68" s="733"/>
      <c r="AD68" s="771"/>
      <c r="AE68" s="780"/>
      <c r="AF68" s="785"/>
      <c r="AG68" s="785"/>
      <c r="AH68" s="785"/>
      <c r="AI68" s="785"/>
      <c r="AJ68" s="818"/>
      <c r="AN68" s="920"/>
      <c r="AO68" s="926" t="s">
        <v>194</v>
      </c>
      <c r="AP68" s="933" t="str">
        <f>W28</f>
        <v/>
      </c>
      <c r="AQ68" s="940"/>
      <c r="AR68" s="933"/>
      <c r="AS68" s="945">
        <f>SUM(AP68:AR68)</f>
        <v>0</v>
      </c>
      <c r="AT68" s="954">
        <f>AS68-S65*S67*12</f>
        <v>0</v>
      </c>
      <c r="AU68" s="956" t="s">
        <v>263</v>
      </c>
      <c r="AV68" s="961"/>
      <c r="AW68" s="957"/>
      <c r="AX68" s="957"/>
      <c r="AY68" s="957"/>
      <c r="AZ68" s="968"/>
    </row>
    <row r="69" spans="1:52" ht="18" customHeight="1">
      <c r="A69" s="185"/>
      <c r="B69" s="204"/>
      <c r="C69" s="209"/>
      <c r="D69" s="209"/>
      <c r="E69" s="209"/>
      <c r="F69" s="209"/>
      <c r="G69" s="209"/>
      <c r="H69" s="209"/>
      <c r="I69" s="209"/>
      <c r="J69" s="209"/>
      <c r="K69" s="503"/>
      <c r="L69" s="522" t="s">
        <v>44</v>
      </c>
      <c r="M69" s="534"/>
      <c r="N69" s="534"/>
      <c r="O69" s="534"/>
      <c r="P69" s="534"/>
      <c r="Q69" s="534"/>
      <c r="R69" s="534"/>
      <c r="S69" s="630" t="e">
        <f>IF((CEILING(AP70,1)-AP70)-2*(CEILING(AQ70,1)-AQ70)&gt;=0,CEILING(AP70,1),CEILING(AP70+AU71/S65/12,1))</f>
        <v>#VALUE!</v>
      </c>
      <c r="T69" s="645"/>
      <c r="U69" s="645"/>
      <c r="V69" s="645"/>
      <c r="W69" s="645"/>
      <c r="X69" s="706" t="s">
        <v>292</v>
      </c>
      <c r="Y69" s="630" t="e">
        <f>IF((CEILING(AP70,1)-AP70)-2*(CEILING(AQ70,1)-AQ70)&gt;=0,CEILING(AQ70,1),FLOOR(AQ70,1))</f>
        <v>#VALUE!</v>
      </c>
      <c r="Z69" s="645"/>
      <c r="AA69" s="645"/>
      <c r="AB69" s="645"/>
      <c r="AC69" s="645"/>
      <c r="AD69" s="706" t="s">
        <v>292</v>
      </c>
      <c r="AE69" s="781"/>
      <c r="AF69" s="786"/>
      <c r="AG69" s="786"/>
      <c r="AH69" s="786"/>
      <c r="AI69" s="786"/>
      <c r="AJ69" s="819"/>
      <c r="AN69" s="919" t="s">
        <v>205</v>
      </c>
      <c r="AO69" s="927" t="s">
        <v>199</v>
      </c>
      <c r="AP69" s="934"/>
      <c r="AQ69" s="941"/>
      <c r="AR69" s="946"/>
      <c r="AS69" s="949"/>
      <c r="AT69" s="953"/>
      <c r="AU69" s="949"/>
      <c r="AV69" s="173" t="s">
        <v>284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70</v>
      </c>
      <c r="N70" s="552" t="e">
        <f>SUM(T70,Z70)</f>
        <v>#VALUE!</v>
      </c>
      <c r="O70" s="552"/>
      <c r="P70" s="552"/>
      <c r="Q70" s="535" t="s">
        <v>292</v>
      </c>
      <c r="R70" s="615" t="s">
        <v>17</v>
      </c>
      <c r="S70" s="631" t="s">
        <v>70</v>
      </c>
      <c r="T70" s="552" t="e">
        <f>S65*S69*12</f>
        <v>#VALUE!</v>
      </c>
      <c r="U70" s="552"/>
      <c r="V70" s="552"/>
      <c r="W70" s="535" t="s">
        <v>292</v>
      </c>
      <c r="X70" s="707" t="s">
        <v>17</v>
      </c>
      <c r="Y70" s="631" t="s">
        <v>70</v>
      </c>
      <c r="Z70" s="552" t="e">
        <f>Y65*Y69*12</f>
        <v>#VALUE!</v>
      </c>
      <c r="AA70" s="552"/>
      <c r="AB70" s="552"/>
      <c r="AC70" s="535" t="s">
        <v>292</v>
      </c>
      <c r="AD70" s="707" t="s">
        <v>17</v>
      </c>
      <c r="AE70" s="782"/>
      <c r="AF70" s="787"/>
      <c r="AG70" s="787"/>
      <c r="AH70" s="787"/>
      <c r="AI70" s="787"/>
      <c r="AJ70" s="820"/>
      <c r="AN70" s="921"/>
      <c r="AO70" s="928" t="s">
        <v>192</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213</v>
      </c>
      <c r="M71" s="534"/>
      <c r="N71" s="534"/>
      <c r="O71" s="534"/>
      <c r="P71" s="534"/>
      <c r="Q71" s="534"/>
      <c r="R71" s="534"/>
      <c r="S71" s="628" t="e">
        <f>IF((CEILING(AP73,1)-AP73)-2*(CEILING(AQ73,1)-AQ73)&gt;=0,CEILING(AP73,1),CEILING(AP73+(AU73+AU74)/S65/12,1))</f>
        <v>#VALUE!</v>
      </c>
      <c r="T71" s="644"/>
      <c r="U71" s="644"/>
      <c r="V71" s="644"/>
      <c r="W71" s="644"/>
      <c r="X71" s="704" t="s">
        <v>292</v>
      </c>
      <c r="Y71" s="628" t="e">
        <f>IF((CEILING(AP73,1)-AP73)-2*(CEILING(AQ73,1)-AQ73)&gt;=0,CEILING(AQ73,1),FLOOR(AQ73,1))</f>
        <v>#VALUE!</v>
      </c>
      <c r="Z71" s="644"/>
      <c r="AA71" s="644"/>
      <c r="AB71" s="644"/>
      <c r="AC71" s="644"/>
      <c r="AD71" s="704" t="s">
        <v>292</v>
      </c>
      <c r="AE71" s="644" t="e">
        <f>IF(Y71-2*(CEILING(AR73,1))&gt;=0,CEILING(AR73,1),FLOOR(AR73,1))</f>
        <v>#VALUE!</v>
      </c>
      <c r="AF71" s="644"/>
      <c r="AG71" s="644"/>
      <c r="AH71" s="644"/>
      <c r="AI71" s="644"/>
      <c r="AJ71" s="821" t="s">
        <v>292</v>
      </c>
      <c r="AN71" s="920"/>
      <c r="AO71" s="920" t="s">
        <v>194</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70</v>
      </c>
      <c r="N72" s="553" t="e">
        <f>SUM(T72,Z72,AF72)</f>
        <v>#VALUE!</v>
      </c>
      <c r="O72" s="553"/>
      <c r="P72" s="553"/>
      <c r="Q72" s="536" t="s">
        <v>292</v>
      </c>
      <c r="R72" s="616" t="s">
        <v>17</v>
      </c>
      <c r="S72" s="629" t="s">
        <v>70</v>
      </c>
      <c r="T72" s="553" t="e">
        <f>S65*S71*12</f>
        <v>#VALUE!</v>
      </c>
      <c r="U72" s="553"/>
      <c r="V72" s="553"/>
      <c r="W72" s="536" t="s">
        <v>292</v>
      </c>
      <c r="X72" s="707" t="s">
        <v>17</v>
      </c>
      <c r="Y72" s="629" t="s">
        <v>70</v>
      </c>
      <c r="Z72" s="553" t="e">
        <f>Y65*Y71*12</f>
        <v>#VALUE!</v>
      </c>
      <c r="AA72" s="553"/>
      <c r="AB72" s="553"/>
      <c r="AC72" s="536" t="s">
        <v>292</v>
      </c>
      <c r="AD72" s="707" t="s">
        <v>17</v>
      </c>
      <c r="AE72" s="536" t="s">
        <v>70</v>
      </c>
      <c r="AF72" s="553" t="e">
        <f>AE65*AE71*12</f>
        <v>#VALUE!</v>
      </c>
      <c r="AG72" s="553"/>
      <c r="AH72" s="553"/>
      <c r="AI72" s="536" t="s">
        <v>292</v>
      </c>
      <c r="AJ72" s="822" t="s">
        <v>17</v>
      </c>
      <c r="AN72" s="919" t="s">
        <v>206</v>
      </c>
      <c r="AO72" s="929" t="s">
        <v>199</v>
      </c>
      <c r="AP72" s="934"/>
      <c r="AQ72" s="944"/>
      <c r="AR72" s="947"/>
      <c r="AS72" s="177"/>
      <c r="AT72" s="955"/>
      <c r="AU72" s="177"/>
      <c r="AV72" s="929" t="s">
        <v>284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295</v>
      </c>
      <c r="M73" s="534"/>
      <c r="N73" s="534"/>
      <c r="O73" s="534"/>
      <c r="P73" s="534"/>
      <c r="Q73" s="534"/>
      <c r="R73" s="534"/>
      <c r="S73" s="632"/>
      <c r="T73" s="646"/>
      <c r="U73" s="646"/>
      <c r="V73" s="646"/>
      <c r="W73" s="687"/>
      <c r="X73" s="319" t="s">
        <v>292</v>
      </c>
      <c r="Y73" s="632"/>
      <c r="Z73" s="646"/>
      <c r="AA73" s="646"/>
      <c r="AB73" s="646"/>
      <c r="AC73" s="687"/>
      <c r="AD73" s="200" t="s">
        <v>292</v>
      </c>
      <c r="AE73" s="632"/>
      <c r="AF73" s="646"/>
      <c r="AG73" s="646"/>
      <c r="AH73" s="646"/>
      <c r="AI73" s="687"/>
      <c r="AJ73" s="823" t="s">
        <v>292</v>
      </c>
      <c r="AN73" s="922"/>
      <c r="AO73" s="930" t="s">
        <v>192</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286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70</v>
      </c>
      <c r="N74" s="554">
        <f>SUM(T74,Z74,AF74)</f>
        <v>0</v>
      </c>
      <c r="O74" s="554"/>
      <c r="P74" s="554"/>
      <c r="Q74" s="537" t="s">
        <v>292</v>
      </c>
      <c r="R74" s="617" t="s">
        <v>17</v>
      </c>
      <c r="S74" s="633" t="s">
        <v>70</v>
      </c>
      <c r="T74" s="554">
        <f>S65*S73*12</f>
        <v>0</v>
      </c>
      <c r="U74" s="554"/>
      <c r="V74" s="554"/>
      <c r="W74" s="537" t="s">
        <v>292</v>
      </c>
      <c r="X74" s="708" t="s">
        <v>17</v>
      </c>
      <c r="Y74" s="537" t="s">
        <v>70</v>
      </c>
      <c r="Z74" s="554">
        <f>Y65*Y73*12</f>
        <v>0</v>
      </c>
      <c r="AA74" s="554"/>
      <c r="AB74" s="554"/>
      <c r="AC74" s="537" t="s">
        <v>292</v>
      </c>
      <c r="AD74" s="708" t="s">
        <v>17</v>
      </c>
      <c r="AE74" s="537" t="s">
        <v>70</v>
      </c>
      <c r="AF74" s="554">
        <f>AE65*AE73*12</f>
        <v>0</v>
      </c>
      <c r="AG74" s="554"/>
      <c r="AH74" s="554"/>
      <c r="AI74" s="537" t="s">
        <v>292</v>
      </c>
      <c r="AJ74" s="824" t="s">
        <v>17</v>
      </c>
      <c r="AM74" s="151"/>
      <c r="AN74" s="923"/>
      <c r="AO74" s="920" t="s">
        <v>194</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287</v>
      </c>
      <c r="AW74" s="957" t="e">
        <f>AP72/AR72</f>
        <v>#DIV/0!</v>
      </c>
      <c r="AX74" s="957"/>
      <c r="AY74" s="957"/>
      <c r="AZ74" s="968"/>
    </row>
    <row r="75" spans="1:52" s="151" customFormat="1" ht="18" customHeight="1">
      <c r="A75" s="186"/>
      <c r="B75" s="277" t="s">
        <v>15</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123</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127</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277</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278</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235</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105</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17</v>
      </c>
    </row>
    <row r="81" spans="1:52" s="151" customFormat="1" ht="18" customHeight="1">
      <c r="A81" s="189" t="s">
        <v>85</v>
      </c>
      <c r="B81" s="280" t="s">
        <v>332</v>
      </c>
      <c r="C81" s="353"/>
      <c r="D81" s="353"/>
      <c r="E81" s="353"/>
      <c r="F81" s="353"/>
      <c r="G81" s="353"/>
      <c r="H81" s="280"/>
      <c r="I81" s="280"/>
      <c r="J81" s="280"/>
      <c r="K81" s="280"/>
      <c r="L81" s="523"/>
      <c r="M81" s="538"/>
      <c r="N81" s="555" t="s">
        <v>76</v>
      </c>
      <c r="O81" s="579"/>
      <c r="P81" s="594"/>
      <c r="Q81" s="594"/>
      <c r="R81" s="579" t="s">
        <v>35</v>
      </c>
      <c r="S81" s="594"/>
      <c r="T81" s="594"/>
      <c r="U81" s="579" t="s">
        <v>40</v>
      </c>
      <c r="V81" s="665" t="s">
        <v>42</v>
      </c>
      <c r="W81" s="665"/>
      <c r="X81" s="579" t="s">
        <v>76</v>
      </c>
      <c r="Y81" s="579"/>
      <c r="Z81" s="594"/>
      <c r="AA81" s="594"/>
      <c r="AB81" s="579" t="s">
        <v>35</v>
      </c>
      <c r="AC81" s="594"/>
      <c r="AD81" s="594"/>
      <c r="AE81" s="579" t="s">
        <v>40</v>
      </c>
      <c r="AF81" s="579" t="s">
        <v>229</v>
      </c>
      <c r="AG81" s="579" t="str">
        <f>IF(P81&gt;=1,(Z81*12+AC81)-(P81*12+S81)+1,"")</f>
        <v/>
      </c>
      <c r="AH81" s="665" t="s">
        <v>237</v>
      </c>
      <c r="AI81" s="665"/>
      <c r="AJ81" s="555" t="s">
        <v>88</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146</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147</v>
      </c>
      <c r="B84" s="268" t="s">
        <v>428</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147</v>
      </c>
      <c r="B85" s="283" t="s">
        <v>429</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431</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147</v>
      </c>
      <c r="B88" s="285" t="s">
        <v>226</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448</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415</v>
      </c>
      <c r="AC90" s="180"/>
      <c r="AD90" s="180"/>
      <c r="AE90" s="180"/>
      <c r="AF90" s="180"/>
      <c r="AG90" s="180"/>
      <c r="AH90" s="180"/>
      <c r="AI90" s="180"/>
      <c r="AJ90" s="180"/>
      <c r="AK90" s="180"/>
      <c r="AL90" s="150"/>
      <c r="AU90" s="951"/>
    </row>
    <row r="91" spans="1:52" ht="17.25" customHeight="1">
      <c r="A91" s="180" t="s">
        <v>490</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430</v>
      </c>
      <c r="AC91" s="180"/>
      <c r="AD91" s="180"/>
      <c r="AE91" s="180"/>
      <c r="AF91" s="180"/>
      <c r="AG91" s="180"/>
      <c r="AH91" s="180"/>
      <c r="AI91" s="180"/>
      <c r="AJ91" s="180"/>
      <c r="AK91" s="180"/>
      <c r="AL91" s="150"/>
      <c r="AU91" s="951"/>
    </row>
    <row r="92" spans="1:52" ht="17.25" customHeight="1">
      <c r="A92" s="194" t="s">
        <v>130</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450</v>
      </c>
      <c r="C93" s="357"/>
      <c r="D93" s="357"/>
      <c r="E93" s="357"/>
      <c r="F93" s="357"/>
      <c r="G93" s="357"/>
      <c r="H93" s="357"/>
      <c r="I93" s="357"/>
      <c r="J93" s="357"/>
      <c r="K93" s="357"/>
      <c r="L93" s="357"/>
      <c r="M93" s="357"/>
      <c r="N93" s="557"/>
      <c r="O93" s="580">
        <f>SUM('別紙様式2-4 個表_ベースアップ'!AI12:AI111)</f>
        <v>3774607</v>
      </c>
      <c r="P93" s="595"/>
      <c r="Q93" s="595"/>
      <c r="R93" s="595"/>
      <c r="S93" s="595"/>
      <c r="T93" s="595"/>
      <c r="U93" s="651"/>
      <c r="V93" s="666" t="s">
        <v>20</v>
      </c>
      <c r="W93" s="689"/>
      <c r="X93" s="710"/>
      <c r="Y93" s="710"/>
      <c r="Z93" s="734"/>
      <c r="AA93" s="747"/>
      <c r="AB93" s="753" t="s">
        <v>275</v>
      </c>
      <c r="AC93" s="758" t="str">
        <f>IF(X94=0,"",IF(X94&gt;=200/3,"○","×"))</f>
        <v>○</v>
      </c>
      <c r="AD93" s="772" t="s">
        <v>438</v>
      </c>
      <c r="AE93" s="358"/>
      <c r="AF93" s="358"/>
      <c r="AG93" s="358"/>
      <c r="AH93" s="358"/>
      <c r="AI93" s="358"/>
      <c r="AJ93" s="358"/>
      <c r="AK93" s="358"/>
      <c r="AL93" s="150"/>
      <c r="AU93" s="951"/>
    </row>
    <row r="94" spans="1:52" ht="17.25" customHeight="1">
      <c r="A94" s="196"/>
      <c r="B94" s="196"/>
      <c r="C94" s="358"/>
      <c r="D94" s="211" t="s">
        <v>242</v>
      </c>
      <c r="E94" s="297"/>
      <c r="F94" s="297"/>
      <c r="G94" s="297"/>
      <c r="H94" s="297"/>
      <c r="I94" s="297"/>
      <c r="J94" s="297"/>
      <c r="K94" s="297"/>
      <c r="L94" s="297"/>
      <c r="M94" s="297"/>
      <c r="N94" s="297"/>
      <c r="O94" s="581">
        <f>SUM('別紙様式2-4 個表_ベースアップ'!AJ12:AJ111)</f>
        <v>2747615</v>
      </c>
      <c r="P94" s="596"/>
      <c r="Q94" s="596"/>
      <c r="R94" s="596"/>
      <c r="S94" s="596"/>
      <c r="T94" s="596"/>
      <c r="U94" s="652"/>
      <c r="V94" s="667" t="s">
        <v>20</v>
      </c>
      <c r="W94" s="690" t="s">
        <v>70</v>
      </c>
      <c r="X94" s="711">
        <f>IFERROR(O94/O93*100,0)</f>
        <v>72.792081400792185</v>
      </c>
      <c r="Y94" s="719"/>
      <c r="Z94" s="735" t="s">
        <v>17</v>
      </c>
      <c r="AA94" s="748" t="s">
        <v>372</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373</v>
      </c>
      <c r="P95" s="582"/>
      <c r="Q95" s="605"/>
      <c r="R95" s="618">
        <f>O94/AH99</f>
        <v>457935.83333333331</v>
      </c>
      <c r="S95" s="634"/>
      <c r="T95" s="634"/>
      <c r="U95" s="653"/>
      <c r="V95" s="668" t="s">
        <v>113</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13</v>
      </c>
      <c r="C96" s="357"/>
      <c r="D96" s="357"/>
      <c r="E96" s="357"/>
      <c r="F96" s="357"/>
      <c r="G96" s="357"/>
      <c r="H96" s="357"/>
      <c r="I96" s="357"/>
      <c r="J96" s="357"/>
      <c r="K96" s="357"/>
      <c r="L96" s="357"/>
      <c r="M96" s="357"/>
      <c r="N96" s="557"/>
      <c r="O96" s="580">
        <f>SUM('別紙様式2-4 個表_ベースアップ'!AK12:AK111)</f>
        <v>823393</v>
      </c>
      <c r="P96" s="595"/>
      <c r="Q96" s="595"/>
      <c r="R96" s="595"/>
      <c r="S96" s="595"/>
      <c r="T96" s="595"/>
      <c r="U96" s="651"/>
      <c r="V96" s="669" t="s">
        <v>20</v>
      </c>
      <c r="W96" s="689"/>
      <c r="X96" s="710"/>
      <c r="Y96" s="710"/>
      <c r="Z96" s="734"/>
      <c r="AA96" s="747"/>
      <c r="AB96" s="753" t="s">
        <v>275</v>
      </c>
      <c r="AC96" s="758" t="str">
        <f>IF(X97=0,"",IF(X97&gt;=200/3,"○","×"))</f>
        <v>○</v>
      </c>
      <c r="AD96" s="773"/>
      <c r="AE96" s="358"/>
      <c r="AF96" s="358"/>
      <c r="AG96" s="358"/>
      <c r="AH96" s="358"/>
      <c r="AI96" s="358"/>
      <c r="AJ96" s="358"/>
      <c r="AK96" s="358"/>
      <c r="AL96" s="150"/>
      <c r="AU96" s="951"/>
    </row>
    <row r="97" spans="1:52" ht="17.25" customHeight="1">
      <c r="A97" s="196"/>
      <c r="B97" s="196"/>
      <c r="C97" s="358"/>
      <c r="D97" s="211" t="s">
        <v>411</v>
      </c>
      <c r="E97" s="297"/>
      <c r="F97" s="297"/>
      <c r="G97" s="297"/>
      <c r="H97" s="297"/>
      <c r="I97" s="297"/>
      <c r="J97" s="297"/>
      <c r="K97" s="297"/>
      <c r="L97" s="297"/>
      <c r="M97" s="297"/>
      <c r="N97" s="297"/>
      <c r="O97" s="581">
        <f>SUM('別紙様式2-4 個表_ベースアップ'!AL12:AL111)</f>
        <v>563340</v>
      </c>
      <c r="P97" s="596"/>
      <c r="Q97" s="596"/>
      <c r="R97" s="596"/>
      <c r="S97" s="596"/>
      <c r="T97" s="596"/>
      <c r="U97" s="652"/>
      <c r="V97" s="670" t="s">
        <v>20</v>
      </c>
      <c r="W97" s="690" t="s">
        <v>70</v>
      </c>
      <c r="X97" s="711">
        <f>IFERROR(O97/O96*100,0)</f>
        <v>68.416904200059989</v>
      </c>
      <c r="Y97" s="719"/>
      <c r="Z97" s="735" t="s">
        <v>17</v>
      </c>
      <c r="AA97" s="748" t="s">
        <v>372</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373</v>
      </c>
      <c r="P98" s="582"/>
      <c r="Q98" s="605"/>
      <c r="R98" s="618">
        <f>O97/AH99</f>
        <v>93890</v>
      </c>
      <c r="S98" s="634"/>
      <c r="T98" s="634"/>
      <c r="U98" s="653"/>
      <c r="V98" s="671" t="s">
        <v>113</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439</v>
      </c>
      <c r="B99" s="289" t="s">
        <v>11</v>
      </c>
      <c r="C99" s="289"/>
      <c r="D99" s="289"/>
      <c r="E99" s="289"/>
      <c r="F99" s="289"/>
      <c r="G99" s="289"/>
      <c r="H99" s="289"/>
      <c r="I99" s="289"/>
      <c r="J99" s="289"/>
      <c r="K99" s="289"/>
      <c r="L99" s="289"/>
      <c r="M99" s="289"/>
      <c r="N99" s="558"/>
      <c r="O99" s="555" t="s">
        <v>76</v>
      </c>
      <c r="P99" s="579"/>
      <c r="Q99" s="606">
        <v>4</v>
      </c>
      <c r="R99" s="606"/>
      <c r="S99" s="579" t="s">
        <v>35</v>
      </c>
      <c r="T99" s="606">
        <v>10</v>
      </c>
      <c r="U99" s="606"/>
      <c r="V99" s="579" t="s">
        <v>40</v>
      </c>
      <c r="W99" s="665" t="s">
        <v>42</v>
      </c>
      <c r="X99" s="665"/>
      <c r="Y99" s="579" t="s">
        <v>76</v>
      </c>
      <c r="Z99" s="579"/>
      <c r="AA99" s="606">
        <v>5</v>
      </c>
      <c r="AB99" s="606"/>
      <c r="AC99" s="579" t="s">
        <v>35</v>
      </c>
      <c r="AD99" s="606">
        <v>3</v>
      </c>
      <c r="AE99" s="606"/>
      <c r="AF99" s="579" t="s">
        <v>40</v>
      </c>
      <c r="AG99" s="579" t="s">
        <v>229</v>
      </c>
      <c r="AH99" s="579">
        <f>IF(Q99&gt;=1,(AA99*12+AD99)-(Q99*12+T99)+1,"")</f>
        <v>6</v>
      </c>
      <c r="AI99" s="665" t="s">
        <v>237</v>
      </c>
      <c r="AJ99" s="665"/>
      <c r="AK99" s="555" t="s">
        <v>88</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146</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147</v>
      </c>
      <c r="B102" s="268" t="s">
        <v>444</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334</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418</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92</v>
      </c>
      <c r="B107" s="292"/>
      <c r="C107" s="292"/>
      <c r="D107" s="388"/>
      <c r="E107" s="414"/>
      <c r="F107" s="425" t="s">
        <v>22</v>
      </c>
      <c r="G107" s="489"/>
      <c r="H107" s="489"/>
      <c r="I107" s="497"/>
      <c r="J107" s="425" t="s">
        <v>148</v>
      </c>
      <c r="K107" s="489"/>
      <c r="L107" s="489"/>
      <c r="M107" s="489"/>
      <c r="N107" s="489"/>
      <c r="O107" s="497"/>
      <c r="P107" s="425" t="s">
        <v>149</v>
      </c>
      <c r="Q107" s="489"/>
      <c r="R107" s="489"/>
      <c r="S107" s="489"/>
      <c r="T107" s="489"/>
      <c r="U107" s="489"/>
      <c r="V107" s="497"/>
      <c r="W107" s="425" t="s">
        <v>32</v>
      </c>
      <c r="X107" s="489"/>
      <c r="Y107" s="720"/>
      <c r="Z107" s="497"/>
      <c r="AA107" s="425" t="s">
        <v>91</v>
      </c>
      <c r="AB107" s="489"/>
      <c r="AC107" s="489"/>
      <c r="AD107" s="489"/>
      <c r="AE107" s="720"/>
      <c r="AF107" s="720"/>
      <c r="AG107" s="720"/>
      <c r="AH107" s="720"/>
      <c r="AI107" s="720"/>
      <c r="AJ107" s="832"/>
      <c r="AK107" s="151"/>
    </row>
    <row r="108" spans="1:52" s="151" customFormat="1" ht="18" customHeight="1">
      <c r="A108" s="203" t="s">
        <v>46</v>
      </c>
      <c r="B108" s="293"/>
      <c r="C108" s="293"/>
      <c r="D108" s="293"/>
      <c r="E108" s="415" t="s">
        <v>189</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29</v>
      </c>
      <c r="G109" s="296"/>
      <c r="H109" s="296"/>
      <c r="I109" s="296"/>
      <c r="J109" s="296"/>
      <c r="K109" s="508"/>
      <c r="L109" s="436" t="s">
        <v>246</v>
      </c>
      <c r="M109" s="296"/>
      <c r="N109" s="296"/>
      <c r="O109" s="436"/>
      <c r="P109" s="436"/>
      <c r="Q109" s="434"/>
      <c r="R109" s="619"/>
      <c r="S109" s="436" t="s">
        <v>91</v>
      </c>
      <c r="T109" s="436"/>
      <c r="U109" s="436" t="s">
        <v>70</v>
      </c>
      <c r="V109" s="508"/>
      <c r="W109" s="508"/>
      <c r="X109" s="508"/>
      <c r="Y109" s="508"/>
      <c r="Z109" s="508"/>
      <c r="AA109" s="508"/>
      <c r="AB109" s="508"/>
      <c r="AC109" s="508"/>
      <c r="AD109" s="508"/>
      <c r="AE109" s="508"/>
      <c r="AF109" s="508"/>
      <c r="AG109" s="508"/>
      <c r="AH109" s="508"/>
      <c r="AI109" s="508"/>
      <c r="AJ109" s="834" t="s">
        <v>17</v>
      </c>
      <c r="AK109" s="151"/>
    </row>
    <row r="110" spans="1:52" s="151" customFormat="1" ht="18" customHeight="1">
      <c r="A110" s="204"/>
      <c r="B110" s="209"/>
      <c r="C110" s="209"/>
      <c r="D110" s="209"/>
      <c r="E110" s="417" t="s">
        <v>402</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248</v>
      </c>
      <c r="F113" s="459"/>
      <c r="G113" s="459"/>
      <c r="H113" s="459"/>
      <c r="I113" s="459"/>
      <c r="J113" s="459"/>
      <c r="K113" s="459"/>
      <c r="L113" s="524" t="s">
        <v>249</v>
      </c>
      <c r="M113" s="540"/>
      <c r="N113" s="540"/>
      <c r="O113" s="583"/>
      <c r="P113" s="583"/>
      <c r="Q113" s="540" t="s">
        <v>5</v>
      </c>
      <c r="R113" s="583"/>
      <c r="S113" s="583"/>
      <c r="T113" s="540" t="s">
        <v>43</v>
      </c>
      <c r="U113" s="647" t="s">
        <v>70</v>
      </c>
      <c r="V113" s="604"/>
      <c r="W113" s="672" t="s">
        <v>68</v>
      </c>
      <c r="X113" s="647"/>
      <c r="Y113" s="647"/>
      <c r="Z113" s="604"/>
      <c r="AA113" s="672" t="s">
        <v>94</v>
      </c>
      <c r="AB113" s="647"/>
      <c r="AC113" s="647" t="s">
        <v>17</v>
      </c>
      <c r="AD113" s="647"/>
      <c r="AE113" s="647"/>
      <c r="AF113" s="647"/>
      <c r="AG113" s="647"/>
      <c r="AH113" s="647"/>
      <c r="AI113" s="647"/>
      <c r="AJ113" s="838"/>
      <c r="AK113" s="151"/>
    </row>
    <row r="114" spans="1:41" s="151" customFormat="1" ht="15" customHeight="1">
      <c r="A114" s="206" t="s">
        <v>269</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190</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419</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215</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211</v>
      </c>
      <c r="B118" s="293"/>
      <c r="C118" s="293"/>
      <c r="D118" s="390"/>
      <c r="E118" s="424"/>
      <c r="F118" s="457" t="s">
        <v>241</v>
      </c>
      <c r="G118" s="490"/>
      <c r="H118" s="490"/>
      <c r="I118" s="490"/>
      <c r="J118" s="490"/>
      <c r="K118" s="490"/>
      <c r="L118" s="490"/>
      <c r="M118" s="490"/>
      <c r="N118" s="424"/>
      <c r="O118" s="457" t="s">
        <v>244</v>
      </c>
      <c r="P118" s="490"/>
      <c r="Q118" s="490"/>
      <c r="R118" s="490"/>
      <c r="S118" s="490"/>
      <c r="T118" s="490"/>
      <c r="U118" s="424"/>
      <c r="V118" s="457" t="s">
        <v>245</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255</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92</v>
      </c>
      <c r="B120" s="292"/>
      <c r="C120" s="292"/>
      <c r="D120" s="388"/>
      <c r="E120" s="426"/>
      <c r="F120" s="425" t="s">
        <v>22</v>
      </c>
      <c r="G120" s="489"/>
      <c r="H120" s="489"/>
      <c r="I120" s="426"/>
      <c r="J120" s="425" t="s">
        <v>148</v>
      </c>
      <c r="K120" s="489"/>
      <c r="L120" s="489"/>
      <c r="M120" s="489"/>
      <c r="N120" s="489"/>
      <c r="O120" s="584"/>
      <c r="P120" s="425" t="s">
        <v>149</v>
      </c>
      <c r="Q120" s="489"/>
      <c r="R120" s="489"/>
      <c r="S120" s="489"/>
      <c r="T120" s="489"/>
      <c r="U120" s="489"/>
      <c r="V120" s="584"/>
      <c r="W120" s="425" t="s">
        <v>32</v>
      </c>
      <c r="X120" s="489"/>
      <c r="Y120" s="426"/>
      <c r="Z120" s="425" t="s">
        <v>91</v>
      </c>
      <c r="AA120" s="425"/>
      <c r="AB120" s="489"/>
      <c r="AC120" s="489"/>
      <c r="AD120" s="489"/>
      <c r="AE120" s="489"/>
      <c r="AF120" s="489"/>
      <c r="AG120" s="489"/>
      <c r="AH120" s="489"/>
      <c r="AI120" s="489"/>
      <c r="AJ120" s="843"/>
      <c r="AK120" s="151"/>
    </row>
    <row r="121" spans="1:41" s="151" customFormat="1" ht="15" customHeight="1">
      <c r="A121" s="203" t="s">
        <v>46</v>
      </c>
      <c r="B121" s="293"/>
      <c r="C121" s="293"/>
      <c r="D121" s="293"/>
      <c r="E121" s="415" t="s">
        <v>212</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29</v>
      </c>
      <c r="G122" s="296"/>
      <c r="H122" s="296"/>
      <c r="I122" s="296"/>
      <c r="J122" s="296"/>
      <c r="K122" s="509"/>
      <c r="L122" s="436" t="s">
        <v>247</v>
      </c>
      <c r="M122" s="296"/>
      <c r="N122" s="296"/>
      <c r="O122" s="436"/>
      <c r="P122" s="436"/>
      <c r="Q122" s="434"/>
      <c r="R122" s="350"/>
      <c r="S122" s="436" t="s">
        <v>91</v>
      </c>
      <c r="T122" s="436"/>
      <c r="U122" s="436" t="s">
        <v>70</v>
      </c>
      <c r="V122" s="509"/>
      <c r="W122" s="509"/>
      <c r="X122" s="509"/>
      <c r="Y122" s="509"/>
      <c r="Z122" s="509"/>
      <c r="AA122" s="509"/>
      <c r="AB122" s="509"/>
      <c r="AC122" s="509"/>
      <c r="AD122" s="509"/>
      <c r="AE122" s="509"/>
      <c r="AF122" s="509"/>
      <c r="AG122" s="509"/>
      <c r="AH122" s="509"/>
      <c r="AI122" s="509"/>
      <c r="AJ122" s="834" t="s">
        <v>17</v>
      </c>
      <c r="AK122" s="151"/>
    </row>
    <row r="123" spans="1:41" s="151" customFormat="1" ht="15.75" customHeight="1">
      <c r="A123" s="204"/>
      <c r="B123" s="209"/>
      <c r="C123" s="209"/>
      <c r="D123" s="209"/>
      <c r="E123" s="428" t="s">
        <v>432</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89</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248</v>
      </c>
      <c r="F126" s="459"/>
      <c r="G126" s="459"/>
      <c r="H126" s="459"/>
      <c r="I126" s="459"/>
      <c r="J126" s="459"/>
      <c r="K126" s="510"/>
      <c r="L126" s="524" t="s">
        <v>76</v>
      </c>
      <c r="M126" s="540"/>
      <c r="N126" s="560"/>
      <c r="O126" s="560"/>
      <c r="P126" s="540" t="s">
        <v>5</v>
      </c>
      <c r="Q126" s="560"/>
      <c r="R126" s="560"/>
      <c r="S126" s="540" t="s">
        <v>43</v>
      </c>
      <c r="T126" s="647" t="s">
        <v>70</v>
      </c>
      <c r="U126" s="654"/>
      <c r="V126" s="672" t="s">
        <v>68</v>
      </c>
      <c r="W126" s="647"/>
      <c r="X126" s="647"/>
      <c r="Y126" s="654"/>
      <c r="Z126" s="540" t="s">
        <v>94</v>
      </c>
      <c r="AA126" s="647"/>
      <c r="AB126" s="647" t="s">
        <v>17</v>
      </c>
      <c r="AC126" s="647"/>
      <c r="AD126" s="647"/>
      <c r="AE126" s="647"/>
      <c r="AF126" s="647"/>
      <c r="AG126" s="647"/>
      <c r="AH126" s="647"/>
      <c r="AI126" s="647"/>
      <c r="AJ126" s="838"/>
      <c r="AK126" s="151"/>
    </row>
    <row r="127" spans="1:41" s="151" customFormat="1" ht="15" customHeight="1">
      <c r="A127" s="206" t="s">
        <v>269</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190</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421</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92</v>
      </c>
      <c r="B130" s="297"/>
      <c r="C130" s="297"/>
      <c r="D130" s="392"/>
      <c r="E130" s="430" t="s">
        <v>28</v>
      </c>
      <c r="F130" s="463"/>
      <c r="G130" s="463"/>
      <c r="H130" s="494"/>
      <c r="I130" s="498"/>
      <c r="J130" s="499" t="s">
        <v>22</v>
      </c>
      <c r="K130" s="499"/>
      <c r="L130" s="499"/>
      <c r="M130" s="498"/>
      <c r="N130" s="561" t="s">
        <v>376</v>
      </c>
      <c r="O130" s="561"/>
      <c r="P130" s="561"/>
      <c r="Q130" s="561"/>
      <c r="R130" s="561"/>
      <c r="S130" s="561"/>
      <c r="T130" s="498"/>
      <c r="U130" s="561" t="s">
        <v>217</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91</v>
      </c>
      <c r="F131" s="464"/>
      <c r="G131" s="464"/>
      <c r="H131" s="495"/>
      <c r="I131" s="498"/>
      <c r="J131" s="499" t="s">
        <v>148</v>
      </c>
      <c r="K131" s="499"/>
      <c r="L131" s="499"/>
      <c r="M131" s="498"/>
      <c r="N131" s="499" t="s">
        <v>37</v>
      </c>
      <c r="O131" s="499"/>
      <c r="P131" s="499"/>
      <c r="Q131" s="499"/>
      <c r="R131" s="499"/>
      <c r="S131" s="499"/>
      <c r="T131" s="498"/>
      <c r="U131" s="655" t="s">
        <v>32</v>
      </c>
      <c r="V131" s="655"/>
      <c r="W131" s="655"/>
      <c r="X131" s="655"/>
      <c r="Y131" s="655"/>
      <c r="Z131" s="655"/>
      <c r="AA131" s="750"/>
      <c r="AB131" s="655" t="s">
        <v>91</v>
      </c>
      <c r="AC131" s="655"/>
      <c r="AD131" s="655"/>
      <c r="AE131" s="720" t="s">
        <v>70</v>
      </c>
      <c r="AF131" s="498"/>
      <c r="AG131" s="498"/>
      <c r="AH131" s="498"/>
      <c r="AI131" s="498"/>
      <c r="AJ131" s="848" t="s">
        <v>17</v>
      </c>
      <c r="AK131" s="150"/>
      <c r="AL131" s="150"/>
    </row>
    <row r="132" spans="1:42" s="151" customFormat="1" ht="15.75" customHeight="1">
      <c r="A132" s="211" t="s">
        <v>46</v>
      </c>
      <c r="B132" s="297"/>
      <c r="C132" s="297"/>
      <c r="D132" s="392"/>
      <c r="E132" s="432" t="s">
        <v>189</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29</v>
      </c>
      <c r="G133" s="296"/>
      <c r="H133" s="296"/>
      <c r="I133" s="296"/>
      <c r="J133" s="296"/>
      <c r="K133" s="433"/>
      <c r="L133" s="436" t="s">
        <v>246</v>
      </c>
      <c r="M133" s="296"/>
      <c r="N133" s="296"/>
      <c r="O133" s="436"/>
      <c r="P133" s="436"/>
      <c r="Q133" s="434"/>
      <c r="R133" s="620"/>
      <c r="S133" s="436" t="s">
        <v>91</v>
      </c>
      <c r="T133" s="436"/>
      <c r="U133" s="436" t="s">
        <v>70</v>
      </c>
      <c r="V133" s="673"/>
      <c r="W133" s="673"/>
      <c r="X133" s="673"/>
      <c r="Y133" s="673"/>
      <c r="Z133" s="673"/>
      <c r="AA133" s="673"/>
      <c r="AB133" s="673"/>
      <c r="AC133" s="673"/>
      <c r="AD133" s="673"/>
      <c r="AE133" s="673"/>
      <c r="AF133" s="673"/>
      <c r="AG133" s="673"/>
      <c r="AH133" s="673"/>
      <c r="AI133" s="673"/>
      <c r="AJ133" s="834" t="s">
        <v>17</v>
      </c>
      <c r="AK133" s="150"/>
      <c r="AL133" s="150"/>
    </row>
    <row r="134" spans="1:42" s="151" customFormat="1" ht="15.75" customHeight="1">
      <c r="A134" s="212"/>
      <c r="B134" s="298"/>
      <c r="C134" s="298"/>
      <c r="D134" s="394"/>
      <c r="E134" s="434" t="s">
        <v>95</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t="s">
        <v>488</v>
      </c>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89</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248</v>
      </c>
      <c r="F137" s="459"/>
      <c r="G137" s="459"/>
      <c r="H137" s="459"/>
      <c r="I137" s="459"/>
      <c r="J137" s="459"/>
      <c r="K137" s="510"/>
      <c r="L137" s="524" t="s">
        <v>76</v>
      </c>
      <c r="M137" s="540"/>
      <c r="N137" s="562">
        <v>4</v>
      </c>
      <c r="O137" s="562"/>
      <c r="P137" s="540" t="s">
        <v>5</v>
      </c>
      <c r="Q137" s="562">
        <v>2</v>
      </c>
      <c r="R137" s="562"/>
      <c r="S137" s="540" t="s">
        <v>43</v>
      </c>
      <c r="T137" s="647" t="s">
        <v>70</v>
      </c>
      <c r="U137" s="606"/>
      <c r="V137" s="672" t="s">
        <v>68</v>
      </c>
      <c r="W137" s="647"/>
      <c r="X137" s="647"/>
      <c r="Y137" s="606"/>
      <c r="Z137" s="540" t="s">
        <v>94</v>
      </c>
      <c r="AA137" s="647"/>
      <c r="AB137" s="647" t="s">
        <v>17</v>
      </c>
      <c r="AC137" s="647"/>
      <c r="AD137" s="647"/>
      <c r="AE137" s="647"/>
      <c r="AF137" s="647"/>
      <c r="AG137" s="647"/>
      <c r="AH137" s="647"/>
      <c r="AI137" s="647"/>
      <c r="AJ137" s="838"/>
      <c r="AK137" s="151"/>
    </row>
    <row r="138" spans="1:42" s="151" customFormat="1" ht="15" customHeight="1">
      <c r="A138" s="206" t="s">
        <v>269</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190</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474</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30</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260</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185</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101</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319</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320</v>
      </c>
      <c r="B149" s="301"/>
      <c r="C149" s="360"/>
      <c r="D149" s="360"/>
      <c r="E149" s="360"/>
      <c r="F149" s="360"/>
      <c r="G149" s="360"/>
      <c r="H149" s="360"/>
      <c r="I149" s="360"/>
      <c r="J149" s="360"/>
      <c r="K149" s="360"/>
      <c r="L149" s="360"/>
      <c r="M149" s="360"/>
      <c r="N149" s="360"/>
      <c r="O149" s="360"/>
      <c r="P149" s="360"/>
      <c r="Q149" s="360"/>
      <c r="R149" s="360"/>
      <c r="S149" s="360"/>
      <c r="T149" s="360"/>
      <c r="U149" s="656" t="s">
        <v>97</v>
      </c>
      <c r="V149" s="675"/>
      <c r="W149" s="675"/>
      <c r="X149" s="675"/>
      <c r="Y149" s="675"/>
      <c r="Z149" s="675"/>
      <c r="AA149" s="675"/>
      <c r="AB149" s="579"/>
      <c r="AC149" s="761"/>
      <c r="AD149" s="775" t="s">
        <v>109</v>
      </c>
      <c r="AE149" s="783"/>
      <c r="AF149" s="783"/>
      <c r="AG149" s="791"/>
      <c r="AH149" s="800" t="s">
        <v>39</v>
      </c>
      <c r="AI149" s="675"/>
      <c r="AJ149" s="852"/>
      <c r="AK149" s="151"/>
      <c r="AL149" s="908"/>
    </row>
    <row r="150" spans="1:38" s="151" customFormat="1" ht="18" customHeight="1">
      <c r="A150" s="217"/>
      <c r="B150" s="302" t="s">
        <v>98</v>
      </c>
      <c r="C150" s="361" t="s">
        <v>302</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26</v>
      </c>
      <c r="C151" s="362" t="s">
        <v>303</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298</v>
      </c>
      <c r="C152" s="291" t="s">
        <v>307</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269</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190</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321</v>
      </c>
      <c r="B155" s="306"/>
      <c r="C155" s="306"/>
      <c r="D155" s="306"/>
      <c r="E155" s="306"/>
      <c r="F155" s="306"/>
      <c r="G155" s="306"/>
      <c r="H155" s="306"/>
      <c r="I155" s="306"/>
      <c r="J155" s="306"/>
      <c r="K155" s="306"/>
      <c r="L155" s="306"/>
      <c r="M155" s="306"/>
      <c r="N155" s="306"/>
      <c r="O155" s="306"/>
      <c r="P155" s="306"/>
      <c r="Q155" s="306"/>
      <c r="R155" s="306"/>
      <c r="S155" s="306"/>
      <c r="T155" s="648"/>
      <c r="U155" s="656" t="s">
        <v>97</v>
      </c>
      <c r="V155" s="579"/>
      <c r="W155" s="675"/>
      <c r="X155" s="675"/>
      <c r="Y155" s="675"/>
      <c r="Z155" s="675"/>
      <c r="AA155" s="675"/>
      <c r="AB155" s="675"/>
      <c r="AC155" s="761"/>
      <c r="AD155" s="775" t="s">
        <v>109</v>
      </c>
      <c r="AE155" s="783"/>
      <c r="AF155" s="783"/>
      <c r="AG155" s="791"/>
      <c r="AH155" s="800" t="s">
        <v>39</v>
      </c>
      <c r="AI155" s="675"/>
      <c r="AJ155" s="852"/>
      <c r="AK155" s="889"/>
      <c r="AL155" s="910"/>
    </row>
    <row r="156" spans="1:38" s="151" customFormat="1" ht="31.5" customHeight="1">
      <c r="A156" s="221"/>
      <c r="B156" s="307" t="s">
        <v>98</v>
      </c>
      <c r="C156" s="363" t="s">
        <v>310</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300</v>
      </c>
      <c r="D157" s="207"/>
      <c r="E157" s="207"/>
      <c r="F157" s="207"/>
      <c r="G157" s="207"/>
      <c r="H157" s="207"/>
      <c r="I157" s="207"/>
      <c r="J157" s="500"/>
      <c r="K157" s="511"/>
      <c r="L157" s="526" t="s">
        <v>12</v>
      </c>
      <c r="M157" s="542" t="s">
        <v>335</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36</v>
      </c>
      <c r="M160" s="544" t="s">
        <v>21</v>
      </c>
      <c r="N160" s="564"/>
      <c r="O160" s="564"/>
      <c r="P160" s="564"/>
      <c r="Q160" s="564"/>
      <c r="R160" s="564"/>
      <c r="S160" s="564"/>
      <c r="T160" s="564"/>
      <c r="U160" s="564"/>
      <c r="V160" s="191" t="s">
        <v>111</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26</v>
      </c>
      <c r="C162" s="365" t="s">
        <v>304</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269</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190</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323</v>
      </c>
      <c r="B165" s="311"/>
      <c r="C165" s="311"/>
      <c r="D165" s="311"/>
      <c r="E165" s="311"/>
      <c r="F165" s="311"/>
      <c r="G165" s="311"/>
      <c r="H165" s="311"/>
      <c r="I165" s="311"/>
      <c r="J165" s="311"/>
      <c r="K165" s="311"/>
      <c r="L165" s="311"/>
      <c r="M165" s="311"/>
      <c r="N165" s="311"/>
      <c r="O165" s="311"/>
      <c r="P165" s="311"/>
      <c r="Q165" s="311"/>
      <c r="R165" s="311"/>
      <c r="S165" s="311"/>
      <c r="T165" s="311"/>
      <c r="U165" s="656" t="s">
        <v>141</v>
      </c>
      <c r="V165" s="579"/>
      <c r="W165" s="692"/>
      <c r="X165" s="692"/>
      <c r="Y165" s="692"/>
      <c r="Z165" s="692"/>
      <c r="AA165" s="692"/>
      <c r="AB165" s="692"/>
      <c r="AC165" s="761"/>
      <c r="AD165" s="775" t="s">
        <v>109</v>
      </c>
      <c r="AE165" s="783"/>
      <c r="AF165" s="783"/>
      <c r="AG165" s="791"/>
      <c r="AH165" s="800" t="s">
        <v>39</v>
      </c>
      <c r="AI165" s="675"/>
      <c r="AJ165" s="852"/>
      <c r="AK165" s="150"/>
      <c r="AL165" s="910"/>
    </row>
    <row r="166" spans="1:52" s="151" customFormat="1" ht="25.5" customHeight="1">
      <c r="A166" s="221"/>
      <c r="B166" s="312" t="s">
        <v>98</v>
      </c>
      <c r="C166" s="366" t="s">
        <v>142</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308</v>
      </c>
      <c r="D167" s="315"/>
      <c r="E167" s="315"/>
      <c r="F167" s="315"/>
      <c r="G167" s="315"/>
      <c r="H167" s="315"/>
      <c r="I167" s="315"/>
      <c r="J167" s="501"/>
      <c r="K167" s="515"/>
      <c r="L167" s="529" t="s">
        <v>12</v>
      </c>
      <c r="M167" s="546" t="s">
        <v>52</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36</v>
      </c>
      <c r="M168" s="547" t="s">
        <v>99</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77</v>
      </c>
      <c r="M169" s="548" t="s">
        <v>103</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26</v>
      </c>
      <c r="C170" s="365" t="s">
        <v>304</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269</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190</v>
      </c>
      <c r="AI171" s="788"/>
      <c r="AJ171" s="856"/>
      <c r="AK171" s="191"/>
    </row>
    <row r="172" spans="1:52" s="151" customFormat="1" ht="28.5" customHeight="1">
      <c r="A172" s="227" t="s">
        <v>210</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435</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384</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203</v>
      </c>
      <c r="B178" s="314"/>
      <c r="C178" s="314"/>
      <c r="D178" s="398"/>
      <c r="E178" s="439" t="s">
        <v>82</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352</v>
      </c>
      <c r="B179" s="315"/>
      <c r="C179" s="315"/>
      <c r="D179" s="399"/>
      <c r="E179" s="440"/>
      <c r="F179" s="468" t="s">
        <v>338</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340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273</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362</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359</v>
      </c>
      <c r="B183" s="315"/>
      <c r="C183" s="315"/>
      <c r="D183" s="399"/>
      <c r="E183" s="443"/>
      <c r="F183" s="471" t="s">
        <v>342</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243</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343</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83</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301</v>
      </c>
      <c r="B187" s="315"/>
      <c r="C187" s="315"/>
      <c r="D187" s="399"/>
      <c r="E187" s="444"/>
      <c r="F187" s="472" t="s">
        <v>140</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54</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344</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346</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360</v>
      </c>
      <c r="B191" s="315"/>
      <c r="C191" s="315"/>
      <c r="D191" s="399"/>
      <c r="E191" s="444"/>
      <c r="F191" s="474" t="s">
        <v>349</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348</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351</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353</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294</v>
      </c>
      <c r="B195" s="315"/>
      <c r="C195" s="315"/>
      <c r="D195" s="399"/>
      <c r="E195" s="444"/>
      <c r="F195" s="474" t="s">
        <v>354</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158</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355</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356</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315</v>
      </c>
      <c r="B199" s="315"/>
      <c r="C199" s="315"/>
      <c r="D199" s="399"/>
      <c r="E199" s="444"/>
      <c r="F199" s="476" t="s">
        <v>299</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364</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306</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358</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269</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190</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361</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240</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72</v>
      </c>
      <c r="B207" s="297"/>
      <c r="C207" s="297"/>
      <c r="D207" s="402"/>
      <c r="E207" s="447"/>
      <c r="F207" s="478" t="s">
        <v>53</v>
      </c>
      <c r="G207" s="478"/>
      <c r="H207" s="478"/>
      <c r="I207" s="478"/>
      <c r="J207" s="478"/>
      <c r="K207" s="478"/>
      <c r="L207" s="478"/>
      <c r="M207" s="478"/>
      <c r="N207" s="478"/>
      <c r="O207" s="585"/>
      <c r="P207" s="585"/>
      <c r="Q207" s="585"/>
      <c r="R207" s="478" t="s">
        <v>133</v>
      </c>
      <c r="S207" s="636"/>
      <c r="T207" s="636" t="s">
        <v>316</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125</v>
      </c>
      <c r="G208" s="475"/>
      <c r="H208" s="475"/>
      <c r="I208" s="475"/>
      <c r="J208" s="475"/>
      <c r="K208" s="475"/>
      <c r="L208" s="475"/>
      <c r="M208" s="469"/>
      <c r="N208" s="469"/>
      <c r="O208" s="469"/>
      <c r="P208" s="469"/>
      <c r="Q208" s="469"/>
      <c r="R208" s="621" t="s">
        <v>133</v>
      </c>
      <c r="S208" s="637"/>
      <c r="T208" s="637" t="s">
        <v>316</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86</v>
      </c>
      <c r="B209" s="318"/>
      <c r="C209" s="318"/>
      <c r="D209" s="404"/>
      <c r="E209" s="448"/>
      <c r="F209" s="479" t="s">
        <v>87</v>
      </c>
      <c r="G209" s="479"/>
      <c r="H209" s="479"/>
      <c r="I209" s="479"/>
      <c r="J209" s="479"/>
      <c r="K209" s="479"/>
      <c r="L209" s="479"/>
      <c r="M209" s="479"/>
      <c r="N209" s="479"/>
      <c r="O209" s="479"/>
      <c r="P209" s="479"/>
      <c r="Q209" s="479"/>
      <c r="R209" s="479"/>
      <c r="S209" s="479"/>
      <c r="T209" s="479"/>
      <c r="U209" s="621" t="s">
        <v>133</v>
      </c>
      <c r="V209" s="637"/>
      <c r="W209" s="637" t="s">
        <v>316</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106</v>
      </c>
      <c r="G210" s="480"/>
      <c r="H210" s="496"/>
      <c r="I210" s="496"/>
      <c r="J210" s="496"/>
      <c r="K210" s="496"/>
      <c r="L210" s="496"/>
      <c r="M210" s="496"/>
      <c r="N210" s="496"/>
      <c r="O210" s="496"/>
      <c r="P210" s="496"/>
      <c r="Q210" s="496"/>
      <c r="R210" s="496"/>
      <c r="S210" s="496"/>
      <c r="T210" s="496"/>
      <c r="U210" s="496"/>
      <c r="V210" s="496"/>
      <c r="W210" s="496"/>
      <c r="X210" s="496"/>
      <c r="Y210" s="726" t="s">
        <v>88</v>
      </c>
      <c r="Z210" s="737" t="s">
        <v>133</v>
      </c>
      <c r="AA210" s="752"/>
      <c r="AB210" s="752" t="s">
        <v>94</v>
      </c>
      <c r="AC210" s="752"/>
      <c r="AD210" s="737"/>
      <c r="AE210" s="737"/>
      <c r="AF210" s="737"/>
      <c r="AG210" s="737"/>
      <c r="AH210" s="802"/>
      <c r="AI210" s="802"/>
      <c r="AJ210" s="883"/>
      <c r="AK210" s="150"/>
    </row>
    <row r="211" spans="1:52" s="151" customFormat="1" ht="15" customHeight="1">
      <c r="A211" s="206" t="s">
        <v>269</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190</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119</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156</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114</v>
      </c>
      <c r="AA214" s="738"/>
      <c r="AB214" s="738"/>
      <c r="AC214" s="738"/>
      <c r="AD214" s="738"/>
      <c r="AE214" s="738"/>
      <c r="AF214" s="738"/>
      <c r="AG214" s="738"/>
      <c r="AH214" s="738"/>
      <c r="AI214" s="738"/>
      <c r="AJ214" s="738"/>
      <c r="AK214" s="738"/>
    </row>
    <row r="215" spans="1:52" ht="16.5" customHeight="1">
      <c r="A215" s="239"/>
      <c r="B215" s="321"/>
      <c r="C215" s="369" t="s">
        <v>186</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117</v>
      </c>
      <c r="AA215" s="739"/>
      <c r="AB215" s="739"/>
      <c r="AC215" s="739"/>
      <c r="AD215" s="739"/>
      <c r="AE215" s="739"/>
      <c r="AF215" s="739"/>
      <c r="AG215" s="739"/>
      <c r="AH215" s="739"/>
      <c r="AI215" s="739"/>
      <c r="AJ215" s="739"/>
      <c r="AK215" s="892"/>
    </row>
    <row r="216" spans="1:52" ht="16.5" customHeight="1">
      <c r="A216" s="239"/>
      <c r="B216" s="322"/>
      <c r="C216" s="370" t="s">
        <v>350</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120</v>
      </c>
      <c r="AA216" s="740"/>
      <c r="AB216" s="740"/>
      <c r="AC216" s="740"/>
      <c r="AD216" s="740"/>
      <c r="AE216" s="740"/>
      <c r="AF216" s="740"/>
      <c r="AG216" s="740"/>
      <c r="AH216" s="740"/>
      <c r="AI216" s="740"/>
      <c r="AJ216" s="740"/>
      <c r="AK216" s="893"/>
    </row>
    <row r="217" spans="1:52" ht="16.5" customHeight="1">
      <c r="A217" s="239"/>
      <c r="B217" s="322"/>
      <c r="C217" s="370" t="s">
        <v>214</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297</v>
      </c>
      <c r="AA217" s="740"/>
      <c r="AB217" s="740"/>
      <c r="AC217" s="740"/>
      <c r="AD217" s="740"/>
      <c r="AE217" s="740"/>
      <c r="AF217" s="740"/>
      <c r="AG217" s="740"/>
      <c r="AH217" s="740"/>
      <c r="AI217" s="740"/>
      <c r="AJ217" s="740"/>
      <c r="AK217" s="893"/>
    </row>
    <row r="218" spans="1:52" ht="16.5" customHeight="1">
      <c r="A218" s="239"/>
      <c r="B218" s="322"/>
      <c r="C218" s="370" t="s">
        <v>288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312</v>
      </c>
      <c r="AA218" s="740"/>
      <c r="AB218" s="740"/>
      <c r="AC218" s="740"/>
      <c r="AD218" s="740"/>
      <c r="AE218" s="740"/>
      <c r="AF218" s="740"/>
      <c r="AG218" s="740"/>
      <c r="AH218" s="740"/>
      <c r="AI218" s="740"/>
      <c r="AJ218" s="740"/>
      <c r="AK218" s="893"/>
    </row>
    <row r="219" spans="1:52" ht="24.75" customHeight="1">
      <c r="A219" s="239"/>
      <c r="B219" s="322"/>
      <c r="C219" s="371" t="s">
        <v>223</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224</v>
      </c>
      <c r="AA219" s="740"/>
      <c r="AB219" s="740"/>
      <c r="AC219" s="740"/>
      <c r="AD219" s="740"/>
      <c r="AE219" s="740"/>
      <c r="AF219" s="740"/>
      <c r="AG219" s="740"/>
      <c r="AH219" s="740"/>
      <c r="AI219" s="740"/>
      <c r="AJ219" s="740"/>
      <c r="AK219" s="893"/>
    </row>
    <row r="220" spans="1:52" ht="16.5" customHeight="1">
      <c r="A220" s="239"/>
      <c r="B220" s="322"/>
      <c r="C220" s="371" t="s">
        <v>193</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225</v>
      </c>
      <c r="AA220" s="741"/>
      <c r="AB220" s="741"/>
      <c r="AC220" s="741"/>
      <c r="AD220" s="741"/>
      <c r="AE220" s="741"/>
      <c r="AF220" s="741"/>
      <c r="AG220" s="741"/>
      <c r="AH220" s="741"/>
      <c r="AI220" s="741"/>
      <c r="AJ220" s="741"/>
      <c r="AK220" s="894"/>
    </row>
    <row r="221" spans="1:52" ht="16.5" customHeight="1">
      <c r="A221" s="239"/>
      <c r="B221" s="323"/>
      <c r="C221" s="372" t="s">
        <v>188</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116</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234</v>
      </c>
      <c r="C223" s="373" t="s">
        <v>233</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49</v>
      </c>
      <c r="C224" s="374" t="s">
        <v>118</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163</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76</v>
      </c>
      <c r="C229" s="328"/>
      <c r="D229" s="409">
        <v>4</v>
      </c>
      <c r="E229" s="450"/>
      <c r="F229" s="328" t="s">
        <v>5</v>
      </c>
      <c r="G229" s="409" t="s">
        <v>462</v>
      </c>
      <c r="H229" s="450"/>
      <c r="I229" s="328" t="s">
        <v>1</v>
      </c>
      <c r="J229" s="409" t="s">
        <v>462</v>
      </c>
      <c r="K229" s="450"/>
      <c r="L229" s="328" t="s">
        <v>25</v>
      </c>
      <c r="M229" s="549"/>
      <c r="N229" s="567" t="s">
        <v>27</v>
      </c>
      <c r="O229" s="567"/>
      <c r="P229" s="567"/>
      <c r="Q229" s="608" t="str">
        <f>IF(G9="","",G9)</f>
        <v>○○ケアサービス</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151</v>
      </c>
      <c r="O230" s="568"/>
      <c r="P230" s="568"/>
      <c r="Q230" s="609" t="s">
        <v>152</v>
      </c>
      <c r="R230" s="609"/>
      <c r="S230" s="638" t="s">
        <v>468</v>
      </c>
      <c r="T230" s="638"/>
      <c r="U230" s="638"/>
      <c r="V230" s="638"/>
      <c r="W230" s="638"/>
      <c r="X230" s="714" t="s">
        <v>155</v>
      </c>
      <c r="Y230" s="714"/>
      <c r="Z230" s="638" t="s">
        <v>484</v>
      </c>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topLeftCell="D7" zoomScale="90" zoomScaleNormal="85" zoomScaleSheetLayoutView="90" workbookViewId="0">
      <selection activeCell="B47" sqref="B47:AK47"/>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134</v>
      </c>
      <c r="B1" s="156"/>
      <c r="C1" s="156"/>
      <c r="D1" s="156"/>
      <c r="E1" s="156"/>
      <c r="F1" s="156"/>
      <c r="G1" s="248" t="s">
        <v>408</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471</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172</v>
      </c>
      <c r="M7" s="1001"/>
      <c r="N7" s="1004"/>
      <c r="O7" s="1009" t="s">
        <v>191</v>
      </c>
      <c r="P7" s="1013" t="s">
        <v>112</v>
      </c>
      <c r="Q7" s="1019" t="s">
        <v>440</v>
      </c>
      <c r="R7" s="1023" t="s">
        <v>453</v>
      </c>
      <c r="S7" s="1027" t="s">
        <v>48</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16</v>
      </c>
      <c r="N8" s="1005"/>
      <c r="O8" s="1010"/>
      <c r="P8" s="1014"/>
      <c r="Q8" s="1020"/>
      <c r="R8" s="1024"/>
      <c r="S8" s="1028"/>
      <c r="T8" s="1032" t="s">
        <v>77</v>
      </c>
      <c r="U8" s="1036"/>
      <c r="V8" s="1040" t="s">
        <v>67</v>
      </c>
      <c r="W8" s="1043"/>
      <c r="X8" s="1043"/>
      <c r="Y8" s="1043"/>
      <c r="Z8" s="1043"/>
      <c r="AA8" s="1043"/>
      <c r="AB8" s="1043"/>
      <c r="AC8" s="1043"/>
      <c r="AD8" s="1043"/>
      <c r="AE8" s="1043"/>
      <c r="AF8" s="1043"/>
      <c r="AG8" s="1052"/>
      <c r="AH8" s="1023" t="s">
        <v>458</v>
      </c>
    </row>
    <row r="9" spans="1:34" ht="13.5" customHeight="1">
      <c r="A9" s="976"/>
      <c r="B9" s="981"/>
      <c r="C9" s="986"/>
      <c r="D9" s="986"/>
      <c r="E9" s="986"/>
      <c r="F9" s="986"/>
      <c r="G9" s="986"/>
      <c r="H9" s="986"/>
      <c r="I9" s="986"/>
      <c r="J9" s="986"/>
      <c r="K9" s="994"/>
      <c r="L9" s="998"/>
      <c r="M9" s="1003"/>
      <c r="N9" s="1006"/>
      <c r="O9" s="1010"/>
      <c r="P9" s="1014"/>
      <c r="Q9" s="1020"/>
      <c r="R9" s="1024"/>
      <c r="S9" s="1028" t="s">
        <v>139</v>
      </c>
      <c r="T9" s="1033" t="s">
        <v>293</v>
      </c>
      <c r="U9" s="1037" t="s">
        <v>175</v>
      </c>
      <c r="V9" s="1041" t="s">
        <v>457</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258</v>
      </c>
      <c r="N10" s="998" t="s">
        <v>259</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26">
        <f>IF(基本情報入力シート!AA33="","",基本情報入力シート!AA33)</f>
        <v>11.4</v>
      </c>
      <c r="S12" s="1030"/>
      <c r="T12" s="1035"/>
      <c r="U12" s="1039" t="e">
        <f>IF(P12="","",VLOOKUP(P12,'【参考】数式用'!$A$5:$I$38,MATCH(T12,'【参考】数式用'!$C$4:$G$4,0)+2,0))</f>
        <v>#N/A</v>
      </c>
      <c r="V12" s="181" t="s">
        <v>76</v>
      </c>
      <c r="W12" s="1047"/>
      <c r="X12" s="269" t="s">
        <v>35</v>
      </c>
      <c r="Y12" s="1047"/>
      <c r="Z12" s="720" t="s">
        <v>143</v>
      </c>
      <c r="AA12" s="1048"/>
      <c r="AB12" s="269" t="s">
        <v>35</v>
      </c>
      <c r="AC12" s="1048"/>
      <c r="AD12" s="269" t="s">
        <v>9</v>
      </c>
      <c r="AE12" s="1050" t="s">
        <v>70</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26">
        <f>IF(基本情報入力シート!AA34="","",基本情報入力シート!AA34)</f>
        <v>10.9</v>
      </c>
      <c r="S13" s="1030"/>
      <c r="T13" s="1035"/>
      <c r="U13" s="1039" t="e">
        <f>IF(P13="","",VLOOKUP(P13,'【参考】数式用'!$A$5:$I$38,MATCH(T13,'【参考】数式用'!$C$4:$G$4,0)+2,0))</f>
        <v>#N/A</v>
      </c>
      <c r="V13" s="181" t="s">
        <v>76</v>
      </c>
      <c r="W13" s="1047"/>
      <c r="X13" s="269" t="s">
        <v>35</v>
      </c>
      <c r="Y13" s="1047"/>
      <c r="Z13" s="720" t="s">
        <v>143</v>
      </c>
      <c r="AA13" s="1048"/>
      <c r="AB13" s="269" t="s">
        <v>35</v>
      </c>
      <c r="AC13" s="1048"/>
      <c r="AD13" s="269" t="s">
        <v>9</v>
      </c>
      <c r="AE13" s="1050" t="s">
        <v>70</v>
      </c>
      <c r="AF13" s="1051" t="str">
        <f t="shared" si="0"/>
        <v/>
      </c>
      <c r="AG13" s="269" t="s">
        <v>7</v>
      </c>
      <c r="AH13" s="1057" t="str">
        <f t="shared" si="1"/>
        <v/>
      </c>
    </row>
    <row r="14" spans="1:34" ht="36.75" customHeight="1">
      <c r="A14" s="978">
        <f t="shared" si="2"/>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26">
        <f>IF(基本情報入力シート!AA35="","",基本情報入力シート!AA35)</f>
        <v>10.68</v>
      </c>
      <c r="S14" s="1030"/>
      <c r="T14" s="1035"/>
      <c r="U14" s="1039" t="e">
        <f>IF(P14="","",VLOOKUP(P14,'【参考】数式用'!$A$5:$I$38,MATCH(T14,'【参考】数式用'!$C$4:$G$4,0)+2,0))</f>
        <v>#N/A</v>
      </c>
      <c r="V14" s="181" t="s">
        <v>76</v>
      </c>
      <c r="W14" s="1047"/>
      <c r="X14" s="269" t="s">
        <v>35</v>
      </c>
      <c r="Y14" s="1047"/>
      <c r="Z14" s="720" t="s">
        <v>143</v>
      </c>
      <c r="AA14" s="1048"/>
      <c r="AB14" s="269" t="s">
        <v>35</v>
      </c>
      <c r="AC14" s="1048"/>
      <c r="AD14" s="269" t="s">
        <v>9</v>
      </c>
      <c r="AE14" s="1050" t="s">
        <v>70</v>
      </c>
      <c r="AF14" s="1051" t="str">
        <f t="shared" si="0"/>
        <v/>
      </c>
      <c r="AG14" s="269" t="s">
        <v>7</v>
      </c>
      <c r="AH14" s="1057" t="str">
        <f t="shared" si="1"/>
        <v/>
      </c>
    </row>
    <row r="15" spans="1:34" ht="36.75" customHeight="1">
      <c r="A15" s="978">
        <f t="shared" si="2"/>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26">
        <f>IF(基本情報入力シート!AA36="","",基本情報入力シート!AA36)</f>
        <v>10.88</v>
      </c>
      <c r="S15" s="1030"/>
      <c r="T15" s="1035"/>
      <c r="U15" s="1039" t="e">
        <f>IF(P15="","",VLOOKUP(P15,'【参考】数式用'!$A$5:$I$38,MATCH(T15,'【参考】数式用'!$C$4:$G$4,0)+2,0))</f>
        <v>#N/A</v>
      </c>
      <c r="V15" s="181" t="s">
        <v>76</v>
      </c>
      <c r="W15" s="1047"/>
      <c r="X15" s="269" t="s">
        <v>35</v>
      </c>
      <c r="Y15" s="1047"/>
      <c r="Z15" s="720" t="s">
        <v>143</v>
      </c>
      <c r="AA15" s="1048"/>
      <c r="AB15" s="269" t="s">
        <v>35</v>
      </c>
      <c r="AC15" s="1048"/>
      <c r="AD15" s="269" t="s">
        <v>9</v>
      </c>
      <c r="AE15" s="1050" t="s">
        <v>70</v>
      </c>
      <c r="AF15" s="1051" t="str">
        <f t="shared" si="0"/>
        <v/>
      </c>
      <c r="AG15" s="269" t="s">
        <v>7</v>
      </c>
      <c r="AH15" s="1057" t="str">
        <f t="shared" si="1"/>
        <v/>
      </c>
    </row>
    <row r="16" spans="1:34" ht="36.75" customHeight="1">
      <c r="A16" s="978">
        <f t="shared" si="2"/>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26">
        <f>IF(基本情報入力シート!AA37="","",基本情報入力シート!AA37)</f>
        <v>10.68</v>
      </c>
      <c r="S16" s="1030"/>
      <c r="T16" s="1035"/>
      <c r="U16" s="1039" t="e">
        <f>IF(P16="","",VLOOKUP(P16,'【参考】数式用'!$A$5:$I$38,MATCH(T16,'【参考】数式用'!$C$4:$G$4,0)+2,0))</f>
        <v>#N/A</v>
      </c>
      <c r="V16" s="181" t="s">
        <v>76</v>
      </c>
      <c r="W16" s="1047"/>
      <c r="X16" s="269" t="s">
        <v>35</v>
      </c>
      <c r="Y16" s="1047"/>
      <c r="Z16" s="720" t="s">
        <v>143</v>
      </c>
      <c r="AA16" s="1048"/>
      <c r="AB16" s="269" t="s">
        <v>35</v>
      </c>
      <c r="AC16" s="1048"/>
      <c r="AD16" s="269" t="s">
        <v>9</v>
      </c>
      <c r="AE16" s="1050" t="s">
        <v>70</v>
      </c>
      <c r="AF16" s="1051" t="str">
        <f t="shared" si="0"/>
        <v/>
      </c>
      <c r="AG16" s="269" t="s">
        <v>7</v>
      </c>
      <c r="AH16" s="1057" t="str">
        <f t="shared" si="1"/>
        <v/>
      </c>
    </row>
    <row r="17" spans="1:34" ht="36.75" customHeight="1">
      <c r="A17" s="978">
        <f t="shared" si="2"/>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26">
        <f>IF(基本情報入力シート!AA38="","",基本情報入力シート!AA38)</f>
        <v>10.68</v>
      </c>
      <c r="S17" s="1030"/>
      <c r="T17" s="1035"/>
      <c r="U17" s="1039" t="e">
        <f>IF(P17="","",VLOOKUP(P17,'【参考】数式用'!$A$5:$I$38,MATCH(T17,'【参考】数式用'!$C$4:$G$4,0)+2,0))</f>
        <v>#N/A</v>
      </c>
      <c r="V17" s="181" t="s">
        <v>249</v>
      </c>
      <c r="W17" s="1047"/>
      <c r="X17" s="269" t="s">
        <v>35</v>
      </c>
      <c r="Y17" s="1047"/>
      <c r="Z17" s="720" t="s">
        <v>236</v>
      </c>
      <c r="AA17" s="1048"/>
      <c r="AB17" s="269" t="s">
        <v>35</v>
      </c>
      <c r="AC17" s="1048"/>
      <c r="AD17" s="269" t="s">
        <v>40</v>
      </c>
      <c r="AE17" s="1050" t="s">
        <v>70</v>
      </c>
      <c r="AF17" s="1051" t="str">
        <f t="shared" si="0"/>
        <v/>
      </c>
      <c r="AG17" s="269" t="s">
        <v>252</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249</v>
      </c>
      <c r="W18" s="1047"/>
      <c r="X18" s="269" t="s">
        <v>35</v>
      </c>
      <c r="Y18" s="1047"/>
      <c r="Z18" s="720" t="s">
        <v>236</v>
      </c>
      <c r="AA18" s="1048"/>
      <c r="AB18" s="269" t="s">
        <v>35</v>
      </c>
      <c r="AC18" s="1048"/>
      <c r="AD18" s="269" t="s">
        <v>40</v>
      </c>
      <c r="AE18" s="1050" t="s">
        <v>70</v>
      </c>
      <c r="AF18" s="1051" t="str">
        <f t="shared" si="0"/>
        <v/>
      </c>
      <c r="AG18" s="269" t="s">
        <v>252</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249</v>
      </c>
      <c r="W19" s="1047"/>
      <c r="X19" s="269" t="s">
        <v>35</v>
      </c>
      <c r="Y19" s="1047"/>
      <c r="Z19" s="720" t="s">
        <v>236</v>
      </c>
      <c r="AA19" s="1048"/>
      <c r="AB19" s="269" t="s">
        <v>35</v>
      </c>
      <c r="AC19" s="1048"/>
      <c r="AD19" s="269" t="s">
        <v>40</v>
      </c>
      <c r="AE19" s="1050" t="s">
        <v>70</v>
      </c>
      <c r="AF19" s="1051" t="str">
        <f t="shared" si="0"/>
        <v/>
      </c>
      <c r="AG19" s="269" t="s">
        <v>252</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249</v>
      </c>
      <c r="W20" s="1047"/>
      <c r="X20" s="269" t="s">
        <v>35</v>
      </c>
      <c r="Y20" s="1047"/>
      <c r="Z20" s="720" t="s">
        <v>236</v>
      </c>
      <c r="AA20" s="1048"/>
      <c r="AB20" s="269" t="s">
        <v>35</v>
      </c>
      <c r="AC20" s="1048"/>
      <c r="AD20" s="269" t="s">
        <v>40</v>
      </c>
      <c r="AE20" s="1050" t="s">
        <v>70</v>
      </c>
      <c r="AF20" s="1051" t="str">
        <f t="shared" si="0"/>
        <v/>
      </c>
      <c r="AG20" s="269" t="s">
        <v>252</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249</v>
      </c>
      <c r="W21" s="1047"/>
      <c r="X21" s="269" t="s">
        <v>35</v>
      </c>
      <c r="Y21" s="1047"/>
      <c r="Z21" s="720" t="s">
        <v>236</v>
      </c>
      <c r="AA21" s="1048"/>
      <c r="AB21" s="269" t="s">
        <v>35</v>
      </c>
      <c r="AC21" s="1048"/>
      <c r="AD21" s="269" t="s">
        <v>40</v>
      </c>
      <c r="AE21" s="1050" t="s">
        <v>70</v>
      </c>
      <c r="AF21" s="1051" t="str">
        <f t="shared" si="0"/>
        <v/>
      </c>
      <c r="AG21" s="269" t="s">
        <v>252</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249</v>
      </c>
      <c r="W22" s="1047"/>
      <c r="X22" s="269" t="s">
        <v>35</v>
      </c>
      <c r="Y22" s="1047"/>
      <c r="Z22" s="720" t="s">
        <v>236</v>
      </c>
      <c r="AA22" s="1048"/>
      <c r="AB22" s="269" t="s">
        <v>35</v>
      </c>
      <c r="AC22" s="1048"/>
      <c r="AD22" s="269" t="s">
        <v>40</v>
      </c>
      <c r="AE22" s="1050" t="s">
        <v>70</v>
      </c>
      <c r="AF22" s="1051" t="str">
        <f t="shared" si="0"/>
        <v/>
      </c>
      <c r="AG22" s="269" t="s">
        <v>252</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249</v>
      </c>
      <c r="W23" s="1047"/>
      <c r="X23" s="269" t="s">
        <v>35</v>
      </c>
      <c r="Y23" s="1047"/>
      <c r="Z23" s="720" t="s">
        <v>236</v>
      </c>
      <c r="AA23" s="1048"/>
      <c r="AB23" s="269" t="s">
        <v>35</v>
      </c>
      <c r="AC23" s="1048"/>
      <c r="AD23" s="269" t="s">
        <v>40</v>
      </c>
      <c r="AE23" s="1050" t="s">
        <v>70</v>
      </c>
      <c r="AF23" s="1051" t="str">
        <f t="shared" si="0"/>
        <v/>
      </c>
      <c r="AG23" s="269" t="s">
        <v>252</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249</v>
      </c>
      <c r="W24" s="1047"/>
      <c r="X24" s="269" t="s">
        <v>35</v>
      </c>
      <c r="Y24" s="1047"/>
      <c r="Z24" s="720" t="s">
        <v>236</v>
      </c>
      <c r="AA24" s="1048"/>
      <c r="AB24" s="269" t="s">
        <v>35</v>
      </c>
      <c r="AC24" s="1048"/>
      <c r="AD24" s="269" t="s">
        <v>40</v>
      </c>
      <c r="AE24" s="1050" t="s">
        <v>70</v>
      </c>
      <c r="AF24" s="1051" t="str">
        <f t="shared" si="0"/>
        <v/>
      </c>
      <c r="AG24" s="269" t="s">
        <v>252</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249</v>
      </c>
      <c r="W25" s="1047"/>
      <c r="X25" s="269" t="s">
        <v>35</v>
      </c>
      <c r="Y25" s="1047"/>
      <c r="Z25" s="720" t="s">
        <v>236</v>
      </c>
      <c r="AA25" s="1048"/>
      <c r="AB25" s="269" t="s">
        <v>35</v>
      </c>
      <c r="AC25" s="1048"/>
      <c r="AD25" s="269" t="s">
        <v>40</v>
      </c>
      <c r="AE25" s="1050" t="s">
        <v>70</v>
      </c>
      <c r="AF25" s="1051" t="str">
        <f t="shared" si="0"/>
        <v/>
      </c>
      <c r="AG25" s="269" t="s">
        <v>252</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249</v>
      </c>
      <c r="W26" s="1047"/>
      <c r="X26" s="269" t="s">
        <v>35</v>
      </c>
      <c r="Y26" s="1047"/>
      <c r="Z26" s="720" t="s">
        <v>236</v>
      </c>
      <c r="AA26" s="1048"/>
      <c r="AB26" s="269" t="s">
        <v>35</v>
      </c>
      <c r="AC26" s="1048"/>
      <c r="AD26" s="269" t="s">
        <v>40</v>
      </c>
      <c r="AE26" s="1050" t="s">
        <v>70</v>
      </c>
      <c r="AF26" s="1051" t="str">
        <f t="shared" si="0"/>
        <v/>
      </c>
      <c r="AG26" s="269" t="s">
        <v>252</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249</v>
      </c>
      <c r="W27" s="1047"/>
      <c r="X27" s="269" t="s">
        <v>35</v>
      </c>
      <c r="Y27" s="1047"/>
      <c r="Z27" s="720" t="s">
        <v>236</v>
      </c>
      <c r="AA27" s="1048"/>
      <c r="AB27" s="269" t="s">
        <v>35</v>
      </c>
      <c r="AC27" s="1048"/>
      <c r="AD27" s="269" t="s">
        <v>40</v>
      </c>
      <c r="AE27" s="1050" t="s">
        <v>70</v>
      </c>
      <c r="AF27" s="1051" t="str">
        <f t="shared" si="0"/>
        <v/>
      </c>
      <c r="AG27" s="269" t="s">
        <v>252</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249</v>
      </c>
      <c r="W28" s="1047"/>
      <c r="X28" s="269" t="s">
        <v>35</v>
      </c>
      <c r="Y28" s="1047"/>
      <c r="Z28" s="720" t="s">
        <v>236</v>
      </c>
      <c r="AA28" s="1048"/>
      <c r="AB28" s="269" t="s">
        <v>35</v>
      </c>
      <c r="AC28" s="1048"/>
      <c r="AD28" s="269" t="s">
        <v>40</v>
      </c>
      <c r="AE28" s="1050" t="s">
        <v>70</v>
      </c>
      <c r="AF28" s="1051" t="str">
        <f t="shared" si="0"/>
        <v/>
      </c>
      <c r="AG28" s="269" t="s">
        <v>252</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249</v>
      </c>
      <c r="W29" s="1047"/>
      <c r="X29" s="269" t="s">
        <v>35</v>
      </c>
      <c r="Y29" s="1047"/>
      <c r="Z29" s="720" t="s">
        <v>236</v>
      </c>
      <c r="AA29" s="1048"/>
      <c r="AB29" s="269" t="s">
        <v>35</v>
      </c>
      <c r="AC29" s="1048"/>
      <c r="AD29" s="269" t="s">
        <v>40</v>
      </c>
      <c r="AE29" s="1050" t="s">
        <v>70</v>
      </c>
      <c r="AF29" s="1051" t="str">
        <f t="shared" si="0"/>
        <v/>
      </c>
      <c r="AG29" s="269" t="s">
        <v>252</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249</v>
      </c>
      <c r="W30" s="1047"/>
      <c r="X30" s="269" t="s">
        <v>35</v>
      </c>
      <c r="Y30" s="1047"/>
      <c r="Z30" s="720" t="s">
        <v>236</v>
      </c>
      <c r="AA30" s="1048"/>
      <c r="AB30" s="269" t="s">
        <v>35</v>
      </c>
      <c r="AC30" s="1048"/>
      <c r="AD30" s="269" t="s">
        <v>40</v>
      </c>
      <c r="AE30" s="1050" t="s">
        <v>70</v>
      </c>
      <c r="AF30" s="1051" t="str">
        <f t="shared" si="0"/>
        <v/>
      </c>
      <c r="AG30" s="269" t="s">
        <v>252</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249</v>
      </c>
      <c r="W31" s="1047"/>
      <c r="X31" s="269" t="s">
        <v>35</v>
      </c>
      <c r="Y31" s="1047"/>
      <c r="Z31" s="720" t="s">
        <v>236</v>
      </c>
      <c r="AA31" s="1048"/>
      <c r="AB31" s="269" t="s">
        <v>35</v>
      </c>
      <c r="AC31" s="1048"/>
      <c r="AD31" s="269" t="s">
        <v>40</v>
      </c>
      <c r="AE31" s="1050" t="s">
        <v>70</v>
      </c>
      <c r="AF31" s="1051" t="str">
        <f t="shared" si="0"/>
        <v/>
      </c>
      <c r="AG31" s="269" t="s">
        <v>252</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249</v>
      </c>
      <c r="W32" s="1047"/>
      <c r="X32" s="269" t="s">
        <v>35</v>
      </c>
      <c r="Y32" s="1047"/>
      <c r="Z32" s="720" t="s">
        <v>236</v>
      </c>
      <c r="AA32" s="1048"/>
      <c r="AB32" s="269" t="s">
        <v>35</v>
      </c>
      <c r="AC32" s="1048"/>
      <c r="AD32" s="269" t="s">
        <v>40</v>
      </c>
      <c r="AE32" s="1050" t="s">
        <v>70</v>
      </c>
      <c r="AF32" s="1051" t="str">
        <f t="shared" si="0"/>
        <v/>
      </c>
      <c r="AG32" s="269" t="s">
        <v>252</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249</v>
      </c>
      <c r="W33" s="1047"/>
      <c r="X33" s="269" t="s">
        <v>35</v>
      </c>
      <c r="Y33" s="1047"/>
      <c r="Z33" s="720" t="s">
        <v>236</v>
      </c>
      <c r="AA33" s="1048"/>
      <c r="AB33" s="269" t="s">
        <v>35</v>
      </c>
      <c r="AC33" s="1048"/>
      <c r="AD33" s="269" t="s">
        <v>40</v>
      </c>
      <c r="AE33" s="1050" t="s">
        <v>70</v>
      </c>
      <c r="AF33" s="1051" t="str">
        <f t="shared" si="0"/>
        <v/>
      </c>
      <c r="AG33" s="269" t="s">
        <v>252</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249</v>
      </c>
      <c r="W34" s="1047"/>
      <c r="X34" s="269" t="s">
        <v>35</v>
      </c>
      <c r="Y34" s="1047"/>
      <c r="Z34" s="720" t="s">
        <v>236</v>
      </c>
      <c r="AA34" s="1048"/>
      <c r="AB34" s="269" t="s">
        <v>35</v>
      </c>
      <c r="AC34" s="1048"/>
      <c r="AD34" s="269" t="s">
        <v>40</v>
      </c>
      <c r="AE34" s="1050" t="s">
        <v>70</v>
      </c>
      <c r="AF34" s="1051" t="str">
        <f t="shared" si="0"/>
        <v/>
      </c>
      <c r="AG34" s="269" t="s">
        <v>252</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249</v>
      </c>
      <c r="W35" s="1047"/>
      <c r="X35" s="269" t="s">
        <v>35</v>
      </c>
      <c r="Y35" s="1047"/>
      <c r="Z35" s="720" t="s">
        <v>236</v>
      </c>
      <c r="AA35" s="1048"/>
      <c r="AB35" s="269" t="s">
        <v>35</v>
      </c>
      <c r="AC35" s="1048"/>
      <c r="AD35" s="269" t="s">
        <v>40</v>
      </c>
      <c r="AE35" s="1050" t="s">
        <v>70</v>
      </c>
      <c r="AF35" s="1051" t="str">
        <f t="shared" si="0"/>
        <v/>
      </c>
      <c r="AG35" s="269" t="s">
        <v>252</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249</v>
      </c>
      <c r="W36" s="1047"/>
      <c r="X36" s="269" t="s">
        <v>35</v>
      </c>
      <c r="Y36" s="1047"/>
      <c r="Z36" s="720" t="s">
        <v>236</v>
      </c>
      <c r="AA36" s="1048"/>
      <c r="AB36" s="269" t="s">
        <v>35</v>
      </c>
      <c r="AC36" s="1048"/>
      <c r="AD36" s="269" t="s">
        <v>40</v>
      </c>
      <c r="AE36" s="1050" t="s">
        <v>70</v>
      </c>
      <c r="AF36" s="1051" t="str">
        <f t="shared" si="0"/>
        <v/>
      </c>
      <c r="AG36" s="269" t="s">
        <v>252</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249</v>
      </c>
      <c r="W37" s="1047"/>
      <c r="X37" s="269" t="s">
        <v>35</v>
      </c>
      <c r="Y37" s="1047"/>
      <c r="Z37" s="720" t="s">
        <v>236</v>
      </c>
      <c r="AA37" s="1048"/>
      <c r="AB37" s="269" t="s">
        <v>35</v>
      </c>
      <c r="AC37" s="1048"/>
      <c r="AD37" s="269" t="s">
        <v>40</v>
      </c>
      <c r="AE37" s="1050" t="s">
        <v>70</v>
      </c>
      <c r="AF37" s="1051" t="str">
        <f t="shared" si="0"/>
        <v/>
      </c>
      <c r="AG37" s="269" t="s">
        <v>252</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249</v>
      </c>
      <c r="W38" s="1047"/>
      <c r="X38" s="269" t="s">
        <v>35</v>
      </c>
      <c r="Y38" s="1047"/>
      <c r="Z38" s="720" t="s">
        <v>236</v>
      </c>
      <c r="AA38" s="1048"/>
      <c r="AB38" s="269" t="s">
        <v>35</v>
      </c>
      <c r="AC38" s="1048"/>
      <c r="AD38" s="269" t="s">
        <v>40</v>
      </c>
      <c r="AE38" s="1050" t="s">
        <v>70</v>
      </c>
      <c r="AF38" s="1051" t="str">
        <f t="shared" si="0"/>
        <v/>
      </c>
      <c r="AG38" s="269" t="s">
        <v>252</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249</v>
      </c>
      <c r="W39" s="1047"/>
      <c r="X39" s="269" t="s">
        <v>35</v>
      </c>
      <c r="Y39" s="1047"/>
      <c r="Z39" s="720" t="s">
        <v>236</v>
      </c>
      <c r="AA39" s="1048"/>
      <c r="AB39" s="269" t="s">
        <v>35</v>
      </c>
      <c r="AC39" s="1048"/>
      <c r="AD39" s="269" t="s">
        <v>40</v>
      </c>
      <c r="AE39" s="1050" t="s">
        <v>70</v>
      </c>
      <c r="AF39" s="1051" t="str">
        <f t="shared" si="0"/>
        <v/>
      </c>
      <c r="AG39" s="269" t="s">
        <v>252</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249</v>
      </c>
      <c r="W40" s="1047"/>
      <c r="X40" s="269" t="s">
        <v>35</v>
      </c>
      <c r="Y40" s="1047"/>
      <c r="Z40" s="720" t="s">
        <v>236</v>
      </c>
      <c r="AA40" s="1048"/>
      <c r="AB40" s="269" t="s">
        <v>35</v>
      </c>
      <c r="AC40" s="1048"/>
      <c r="AD40" s="269" t="s">
        <v>40</v>
      </c>
      <c r="AE40" s="1050" t="s">
        <v>70</v>
      </c>
      <c r="AF40" s="1051" t="str">
        <f t="shared" si="0"/>
        <v/>
      </c>
      <c r="AG40" s="269" t="s">
        <v>252</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249</v>
      </c>
      <c r="W41" s="1047"/>
      <c r="X41" s="269" t="s">
        <v>35</v>
      </c>
      <c r="Y41" s="1047"/>
      <c r="Z41" s="720" t="s">
        <v>236</v>
      </c>
      <c r="AA41" s="1048"/>
      <c r="AB41" s="269" t="s">
        <v>35</v>
      </c>
      <c r="AC41" s="1048"/>
      <c r="AD41" s="269" t="s">
        <v>40</v>
      </c>
      <c r="AE41" s="1050" t="s">
        <v>70</v>
      </c>
      <c r="AF41" s="1051" t="str">
        <f t="shared" si="0"/>
        <v/>
      </c>
      <c r="AG41" s="269" t="s">
        <v>252</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249</v>
      </c>
      <c r="W42" s="1047"/>
      <c r="X42" s="269" t="s">
        <v>35</v>
      </c>
      <c r="Y42" s="1047"/>
      <c r="Z42" s="720" t="s">
        <v>236</v>
      </c>
      <c r="AA42" s="1048"/>
      <c r="AB42" s="269" t="s">
        <v>35</v>
      </c>
      <c r="AC42" s="1048"/>
      <c r="AD42" s="269" t="s">
        <v>40</v>
      </c>
      <c r="AE42" s="1050" t="s">
        <v>70</v>
      </c>
      <c r="AF42" s="1051" t="str">
        <f t="shared" si="0"/>
        <v/>
      </c>
      <c r="AG42" s="269" t="s">
        <v>252</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249</v>
      </c>
      <c r="W43" s="1047"/>
      <c r="X43" s="269" t="s">
        <v>35</v>
      </c>
      <c r="Y43" s="1047"/>
      <c r="Z43" s="720" t="s">
        <v>236</v>
      </c>
      <c r="AA43" s="1048"/>
      <c r="AB43" s="269" t="s">
        <v>35</v>
      </c>
      <c r="AC43" s="1048"/>
      <c r="AD43" s="269" t="s">
        <v>40</v>
      </c>
      <c r="AE43" s="1050" t="s">
        <v>70</v>
      </c>
      <c r="AF43" s="1051" t="str">
        <f t="shared" si="0"/>
        <v/>
      </c>
      <c r="AG43" s="269" t="s">
        <v>252</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249</v>
      </c>
      <c r="W44" s="1047"/>
      <c r="X44" s="269" t="s">
        <v>35</v>
      </c>
      <c r="Y44" s="1047"/>
      <c r="Z44" s="720" t="s">
        <v>236</v>
      </c>
      <c r="AA44" s="1048"/>
      <c r="AB44" s="269" t="s">
        <v>35</v>
      </c>
      <c r="AC44" s="1048"/>
      <c r="AD44" s="269" t="s">
        <v>40</v>
      </c>
      <c r="AE44" s="1050" t="s">
        <v>70</v>
      </c>
      <c r="AF44" s="1051" t="str">
        <f t="shared" si="0"/>
        <v/>
      </c>
      <c r="AG44" s="269" t="s">
        <v>252</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249</v>
      </c>
      <c r="W45" s="1047"/>
      <c r="X45" s="269" t="s">
        <v>35</v>
      </c>
      <c r="Y45" s="1047"/>
      <c r="Z45" s="720" t="s">
        <v>236</v>
      </c>
      <c r="AA45" s="1048"/>
      <c r="AB45" s="269" t="s">
        <v>35</v>
      </c>
      <c r="AC45" s="1048"/>
      <c r="AD45" s="269" t="s">
        <v>40</v>
      </c>
      <c r="AE45" s="1050" t="s">
        <v>70</v>
      </c>
      <c r="AF45" s="1051" t="str">
        <f t="shared" si="0"/>
        <v/>
      </c>
      <c r="AG45" s="269" t="s">
        <v>252</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249</v>
      </c>
      <c r="W46" s="1047"/>
      <c r="X46" s="269" t="s">
        <v>35</v>
      </c>
      <c r="Y46" s="1047"/>
      <c r="Z46" s="720" t="s">
        <v>236</v>
      </c>
      <c r="AA46" s="1048"/>
      <c r="AB46" s="269" t="s">
        <v>35</v>
      </c>
      <c r="AC46" s="1048"/>
      <c r="AD46" s="269" t="s">
        <v>40</v>
      </c>
      <c r="AE46" s="1050" t="s">
        <v>70</v>
      </c>
      <c r="AF46" s="1051" t="str">
        <f t="shared" si="0"/>
        <v/>
      </c>
      <c r="AG46" s="269" t="s">
        <v>252</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249</v>
      </c>
      <c r="W47" s="1047"/>
      <c r="X47" s="269" t="s">
        <v>35</v>
      </c>
      <c r="Y47" s="1047"/>
      <c r="Z47" s="720" t="s">
        <v>236</v>
      </c>
      <c r="AA47" s="1048"/>
      <c r="AB47" s="269" t="s">
        <v>35</v>
      </c>
      <c r="AC47" s="1048"/>
      <c r="AD47" s="269" t="s">
        <v>40</v>
      </c>
      <c r="AE47" s="1050" t="s">
        <v>70</v>
      </c>
      <c r="AF47" s="1051" t="str">
        <f t="shared" si="0"/>
        <v/>
      </c>
      <c r="AG47" s="269" t="s">
        <v>252</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249</v>
      </c>
      <c r="W48" s="1047"/>
      <c r="X48" s="269" t="s">
        <v>35</v>
      </c>
      <c r="Y48" s="1047"/>
      <c r="Z48" s="720" t="s">
        <v>236</v>
      </c>
      <c r="AA48" s="1048"/>
      <c r="AB48" s="269" t="s">
        <v>35</v>
      </c>
      <c r="AC48" s="1048"/>
      <c r="AD48" s="269" t="s">
        <v>40</v>
      </c>
      <c r="AE48" s="1050" t="s">
        <v>70</v>
      </c>
      <c r="AF48" s="1051" t="str">
        <f t="shared" si="0"/>
        <v/>
      </c>
      <c r="AG48" s="269" t="s">
        <v>252</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249</v>
      </c>
      <c r="W49" s="1047"/>
      <c r="X49" s="269" t="s">
        <v>35</v>
      </c>
      <c r="Y49" s="1047"/>
      <c r="Z49" s="720" t="s">
        <v>236</v>
      </c>
      <c r="AA49" s="1048"/>
      <c r="AB49" s="269" t="s">
        <v>35</v>
      </c>
      <c r="AC49" s="1048"/>
      <c r="AD49" s="269" t="s">
        <v>40</v>
      </c>
      <c r="AE49" s="1050" t="s">
        <v>70</v>
      </c>
      <c r="AF49" s="1051" t="str">
        <f t="shared" si="0"/>
        <v/>
      </c>
      <c r="AG49" s="269" t="s">
        <v>252</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249</v>
      </c>
      <c r="W50" s="1047"/>
      <c r="X50" s="269" t="s">
        <v>35</v>
      </c>
      <c r="Y50" s="1047"/>
      <c r="Z50" s="720" t="s">
        <v>236</v>
      </c>
      <c r="AA50" s="1048"/>
      <c r="AB50" s="269" t="s">
        <v>35</v>
      </c>
      <c r="AC50" s="1048"/>
      <c r="AD50" s="269" t="s">
        <v>40</v>
      </c>
      <c r="AE50" s="1050" t="s">
        <v>70</v>
      </c>
      <c r="AF50" s="1051" t="str">
        <f t="shared" si="0"/>
        <v/>
      </c>
      <c r="AG50" s="269" t="s">
        <v>252</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249</v>
      </c>
      <c r="W51" s="1047"/>
      <c r="X51" s="269" t="s">
        <v>35</v>
      </c>
      <c r="Y51" s="1047"/>
      <c r="Z51" s="720" t="s">
        <v>236</v>
      </c>
      <c r="AA51" s="1048"/>
      <c r="AB51" s="269" t="s">
        <v>35</v>
      </c>
      <c r="AC51" s="1048"/>
      <c r="AD51" s="269" t="s">
        <v>40</v>
      </c>
      <c r="AE51" s="1050" t="s">
        <v>70</v>
      </c>
      <c r="AF51" s="1051" t="str">
        <f t="shared" si="0"/>
        <v/>
      </c>
      <c r="AG51" s="1054" t="s">
        <v>252</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249</v>
      </c>
      <c r="W52" s="1047"/>
      <c r="X52" s="269" t="s">
        <v>35</v>
      </c>
      <c r="Y52" s="1047"/>
      <c r="Z52" s="720" t="s">
        <v>236</v>
      </c>
      <c r="AA52" s="1048"/>
      <c r="AB52" s="269" t="s">
        <v>35</v>
      </c>
      <c r="AC52" s="1048"/>
      <c r="AD52" s="269" t="s">
        <v>40</v>
      </c>
      <c r="AE52" s="1050" t="s">
        <v>70</v>
      </c>
      <c r="AF52" s="1051" t="str">
        <f t="shared" si="0"/>
        <v/>
      </c>
      <c r="AG52" s="1054" t="s">
        <v>252</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249</v>
      </c>
      <c r="W53" s="1047"/>
      <c r="X53" s="269" t="s">
        <v>35</v>
      </c>
      <c r="Y53" s="1047"/>
      <c r="Z53" s="720" t="s">
        <v>236</v>
      </c>
      <c r="AA53" s="1048"/>
      <c r="AB53" s="269" t="s">
        <v>35</v>
      </c>
      <c r="AC53" s="1048"/>
      <c r="AD53" s="269" t="s">
        <v>40</v>
      </c>
      <c r="AE53" s="1050" t="s">
        <v>70</v>
      </c>
      <c r="AF53" s="1051" t="str">
        <f t="shared" si="0"/>
        <v/>
      </c>
      <c r="AG53" s="1054" t="s">
        <v>252</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249</v>
      </c>
      <c r="W54" s="1047"/>
      <c r="X54" s="269" t="s">
        <v>35</v>
      </c>
      <c r="Y54" s="1047"/>
      <c r="Z54" s="720" t="s">
        <v>236</v>
      </c>
      <c r="AA54" s="1048"/>
      <c r="AB54" s="269" t="s">
        <v>35</v>
      </c>
      <c r="AC54" s="1048"/>
      <c r="AD54" s="269" t="s">
        <v>40</v>
      </c>
      <c r="AE54" s="1050" t="s">
        <v>70</v>
      </c>
      <c r="AF54" s="1051" t="str">
        <f t="shared" si="0"/>
        <v/>
      </c>
      <c r="AG54" s="1054" t="s">
        <v>252</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249</v>
      </c>
      <c r="W55" s="1047"/>
      <c r="X55" s="269" t="s">
        <v>35</v>
      </c>
      <c r="Y55" s="1047"/>
      <c r="Z55" s="720" t="s">
        <v>236</v>
      </c>
      <c r="AA55" s="1048"/>
      <c r="AB55" s="269" t="s">
        <v>35</v>
      </c>
      <c r="AC55" s="1048"/>
      <c r="AD55" s="269" t="s">
        <v>40</v>
      </c>
      <c r="AE55" s="1050" t="s">
        <v>70</v>
      </c>
      <c r="AF55" s="1051" t="str">
        <f t="shared" si="0"/>
        <v/>
      </c>
      <c r="AG55" s="1054" t="s">
        <v>252</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249</v>
      </c>
      <c r="W56" s="1047"/>
      <c r="X56" s="269" t="s">
        <v>35</v>
      </c>
      <c r="Y56" s="1047"/>
      <c r="Z56" s="720" t="s">
        <v>236</v>
      </c>
      <c r="AA56" s="1048"/>
      <c r="AB56" s="269" t="s">
        <v>35</v>
      </c>
      <c r="AC56" s="1048"/>
      <c r="AD56" s="269" t="s">
        <v>40</v>
      </c>
      <c r="AE56" s="1050" t="s">
        <v>70</v>
      </c>
      <c r="AF56" s="1051" t="str">
        <f t="shared" si="0"/>
        <v/>
      </c>
      <c r="AG56" s="1054" t="s">
        <v>252</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249</v>
      </c>
      <c r="W57" s="1047"/>
      <c r="X57" s="269" t="s">
        <v>35</v>
      </c>
      <c r="Y57" s="1047"/>
      <c r="Z57" s="720" t="s">
        <v>236</v>
      </c>
      <c r="AA57" s="1048"/>
      <c r="AB57" s="269" t="s">
        <v>35</v>
      </c>
      <c r="AC57" s="1048"/>
      <c r="AD57" s="269" t="s">
        <v>40</v>
      </c>
      <c r="AE57" s="1050" t="s">
        <v>70</v>
      </c>
      <c r="AF57" s="1051" t="str">
        <f t="shared" si="0"/>
        <v/>
      </c>
      <c r="AG57" s="1054" t="s">
        <v>252</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249</v>
      </c>
      <c r="W58" s="1047"/>
      <c r="X58" s="269" t="s">
        <v>35</v>
      </c>
      <c r="Y58" s="1047"/>
      <c r="Z58" s="720" t="s">
        <v>236</v>
      </c>
      <c r="AA58" s="1048"/>
      <c r="AB58" s="269" t="s">
        <v>35</v>
      </c>
      <c r="AC58" s="1048"/>
      <c r="AD58" s="269" t="s">
        <v>40</v>
      </c>
      <c r="AE58" s="1050" t="s">
        <v>70</v>
      </c>
      <c r="AF58" s="1051" t="str">
        <f t="shared" si="0"/>
        <v/>
      </c>
      <c r="AG58" s="1054" t="s">
        <v>252</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249</v>
      </c>
      <c r="W59" s="1047"/>
      <c r="X59" s="269" t="s">
        <v>35</v>
      </c>
      <c r="Y59" s="1047"/>
      <c r="Z59" s="720" t="s">
        <v>236</v>
      </c>
      <c r="AA59" s="1048"/>
      <c r="AB59" s="269" t="s">
        <v>35</v>
      </c>
      <c r="AC59" s="1048"/>
      <c r="AD59" s="269" t="s">
        <v>40</v>
      </c>
      <c r="AE59" s="1050" t="s">
        <v>70</v>
      </c>
      <c r="AF59" s="1051" t="str">
        <f t="shared" si="0"/>
        <v/>
      </c>
      <c r="AG59" s="1054" t="s">
        <v>252</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249</v>
      </c>
      <c r="W60" s="1047"/>
      <c r="X60" s="269" t="s">
        <v>35</v>
      </c>
      <c r="Y60" s="1047"/>
      <c r="Z60" s="720" t="s">
        <v>236</v>
      </c>
      <c r="AA60" s="1048"/>
      <c r="AB60" s="269" t="s">
        <v>35</v>
      </c>
      <c r="AC60" s="1048"/>
      <c r="AD60" s="269" t="s">
        <v>40</v>
      </c>
      <c r="AE60" s="1050" t="s">
        <v>70</v>
      </c>
      <c r="AF60" s="1051" t="str">
        <f t="shared" si="0"/>
        <v/>
      </c>
      <c r="AG60" s="1054" t="s">
        <v>252</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249</v>
      </c>
      <c r="W61" s="1047"/>
      <c r="X61" s="269" t="s">
        <v>35</v>
      </c>
      <c r="Y61" s="1047"/>
      <c r="Z61" s="720" t="s">
        <v>236</v>
      </c>
      <c r="AA61" s="1048"/>
      <c r="AB61" s="269" t="s">
        <v>35</v>
      </c>
      <c r="AC61" s="1048"/>
      <c r="AD61" s="269" t="s">
        <v>40</v>
      </c>
      <c r="AE61" s="1050" t="s">
        <v>70</v>
      </c>
      <c r="AF61" s="1051" t="str">
        <f t="shared" si="0"/>
        <v/>
      </c>
      <c r="AG61" s="1054" t="s">
        <v>252</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249</v>
      </c>
      <c r="W62" s="1047"/>
      <c r="X62" s="269" t="s">
        <v>35</v>
      </c>
      <c r="Y62" s="1047"/>
      <c r="Z62" s="720" t="s">
        <v>236</v>
      </c>
      <c r="AA62" s="1048"/>
      <c r="AB62" s="269" t="s">
        <v>35</v>
      </c>
      <c r="AC62" s="1048"/>
      <c r="AD62" s="269" t="s">
        <v>40</v>
      </c>
      <c r="AE62" s="1050" t="s">
        <v>70</v>
      </c>
      <c r="AF62" s="1051" t="str">
        <f t="shared" si="0"/>
        <v/>
      </c>
      <c r="AG62" s="1054" t="s">
        <v>252</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249</v>
      </c>
      <c r="W63" s="1047"/>
      <c r="X63" s="269" t="s">
        <v>35</v>
      </c>
      <c r="Y63" s="1047"/>
      <c r="Z63" s="720" t="s">
        <v>236</v>
      </c>
      <c r="AA63" s="1048"/>
      <c r="AB63" s="269" t="s">
        <v>35</v>
      </c>
      <c r="AC63" s="1048"/>
      <c r="AD63" s="269" t="s">
        <v>40</v>
      </c>
      <c r="AE63" s="1050" t="s">
        <v>70</v>
      </c>
      <c r="AF63" s="1051" t="str">
        <f t="shared" si="0"/>
        <v/>
      </c>
      <c r="AG63" s="1054" t="s">
        <v>252</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249</v>
      </c>
      <c r="W64" s="1047"/>
      <c r="X64" s="269" t="s">
        <v>35</v>
      </c>
      <c r="Y64" s="1047"/>
      <c r="Z64" s="720" t="s">
        <v>236</v>
      </c>
      <c r="AA64" s="1048"/>
      <c r="AB64" s="269" t="s">
        <v>35</v>
      </c>
      <c r="AC64" s="1048"/>
      <c r="AD64" s="269" t="s">
        <v>40</v>
      </c>
      <c r="AE64" s="1050" t="s">
        <v>70</v>
      </c>
      <c r="AF64" s="1051" t="str">
        <f t="shared" si="0"/>
        <v/>
      </c>
      <c r="AG64" s="1054" t="s">
        <v>252</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249</v>
      </c>
      <c r="W65" s="1047"/>
      <c r="X65" s="269" t="s">
        <v>35</v>
      </c>
      <c r="Y65" s="1047"/>
      <c r="Z65" s="720" t="s">
        <v>236</v>
      </c>
      <c r="AA65" s="1048"/>
      <c r="AB65" s="269" t="s">
        <v>35</v>
      </c>
      <c r="AC65" s="1048"/>
      <c r="AD65" s="269" t="s">
        <v>40</v>
      </c>
      <c r="AE65" s="1050" t="s">
        <v>70</v>
      </c>
      <c r="AF65" s="1051" t="str">
        <f t="shared" si="0"/>
        <v/>
      </c>
      <c r="AG65" s="1054" t="s">
        <v>252</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249</v>
      </c>
      <c r="W66" s="1047"/>
      <c r="X66" s="269" t="s">
        <v>35</v>
      </c>
      <c r="Y66" s="1047"/>
      <c r="Z66" s="720" t="s">
        <v>236</v>
      </c>
      <c r="AA66" s="1048"/>
      <c r="AB66" s="269" t="s">
        <v>35</v>
      </c>
      <c r="AC66" s="1048"/>
      <c r="AD66" s="269" t="s">
        <v>40</v>
      </c>
      <c r="AE66" s="1050" t="s">
        <v>70</v>
      </c>
      <c r="AF66" s="1051" t="str">
        <f t="shared" si="0"/>
        <v/>
      </c>
      <c r="AG66" s="1054" t="s">
        <v>252</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249</v>
      </c>
      <c r="W67" s="1047"/>
      <c r="X67" s="269" t="s">
        <v>35</v>
      </c>
      <c r="Y67" s="1047"/>
      <c r="Z67" s="720" t="s">
        <v>236</v>
      </c>
      <c r="AA67" s="1048"/>
      <c r="AB67" s="269" t="s">
        <v>35</v>
      </c>
      <c r="AC67" s="1048"/>
      <c r="AD67" s="269" t="s">
        <v>40</v>
      </c>
      <c r="AE67" s="1050" t="s">
        <v>70</v>
      </c>
      <c r="AF67" s="1051" t="str">
        <f t="shared" si="0"/>
        <v/>
      </c>
      <c r="AG67" s="1054" t="s">
        <v>252</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249</v>
      </c>
      <c r="W68" s="1047"/>
      <c r="X68" s="269" t="s">
        <v>35</v>
      </c>
      <c r="Y68" s="1047"/>
      <c r="Z68" s="720" t="s">
        <v>236</v>
      </c>
      <c r="AA68" s="1048"/>
      <c r="AB68" s="269" t="s">
        <v>35</v>
      </c>
      <c r="AC68" s="1048"/>
      <c r="AD68" s="269" t="s">
        <v>40</v>
      </c>
      <c r="AE68" s="1050" t="s">
        <v>70</v>
      </c>
      <c r="AF68" s="1051" t="str">
        <f t="shared" si="0"/>
        <v/>
      </c>
      <c r="AG68" s="1054" t="s">
        <v>252</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249</v>
      </c>
      <c r="W69" s="1047"/>
      <c r="X69" s="269" t="s">
        <v>35</v>
      </c>
      <c r="Y69" s="1047"/>
      <c r="Z69" s="720" t="s">
        <v>236</v>
      </c>
      <c r="AA69" s="1048"/>
      <c r="AB69" s="269" t="s">
        <v>35</v>
      </c>
      <c r="AC69" s="1048"/>
      <c r="AD69" s="269" t="s">
        <v>40</v>
      </c>
      <c r="AE69" s="1050" t="s">
        <v>70</v>
      </c>
      <c r="AF69" s="1051" t="str">
        <f t="shared" si="0"/>
        <v/>
      </c>
      <c r="AG69" s="1054" t="s">
        <v>252</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249</v>
      </c>
      <c r="W70" s="1047"/>
      <c r="X70" s="269" t="s">
        <v>35</v>
      </c>
      <c r="Y70" s="1047"/>
      <c r="Z70" s="720" t="s">
        <v>236</v>
      </c>
      <c r="AA70" s="1048"/>
      <c r="AB70" s="269" t="s">
        <v>35</v>
      </c>
      <c r="AC70" s="1048"/>
      <c r="AD70" s="269" t="s">
        <v>40</v>
      </c>
      <c r="AE70" s="1050" t="s">
        <v>70</v>
      </c>
      <c r="AF70" s="1051" t="str">
        <f t="shared" si="0"/>
        <v/>
      </c>
      <c r="AG70" s="1054" t="s">
        <v>252</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249</v>
      </c>
      <c r="W71" s="1047"/>
      <c r="X71" s="269" t="s">
        <v>35</v>
      </c>
      <c r="Y71" s="1047"/>
      <c r="Z71" s="720" t="s">
        <v>236</v>
      </c>
      <c r="AA71" s="1048"/>
      <c r="AB71" s="269" t="s">
        <v>35</v>
      </c>
      <c r="AC71" s="1048"/>
      <c r="AD71" s="269" t="s">
        <v>40</v>
      </c>
      <c r="AE71" s="1050" t="s">
        <v>70</v>
      </c>
      <c r="AF71" s="1051" t="str">
        <f t="shared" si="0"/>
        <v/>
      </c>
      <c r="AG71" s="1054" t="s">
        <v>252</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249</v>
      </c>
      <c r="W72" s="1047"/>
      <c r="X72" s="269" t="s">
        <v>35</v>
      </c>
      <c r="Y72" s="1047"/>
      <c r="Z72" s="720" t="s">
        <v>236</v>
      </c>
      <c r="AA72" s="1048"/>
      <c r="AB72" s="269" t="s">
        <v>35</v>
      </c>
      <c r="AC72" s="1048"/>
      <c r="AD72" s="269" t="s">
        <v>40</v>
      </c>
      <c r="AE72" s="1050" t="s">
        <v>70</v>
      </c>
      <c r="AF72" s="1051" t="str">
        <f t="shared" si="0"/>
        <v/>
      </c>
      <c r="AG72" s="1054" t="s">
        <v>252</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249</v>
      </c>
      <c r="W73" s="1047"/>
      <c r="X73" s="269" t="s">
        <v>35</v>
      </c>
      <c r="Y73" s="1047"/>
      <c r="Z73" s="720" t="s">
        <v>236</v>
      </c>
      <c r="AA73" s="1048"/>
      <c r="AB73" s="269" t="s">
        <v>35</v>
      </c>
      <c r="AC73" s="1048"/>
      <c r="AD73" s="269" t="s">
        <v>40</v>
      </c>
      <c r="AE73" s="1050" t="s">
        <v>70</v>
      </c>
      <c r="AF73" s="1051" t="str">
        <f t="shared" si="0"/>
        <v/>
      </c>
      <c r="AG73" s="1054" t="s">
        <v>252</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249</v>
      </c>
      <c r="W74" s="1047"/>
      <c r="X74" s="269" t="s">
        <v>35</v>
      </c>
      <c r="Y74" s="1047"/>
      <c r="Z74" s="720" t="s">
        <v>236</v>
      </c>
      <c r="AA74" s="1048"/>
      <c r="AB74" s="269" t="s">
        <v>35</v>
      </c>
      <c r="AC74" s="1048"/>
      <c r="AD74" s="269" t="s">
        <v>40</v>
      </c>
      <c r="AE74" s="1050" t="s">
        <v>70</v>
      </c>
      <c r="AF74" s="1051" t="str">
        <f t="shared" si="0"/>
        <v/>
      </c>
      <c r="AG74" s="1054" t="s">
        <v>252</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249</v>
      </c>
      <c r="W75" s="1047"/>
      <c r="X75" s="269" t="s">
        <v>35</v>
      </c>
      <c r="Y75" s="1047"/>
      <c r="Z75" s="720" t="s">
        <v>236</v>
      </c>
      <c r="AA75" s="1048"/>
      <c r="AB75" s="269" t="s">
        <v>35</v>
      </c>
      <c r="AC75" s="1048"/>
      <c r="AD75" s="269" t="s">
        <v>40</v>
      </c>
      <c r="AE75" s="1050" t="s">
        <v>70</v>
      </c>
      <c r="AF75" s="1051" t="str">
        <f t="shared" si="0"/>
        <v/>
      </c>
      <c r="AG75" s="1054" t="s">
        <v>252</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249</v>
      </c>
      <c r="W76" s="1047"/>
      <c r="X76" s="269" t="s">
        <v>35</v>
      </c>
      <c r="Y76" s="1047"/>
      <c r="Z76" s="720" t="s">
        <v>236</v>
      </c>
      <c r="AA76" s="1048"/>
      <c r="AB76" s="269" t="s">
        <v>35</v>
      </c>
      <c r="AC76" s="1048"/>
      <c r="AD76" s="269" t="s">
        <v>40</v>
      </c>
      <c r="AE76" s="1050" t="s">
        <v>70</v>
      </c>
      <c r="AF76" s="1051" t="str">
        <f t="shared" ref="AF76:AF111" si="3">IF(W76&gt;=1,(AA76*12+AC76)-(W76*12+Y76)+1,"")</f>
        <v/>
      </c>
      <c r="AG76" s="1054" t="s">
        <v>252</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249</v>
      </c>
      <c r="W77" s="1047"/>
      <c r="X77" s="269" t="s">
        <v>35</v>
      </c>
      <c r="Y77" s="1047"/>
      <c r="Z77" s="720" t="s">
        <v>236</v>
      </c>
      <c r="AA77" s="1048"/>
      <c r="AB77" s="269" t="s">
        <v>35</v>
      </c>
      <c r="AC77" s="1048"/>
      <c r="AD77" s="269" t="s">
        <v>40</v>
      </c>
      <c r="AE77" s="1050" t="s">
        <v>70</v>
      </c>
      <c r="AF77" s="1051" t="str">
        <f t="shared" si="3"/>
        <v/>
      </c>
      <c r="AG77" s="1054" t="s">
        <v>252</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249</v>
      </c>
      <c r="W78" s="1047"/>
      <c r="X78" s="269" t="s">
        <v>35</v>
      </c>
      <c r="Y78" s="1047"/>
      <c r="Z78" s="720" t="s">
        <v>236</v>
      </c>
      <c r="AA78" s="1048"/>
      <c r="AB78" s="269" t="s">
        <v>35</v>
      </c>
      <c r="AC78" s="1048"/>
      <c r="AD78" s="269" t="s">
        <v>40</v>
      </c>
      <c r="AE78" s="1050" t="s">
        <v>70</v>
      </c>
      <c r="AF78" s="1051" t="str">
        <f t="shared" si="3"/>
        <v/>
      </c>
      <c r="AG78" s="1054" t="s">
        <v>252</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249</v>
      </c>
      <c r="W79" s="1047"/>
      <c r="X79" s="269" t="s">
        <v>35</v>
      </c>
      <c r="Y79" s="1047"/>
      <c r="Z79" s="720" t="s">
        <v>236</v>
      </c>
      <c r="AA79" s="1048"/>
      <c r="AB79" s="269" t="s">
        <v>35</v>
      </c>
      <c r="AC79" s="1048"/>
      <c r="AD79" s="269" t="s">
        <v>40</v>
      </c>
      <c r="AE79" s="1050" t="s">
        <v>70</v>
      </c>
      <c r="AF79" s="1051" t="str">
        <f t="shared" si="3"/>
        <v/>
      </c>
      <c r="AG79" s="1054" t="s">
        <v>252</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249</v>
      </c>
      <c r="W80" s="1047"/>
      <c r="X80" s="269" t="s">
        <v>35</v>
      </c>
      <c r="Y80" s="1047"/>
      <c r="Z80" s="720" t="s">
        <v>236</v>
      </c>
      <c r="AA80" s="1048"/>
      <c r="AB80" s="269" t="s">
        <v>35</v>
      </c>
      <c r="AC80" s="1048"/>
      <c r="AD80" s="269" t="s">
        <v>40</v>
      </c>
      <c r="AE80" s="1050" t="s">
        <v>70</v>
      </c>
      <c r="AF80" s="1051" t="str">
        <f t="shared" si="3"/>
        <v/>
      </c>
      <c r="AG80" s="1054" t="s">
        <v>252</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249</v>
      </c>
      <c r="W81" s="1047"/>
      <c r="X81" s="269" t="s">
        <v>35</v>
      </c>
      <c r="Y81" s="1047"/>
      <c r="Z81" s="720" t="s">
        <v>236</v>
      </c>
      <c r="AA81" s="1048"/>
      <c r="AB81" s="269" t="s">
        <v>35</v>
      </c>
      <c r="AC81" s="1048"/>
      <c r="AD81" s="269" t="s">
        <v>40</v>
      </c>
      <c r="AE81" s="1050" t="s">
        <v>70</v>
      </c>
      <c r="AF81" s="1051" t="str">
        <f t="shared" si="3"/>
        <v/>
      </c>
      <c r="AG81" s="1054" t="s">
        <v>252</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249</v>
      </c>
      <c r="W82" s="1047"/>
      <c r="X82" s="269" t="s">
        <v>35</v>
      </c>
      <c r="Y82" s="1047"/>
      <c r="Z82" s="720" t="s">
        <v>236</v>
      </c>
      <c r="AA82" s="1048"/>
      <c r="AB82" s="269" t="s">
        <v>35</v>
      </c>
      <c r="AC82" s="1048"/>
      <c r="AD82" s="269" t="s">
        <v>40</v>
      </c>
      <c r="AE82" s="1050" t="s">
        <v>70</v>
      </c>
      <c r="AF82" s="1051" t="str">
        <f t="shared" si="3"/>
        <v/>
      </c>
      <c r="AG82" s="1054" t="s">
        <v>252</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249</v>
      </c>
      <c r="W83" s="1047"/>
      <c r="X83" s="269" t="s">
        <v>35</v>
      </c>
      <c r="Y83" s="1047"/>
      <c r="Z83" s="720" t="s">
        <v>236</v>
      </c>
      <c r="AA83" s="1048"/>
      <c r="AB83" s="269" t="s">
        <v>35</v>
      </c>
      <c r="AC83" s="1048"/>
      <c r="AD83" s="269" t="s">
        <v>40</v>
      </c>
      <c r="AE83" s="1050" t="s">
        <v>70</v>
      </c>
      <c r="AF83" s="1051" t="str">
        <f t="shared" si="3"/>
        <v/>
      </c>
      <c r="AG83" s="1054" t="s">
        <v>252</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249</v>
      </c>
      <c r="W84" s="1047"/>
      <c r="X84" s="269" t="s">
        <v>35</v>
      </c>
      <c r="Y84" s="1047"/>
      <c r="Z84" s="720" t="s">
        <v>236</v>
      </c>
      <c r="AA84" s="1048"/>
      <c r="AB84" s="269" t="s">
        <v>35</v>
      </c>
      <c r="AC84" s="1048"/>
      <c r="AD84" s="269" t="s">
        <v>40</v>
      </c>
      <c r="AE84" s="1050" t="s">
        <v>70</v>
      </c>
      <c r="AF84" s="1051" t="str">
        <f t="shared" si="3"/>
        <v/>
      </c>
      <c r="AG84" s="1054" t="s">
        <v>252</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249</v>
      </c>
      <c r="W85" s="1047"/>
      <c r="X85" s="269" t="s">
        <v>35</v>
      </c>
      <c r="Y85" s="1047"/>
      <c r="Z85" s="720" t="s">
        <v>236</v>
      </c>
      <c r="AA85" s="1048"/>
      <c r="AB85" s="269" t="s">
        <v>35</v>
      </c>
      <c r="AC85" s="1048"/>
      <c r="AD85" s="269" t="s">
        <v>40</v>
      </c>
      <c r="AE85" s="1050" t="s">
        <v>70</v>
      </c>
      <c r="AF85" s="1051" t="str">
        <f t="shared" si="3"/>
        <v/>
      </c>
      <c r="AG85" s="1054" t="s">
        <v>252</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249</v>
      </c>
      <c r="W86" s="1047"/>
      <c r="X86" s="269" t="s">
        <v>35</v>
      </c>
      <c r="Y86" s="1047"/>
      <c r="Z86" s="720" t="s">
        <v>236</v>
      </c>
      <c r="AA86" s="1048"/>
      <c r="AB86" s="269" t="s">
        <v>35</v>
      </c>
      <c r="AC86" s="1048"/>
      <c r="AD86" s="269" t="s">
        <v>40</v>
      </c>
      <c r="AE86" s="1050" t="s">
        <v>70</v>
      </c>
      <c r="AF86" s="1051" t="str">
        <f t="shared" si="3"/>
        <v/>
      </c>
      <c r="AG86" s="1054" t="s">
        <v>252</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249</v>
      </c>
      <c r="W87" s="1047"/>
      <c r="X87" s="269" t="s">
        <v>35</v>
      </c>
      <c r="Y87" s="1047"/>
      <c r="Z87" s="720" t="s">
        <v>236</v>
      </c>
      <c r="AA87" s="1048"/>
      <c r="AB87" s="269" t="s">
        <v>35</v>
      </c>
      <c r="AC87" s="1048"/>
      <c r="AD87" s="269" t="s">
        <v>40</v>
      </c>
      <c r="AE87" s="1050" t="s">
        <v>70</v>
      </c>
      <c r="AF87" s="1051" t="str">
        <f t="shared" si="3"/>
        <v/>
      </c>
      <c r="AG87" s="1054" t="s">
        <v>252</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249</v>
      </c>
      <c r="W88" s="1047"/>
      <c r="X88" s="269" t="s">
        <v>35</v>
      </c>
      <c r="Y88" s="1047"/>
      <c r="Z88" s="720" t="s">
        <v>236</v>
      </c>
      <c r="AA88" s="1048"/>
      <c r="AB88" s="269" t="s">
        <v>35</v>
      </c>
      <c r="AC88" s="1048"/>
      <c r="AD88" s="269" t="s">
        <v>40</v>
      </c>
      <c r="AE88" s="1050" t="s">
        <v>70</v>
      </c>
      <c r="AF88" s="1051" t="str">
        <f t="shared" si="3"/>
        <v/>
      </c>
      <c r="AG88" s="1054" t="s">
        <v>252</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249</v>
      </c>
      <c r="W89" s="1047"/>
      <c r="X89" s="269" t="s">
        <v>35</v>
      </c>
      <c r="Y89" s="1047"/>
      <c r="Z89" s="720" t="s">
        <v>236</v>
      </c>
      <c r="AA89" s="1048"/>
      <c r="AB89" s="269" t="s">
        <v>35</v>
      </c>
      <c r="AC89" s="1048"/>
      <c r="AD89" s="269" t="s">
        <v>40</v>
      </c>
      <c r="AE89" s="1050" t="s">
        <v>70</v>
      </c>
      <c r="AF89" s="1051" t="str">
        <f t="shared" si="3"/>
        <v/>
      </c>
      <c r="AG89" s="1054" t="s">
        <v>252</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249</v>
      </c>
      <c r="W90" s="1047"/>
      <c r="X90" s="269" t="s">
        <v>35</v>
      </c>
      <c r="Y90" s="1047"/>
      <c r="Z90" s="720" t="s">
        <v>236</v>
      </c>
      <c r="AA90" s="1048"/>
      <c r="AB90" s="269" t="s">
        <v>35</v>
      </c>
      <c r="AC90" s="1048"/>
      <c r="AD90" s="269" t="s">
        <v>40</v>
      </c>
      <c r="AE90" s="1050" t="s">
        <v>70</v>
      </c>
      <c r="AF90" s="1051" t="str">
        <f t="shared" si="3"/>
        <v/>
      </c>
      <c r="AG90" s="1054" t="s">
        <v>252</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249</v>
      </c>
      <c r="W91" s="1047"/>
      <c r="X91" s="269" t="s">
        <v>35</v>
      </c>
      <c r="Y91" s="1047"/>
      <c r="Z91" s="720" t="s">
        <v>236</v>
      </c>
      <c r="AA91" s="1048"/>
      <c r="AB91" s="269" t="s">
        <v>35</v>
      </c>
      <c r="AC91" s="1048"/>
      <c r="AD91" s="269" t="s">
        <v>40</v>
      </c>
      <c r="AE91" s="1050" t="s">
        <v>70</v>
      </c>
      <c r="AF91" s="1051" t="str">
        <f t="shared" si="3"/>
        <v/>
      </c>
      <c r="AG91" s="1054" t="s">
        <v>252</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249</v>
      </c>
      <c r="W92" s="1047"/>
      <c r="X92" s="269" t="s">
        <v>35</v>
      </c>
      <c r="Y92" s="1047"/>
      <c r="Z92" s="720" t="s">
        <v>236</v>
      </c>
      <c r="AA92" s="1048"/>
      <c r="AB92" s="269" t="s">
        <v>35</v>
      </c>
      <c r="AC92" s="1048"/>
      <c r="AD92" s="269" t="s">
        <v>40</v>
      </c>
      <c r="AE92" s="1050" t="s">
        <v>70</v>
      </c>
      <c r="AF92" s="1051" t="str">
        <f t="shared" si="3"/>
        <v/>
      </c>
      <c r="AG92" s="1054" t="s">
        <v>252</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249</v>
      </c>
      <c r="W93" s="1047"/>
      <c r="X93" s="269" t="s">
        <v>35</v>
      </c>
      <c r="Y93" s="1047"/>
      <c r="Z93" s="720" t="s">
        <v>236</v>
      </c>
      <c r="AA93" s="1048"/>
      <c r="AB93" s="269" t="s">
        <v>35</v>
      </c>
      <c r="AC93" s="1048"/>
      <c r="AD93" s="269" t="s">
        <v>40</v>
      </c>
      <c r="AE93" s="1050" t="s">
        <v>70</v>
      </c>
      <c r="AF93" s="1051" t="str">
        <f t="shared" si="3"/>
        <v/>
      </c>
      <c r="AG93" s="1054" t="s">
        <v>252</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249</v>
      </c>
      <c r="W94" s="1047"/>
      <c r="X94" s="269" t="s">
        <v>35</v>
      </c>
      <c r="Y94" s="1047"/>
      <c r="Z94" s="720" t="s">
        <v>236</v>
      </c>
      <c r="AA94" s="1048"/>
      <c r="AB94" s="269" t="s">
        <v>35</v>
      </c>
      <c r="AC94" s="1048"/>
      <c r="AD94" s="269" t="s">
        <v>40</v>
      </c>
      <c r="AE94" s="1050" t="s">
        <v>70</v>
      </c>
      <c r="AF94" s="1051" t="str">
        <f t="shared" si="3"/>
        <v/>
      </c>
      <c r="AG94" s="1054" t="s">
        <v>252</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249</v>
      </c>
      <c r="W95" s="1047"/>
      <c r="X95" s="269" t="s">
        <v>35</v>
      </c>
      <c r="Y95" s="1047"/>
      <c r="Z95" s="720" t="s">
        <v>236</v>
      </c>
      <c r="AA95" s="1048"/>
      <c r="AB95" s="269" t="s">
        <v>35</v>
      </c>
      <c r="AC95" s="1048"/>
      <c r="AD95" s="269" t="s">
        <v>40</v>
      </c>
      <c r="AE95" s="1050" t="s">
        <v>70</v>
      </c>
      <c r="AF95" s="1051" t="str">
        <f t="shared" si="3"/>
        <v/>
      </c>
      <c r="AG95" s="1054" t="s">
        <v>252</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249</v>
      </c>
      <c r="W96" s="1047"/>
      <c r="X96" s="269" t="s">
        <v>35</v>
      </c>
      <c r="Y96" s="1047"/>
      <c r="Z96" s="720" t="s">
        <v>236</v>
      </c>
      <c r="AA96" s="1048"/>
      <c r="AB96" s="269" t="s">
        <v>35</v>
      </c>
      <c r="AC96" s="1048"/>
      <c r="AD96" s="269" t="s">
        <v>40</v>
      </c>
      <c r="AE96" s="1050" t="s">
        <v>70</v>
      </c>
      <c r="AF96" s="1051" t="str">
        <f t="shared" si="3"/>
        <v/>
      </c>
      <c r="AG96" s="1054" t="s">
        <v>252</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249</v>
      </c>
      <c r="W97" s="1047"/>
      <c r="X97" s="269" t="s">
        <v>35</v>
      </c>
      <c r="Y97" s="1047"/>
      <c r="Z97" s="720" t="s">
        <v>236</v>
      </c>
      <c r="AA97" s="1048"/>
      <c r="AB97" s="269" t="s">
        <v>35</v>
      </c>
      <c r="AC97" s="1048"/>
      <c r="AD97" s="269" t="s">
        <v>40</v>
      </c>
      <c r="AE97" s="1050" t="s">
        <v>70</v>
      </c>
      <c r="AF97" s="1051" t="str">
        <f t="shared" si="3"/>
        <v/>
      </c>
      <c r="AG97" s="1054" t="s">
        <v>252</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249</v>
      </c>
      <c r="W98" s="1047"/>
      <c r="X98" s="269" t="s">
        <v>35</v>
      </c>
      <c r="Y98" s="1047"/>
      <c r="Z98" s="720" t="s">
        <v>236</v>
      </c>
      <c r="AA98" s="1048"/>
      <c r="AB98" s="269" t="s">
        <v>35</v>
      </c>
      <c r="AC98" s="1048"/>
      <c r="AD98" s="269" t="s">
        <v>40</v>
      </c>
      <c r="AE98" s="1050" t="s">
        <v>70</v>
      </c>
      <c r="AF98" s="1051" t="str">
        <f t="shared" si="3"/>
        <v/>
      </c>
      <c r="AG98" s="1054" t="s">
        <v>252</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249</v>
      </c>
      <c r="W99" s="1047"/>
      <c r="X99" s="269" t="s">
        <v>35</v>
      </c>
      <c r="Y99" s="1047"/>
      <c r="Z99" s="720" t="s">
        <v>236</v>
      </c>
      <c r="AA99" s="1048"/>
      <c r="AB99" s="269" t="s">
        <v>35</v>
      </c>
      <c r="AC99" s="1048"/>
      <c r="AD99" s="269" t="s">
        <v>40</v>
      </c>
      <c r="AE99" s="1050" t="s">
        <v>70</v>
      </c>
      <c r="AF99" s="1051" t="str">
        <f t="shared" si="3"/>
        <v/>
      </c>
      <c r="AG99" s="1054" t="s">
        <v>252</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249</v>
      </c>
      <c r="W100" s="1047"/>
      <c r="X100" s="269" t="s">
        <v>35</v>
      </c>
      <c r="Y100" s="1047"/>
      <c r="Z100" s="720" t="s">
        <v>236</v>
      </c>
      <c r="AA100" s="1048"/>
      <c r="AB100" s="269" t="s">
        <v>35</v>
      </c>
      <c r="AC100" s="1048"/>
      <c r="AD100" s="269" t="s">
        <v>40</v>
      </c>
      <c r="AE100" s="1050" t="s">
        <v>70</v>
      </c>
      <c r="AF100" s="1051" t="str">
        <f t="shared" si="3"/>
        <v/>
      </c>
      <c r="AG100" s="1054" t="s">
        <v>252</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249</v>
      </c>
      <c r="W101" s="1047"/>
      <c r="X101" s="269" t="s">
        <v>35</v>
      </c>
      <c r="Y101" s="1047"/>
      <c r="Z101" s="720" t="s">
        <v>236</v>
      </c>
      <c r="AA101" s="1048"/>
      <c r="AB101" s="269" t="s">
        <v>35</v>
      </c>
      <c r="AC101" s="1048"/>
      <c r="AD101" s="269" t="s">
        <v>40</v>
      </c>
      <c r="AE101" s="1050" t="s">
        <v>70</v>
      </c>
      <c r="AF101" s="1051" t="str">
        <f t="shared" si="3"/>
        <v/>
      </c>
      <c r="AG101" s="1054" t="s">
        <v>252</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249</v>
      </c>
      <c r="W102" s="1047"/>
      <c r="X102" s="269" t="s">
        <v>35</v>
      </c>
      <c r="Y102" s="1047"/>
      <c r="Z102" s="720" t="s">
        <v>236</v>
      </c>
      <c r="AA102" s="1048"/>
      <c r="AB102" s="269" t="s">
        <v>35</v>
      </c>
      <c r="AC102" s="1048"/>
      <c r="AD102" s="269" t="s">
        <v>40</v>
      </c>
      <c r="AE102" s="1050" t="s">
        <v>70</v>
      </c>
      <c r="AF102" s="1051" t="str">
        <f t="shared" si="3"/>
        <v/>
      </c>
      <c r="AG102" s="1054" t="s">
        <v>252</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249</v>
      </c>
      <c r="W103" s="1047"/>
      <c r="X103" s="269" t="s">
        <v>35</v>
      </c>
      <c r="Y103" s="1047"/>
      <c r="Z103" s="720" t="s">
        <v>236</v>
      </c>
      <c r="AA103" s="1048"/>
      <c r="AB103" s="269" t="s">
        <v>35</v>
      </c>
      <c r="AC103" s="1048"/>
      <c r="AD103" s="269" t="s">
        <v>40</v>
      </c>
      <c r="AE103" s="1050" t="s">
        <v>70</v>
      </c>
      <c r="AF103" s="1051" t="str">
        <f t="shared" si="3"/>
        <v/>
      </c>
      <c r="AG103" s="1054" t="s">
        <v>252</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249</v>
      </c>
      <c r="W104" s="1047"/>
      <c r="X104" s="269" t="s">
        <v>35</v>
      </c>
      <c r="Y104" s="1047"/>
      <c r="Z104" s="720" t="s">
        <v>236</v>
      </c>
      <c r="AA104" s="1048"/>
      <c r="AB104" s="269" t="s">
        <v>35</v>
      </c>
      <c r="AC104" s="1048"/>
      <c r="AD104" s="269" t="s">
        <v>40</v>
      </c>
      <c r="AE104" s="1050" t="s">
        <v>70</v>
      </c>
      <c r="AF104" s="1051" t="str">
        <f t="shared" si="3"/>
        <v/>
      </c>
      <c r="AG104" s="1054" t="s">
        <v>252</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249</v>
      </c>
      <c r="W105" s="1047"/>
      <c r="X105" s="269" t="s">
        <v>35</v>
      </c>
      <c r="Y105" s="1047"/>
      <c r="Z105" s="720" t="s">
        <v>236</v>
      </c>
      <c r="AA105" s="1048"/>
      <c r="AB105" s="269" t="s">
        <v>35</v>
      </c>
      <c r="AC105" s="1048"/>
      <c r="AD105" s="269" t="s">
        <v>40</v>
      </c>
      <c r="AE105" s="1050" t="s">
        <v>70</v>
      </c>
      <c r="AF105" s="1051" t="str">
        <f t="shared" si="3"/>
        <v/>
      </c>
      <c r="AG105" s="1054" t="s">
        <v>252</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249</v>
      </c>
      <c r="W106" s="1047"/>
      <c r="X106" s="269" t="s">
        <v>35</v>
      </c>
      <c r="Y106" s="1047"/>
      <c r="Z106" s="720" t="s">
        <v>236</v>
      </c>
      <c r="AA106" s="1048"/>
      <c r="AB106" s="269" t="s">
        <v>35</v>
      </c>
      <c r="AC106" s="1048"/>
      <c r="AD106" s="269" t="s">
        <v>40</v>
      </c>
      <c r="AE106" s="1050" t="s">
        <v>70</v>
      </c>
      <c r="AF106" s="1051" t="str">
        <f t="shared" si="3"/>
        <v/>
      </c>
      <c r="AG106" s="1054" t="s">
        <v>252</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249</v>
      </c>
      <c r="W107" s="1047"/>
      <c r="X107" s="269" t="s">
        <v>35</v>
      </c>
      <c r="Y107" s="1047"/>
      <c r="Z107" s="720" t="s">
        <v>236</v>
      </c>
      <c r="AA107" s="1048"/>
      <c r="AB107" s="269" t="s">
        <v>35</v>
      </c>
      <c r="AC107" s="1048"/>
      <c r="AD107" s="269" t="s">
        <v>40</v>
      </c>
      <c r="AE107" s="1050" t="s">
        <v>70</v>
      </c>
      <c r="AF107" s="1051" t="str">
        <f t="shared" si="3"/>
        <v/>
      </c>
      <c r="AG107" s="1054" t="s">
        <v>252</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249</v>
      </c>
      <c r="W108" s="1047"/>
      <c r="X108" s="269" t="s">
        <v>35</v>
      </c>
      <c r="Y108" s="1047"/>
      <c r="Z108" s="720" t="s">
        <v>236</v>
      </c>
      <c r="AA108" s="1048"/>
      <c r="AB108" s="269" t="s">
        <v>35</v>
      </c>
      <c r="AC108" s="1048"/>
      <c r="AD108" s="269" t="s">
        <v>40</v>
      </c>
      <c r="AE108" s="1050" t="s">
        <v>70</v>
      </c>
      <c r="AF108" s="1051" t="str">
        <f t="shared" si="3"/>
        <v/>
      </c>
      <c r="AG108" s="1054" t="s">
        <v>252</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249</v>
      </c>
      <c r="W109" s="1047"/>
      <c r="X109" s="269" t="s">
        <v>35</v>
      </c>
      <c r="Y109" s="1047"/>
      <c r="Z109" s="720" t="s">
        <v>236</v>
      </c>
      <c r="AA109" s="1048"/>
      <c r="AB109" s="269" t="s">
        <v>35</v>
      </c>
      <c r="AC109" s="1048"/>
      <c r="AD109" s="269" t="s">
        <v>40</v>
      </c>
      <c r="AE109" s="1050" t="s">
        <v>70</v>
      </c>
      <c r="AF109" s="1051" t="str">
        <f t="shared" si="3"/>
        <v/>
      </c>
      <c r="AG109" s="1054" t="s">
        <v>252</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249</v>
      </c>
      <c r="W110" s="1047"/>
      <c r="X110" s="269" t="s">
        <v>35</v>
      </c>
      <c r="Y110" s="1047"/>
      <c r="Z110" s="720" t="s">
        <v>236</v>
      </c>
      <c r="AA110" s="1048"/>
      <c r="AB110" s="269" t="s">
        <v>35</v>
      </c>
      <c r="AC110" s="1048"/>
      <c r="AD110" s="269" t="s">
        <v>40</v>
      </c>
      <c r="AE110" s="1050" t="s">
        <v>70</v>
      </c>
      <c r="AF110" s="1051" t="str">
        <f t="shared" si="3"/>
        <v/>
      </c>
      <c r="AG110" s="1054" t="s">
        <v>252</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249</v>
      </c>
      <c r="W111" s="1047"/>
      <c r="X111" s="269" t="s">
        <v>35</v>
      </c>
      <c r="Y111" s="1047"/>
      <c r="Z111" s="720" t="s">
        <v>236</v>
      </c>
      <c r="AA111" s="1048"/>
      <c r="AB111" s="269" t="s">
        <v>35</v>
      </c>
      <c r="AC111" s="1048"/>
      <c r="AD111" s="269" t="s">
        <v>40</v>
      </c>
      <c r="AE111" s="1050" t="s">
        <v>70</v>
      </c>
      <c r="AF111" s="1051" t="str">
        <f t="shared" si="3"/>
        <v/>
      </c>
      <c r="AG111" s="1054" t="s">
        <v>252</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CD884062-3B79-4DFD-AE9A-7B179E305B25}">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A7" zoomScale="80" zoomScaleNormal="80" zoomScaleSheetLayoutView="70" workbookViewId="0">
      <selection activeCell="B47" sqref="B47:AK47"/>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208</v>
      </c>
      <c r="B1" s="156"/>
      <c r="C1" s="156"/>
      <c r="D1" s="156"/>
      <c r="E1" s="156"/>
      <c r="F1" s="156"/>
      <c r="G1" s="156"/>
      <c r="H1" s="248" t="s">
        <v>433</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472</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172</v>
      </c>
      <c r="M7" s="1061" t="s">
        <v>16</v>
      </c>
      <c r="N7" s="1053"/>
      <c r="O7" s="1009" t="s">
        <v>191</v>
      </c>
      <c r="P7" s="1013" t="s">
        <v>112</v>
      </c>
      <c r="Q7" s="1019" t="s">
        <v>440</v>
      </c>
      <c r="R7" s="1041" t="s">
        <v>181</v>
      </c>
      <c r="S7" s="1066" t="s">
        <v>459</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12</v>
      </c>
      <c r="U8" s="1074"/>
      <c r="V8" s="1078" t="s">
        <v>77</v>
      </c>
      <c r="W8" s="1084" t="s">
        <v>67</v>
      </c>
      <c r="X8" s="1086"/>
      <c r="Y8" s="1086"/>
      <c r="Z8" s="1086"/>
      <c r="AA8" s="1086"/>
      <c r="AB8" s="1086"/>
      <c r="AC8" s="1086"/>
      <c r="AD8" s="1086"/>
      <c r="AE8" s="1086"/>
      <c r="AF8" s="1086"/>
      <c r="AG8" s="1086"/>
      <c r="AH8" s="1086"/>
      <c r="AI8" s="1096" t="s">
        <v>45</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19</v>
      </c>
      <c r="T9" s="1071" t="s">
        <v>460</v>
      </c>
      <c r="U9" s="1075" t="s">
        <v>182</v>
      </c>
      <c r="V9" s="1079" t="s">
        <v>126</v>
      </c>
      <c r="W9" s="1041" t="s">
        <v>456</v>
      </c>
      <c r="X9" s="1044"/>
      <c r="Y9" s="1044"/>
      <c r="Z9" s="1044"/>
      <c r="AA9" s="1044"/>
      <c r="AB9" s="1044"/>
      <c r="AC9" s="1044"/>
      <c r="AD9" s="1044"/>
      <c r="AE9" s="1044"/>
      <c r="AF9" s="1044"/>
      <c r="AG9" s="1044"/>
      <c r="AH9" s="1044"/>
      <c r="AI9" s="1024" t="s">
        <v>455</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258</v>
      </c>
      <c r="N10" s="998" t="s">
        <v>259</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65">
        <f>IF(基本情報入力シート!AA33="","",基本情報入力シート!AA33)</f>
        <v>11.4</v>
      </c>
      <c r="S12" s="1068"/>
      <c r="T12" s="1072"/>
      <c r="U12" s="1076" t="e">
        <f>IF(P12="","",VLOOKUP(P12,'【参考】数式用'!$A$5:$I$38,MATCH(T12,'【参考】数式用'!$H$4:$I$4,0)+7,0))</f>
        <v>#N/A</v>
      </c>
      <c r="V12" s="1082"/>
      <c r="W12" s="181" t="s">
        <v>76</v>
      </c>
      <c r="X12" s="1087"/>
      <c r="Y12" s="269" t="s">
        <v>35</v>
      </c>
      <c r="Z12" s="1087"/>
      <c r="AA12" s="720" t="s">
        <v>143</v>
      </c>
      <c r="AB12" s="1087"/>
      <c r="AC12" s="269" t="s">
        <v>35</v>
      </c>
      <c r="AD12" s="1087"/>
      <c r="AE12" s="269" t="s">
        <v>9</v>
      </c>
      <c r="AF12" s="1050" t="s">
        <v>70</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65">
        <f>IF(基本情報入力シート!AA34="","",基本情報入力シート!AA34)</f>
        <v>10.9</v>
      </c>
      <c r="S13" s="1068"/>
      <c r="T13" s="1072"/>
      <c r="U13" s="1076" t="e">
        <f>IF(P13="","",VLOOKUP(P13,'【参考】数式用'!$A$5:$I$38,MATCH(T13,'【参考】数式用'!$H$4:$I$4,0)+7,0))</f>
        <v>#N/A</v>
      </c>
      <c r="V13" s="1082"/>
      <c r="W13" s="181" t="s">
        <v>76</v>
      </c>
      <c r="X13" s="1087"/>
      <c r="Y13" s="269" t="s">
        <v>35</v>
      </c>
      <c r="Z13" s="1087"/>
      <c r="AA13" s="720" t="s">
        <v>143</v>
      </c>
      <c r="AB13" s="1087"/>
      <c r="AC13" s="269" t="s">
        <v>35</v>
      </c>
      <c r="AD13" s="1087"/>
      <c r="AE13" s="269" t="s">
        <v>9</v>
      </c>
      <c r="AF13" s="1050" t="s">
        <v>70</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65">
        <f>IF(基本情報入力シート!AA35="","",基本情報入力シート!AA35)</f>
        <v>10.68</v>
      </c>
      <c r="S14" s="1068"/>
      <c r="T14" s="1072"/>
      <c r="U14" s="1076" t="e">
        <f>IF(P14="","",VLOOKUP(P14,'【参考】数式用'!$A$5:$I$38,MATCH(T14,'【参考】数式用'!$H$4:$I$4,0)+7,0))</f>
        <v>#N/A</v>
      </c>
      <c r="V14" s="1082"/>
      <c r="W14" s="181" t="s">
        <v>76</v>
      </c>
      <c r="X14" s="1087"/>
      <c r="Y14" s="269" t="s">
        <v>35</v>
      </c>
      <c r="Z14" s="1087"/>
      <c r="AA14" s="720" t="s">
        <v>143</v>
      </c>
      <c r="AB14" s="1087"/>
      <c r="AC14" s="269" t="s">
        <v>35</v>
      </c>
      <c r="AD14" s="1087"/>
      <c r="AE14" s="269" t="s">
        <v>9</v>
      </c>
      <c r="AF14" s="1050" t="s">
        <v>70</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65">
        <f>IF(基本情報入力シート!AA36="","",基本情報入力シート!AA36)</f>
        <v>10.88</v>
      </c>
      <c r="S15" s="1068"/>
      <c r="T15" s="1072"/>
      <c r="U15" s="1076" t="e">
        <f>IF(P15="","",VLOOKUP(P15,'【参考】数式用'!$A$5:$I$38,MATCH(T15,'【参考】数式用'!$H$4:$I$4,0)+7,0))</f>
        <v>#N/A</v>
      </c>
      <c r="V15" s="1082"/>
      <c r="W15" s="181" t="s">
        <v>76</v>
      </c>
      <c r="X15" s="1087"/>
      <c r="Y15" s="269" t="s">
        <v>35</v>
      </c>
      <c r="Z15" s="1087"/>
      <c r="AA15" s="720" t="s">
        <v>143</v>
      </c>
      <c r="AB15" s="1087"/>
      <c r="AC15" s="269" t="s">
        <v>35</v>
      </c>
      <c r="AD15" s="1087"/>
      <c r="AE15" s="269" t="s">
        <v>9</v>
      </c>
      <c r="AF15" s="1050" t="s">
        <v>70</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65">
        <f>IF(基本情報入力シート!AA37="","",基本情報入力シート!AA37)</f>
        <v>10.68</v>
      </c>
      <c r="S16" s="1068"/>
      <c r="T16" s="1072"/>
      <c r="U16" s="1076" t="e">
        <f>IF(P16="","",VLOOKUP(P16,'【参考】数式用'!$A$5:$I$38,MATCH(T16,'【参考】数式用'!$H$4:$I$4,0)+7,0))</f>
        <v>#N/A</v>
      </c>
      <c r="V16" s="1082"/>
      <c r="W16" s="181" t="s">
        <v>76</v>
      </c>
      <c r="X16" s="1087"/>
      <c r="Y16" s="269" t="s">
        <v>35</v>
      </c>
      <c r="Z16" s="1087"/>
      <c r="AA16" s="720" t="s">
        <v>143</v>
      </c>
      <c r="AB16" s="1087"/>
      <c r="AC16" s="269" t="s">
        <v>35</v>
      </c>
      <c r="AD16" s="1087"/>
      <c r="AE16" s="269" t="s">
        <v>9</v>
      </c>
      <c r="AF16" s="1050" t="s">
        <v>70</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65">
        <f>IF(基本情報入力シート!AA38="","",基本情報入力シート!AA38)</f>
        <v>10.68</v>
      </c>
      <c r="S17" s="1068"/>
      <c r="T17" s="1072"/>
      <c r="U17" s="1076" t="e">
        <f>IF(P17="","",VLOOKUP(P17,'【参考】数式用'!$A$5:$I$38,MATCH(T17,'【参考】数式用'!$H$4:$I$4,0)+7,0))</f>
        <v>#N/A</v>
      </c>
      <c r="V17" s="1082"/>
      <c r="W17" s="181" t="s">
        <v>249</v>
      </c>
      <c r="X17" s="1087"/>
      <c r="Y17" s="269" t="s">
        <v>35</v>
      </c>
      <c r="Z17" s="1087"/>
      <c r="AA17" s="720" t="s">
        <v>236</v>
      </c>
      <c r="AB17" s="1087"/>
      <c r="AC17" s="269" t="s">
        <v>35</v>
      </c>
      <c r="AD17" s="1087"/>
      <c r="AE17" s="269" t="s">
        <v>40</v>
      </c>
      <c r="AF17" s="1050" t="s">
        <v>70</v>
      </c>
      <c r="AG17" s="1051" t="str">
        <f t="shared" si="0"/>
        <v/>
      </c>
      <c r="AH17" s="1092" t="s">
        <v>252</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249</v>
      </c>
      <c r="X18" s="1087"/>
      <c r="Y18" s="269" t="s">
        <v>35</v>
      </c>
      <c r="Z18" s="1087"/>
      <c r="AA18" s="720" t="s">
        <v>236</v>
      </c>
      <c r="AB18" s="1087"/>
      <c r="AC18" s="269" t="s">
        <v>35</v>
      </c>
      <c r="AD18" s="1087"/>
      <c r="AE18" s="269" t="s">
        <v>40</v>
      </c>
      <c r="AF18" s="1050" t="s">
        <v>70</v>
      </c>
      <c r="AG18" s="1051" t="str">
        <f t="shared" si="0"/>
        <v/>
      </c>
      <c r="AH18" s="1092" t="s">
        <v>252</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249</v>
      </c>
      <c r="X19" s="1087"/>
      <c r="Y19" s="269" t="s">
        <v>35</v>
      </c>
      <c r="Z19" s="1087"/>
      <c r="AA19" s="720" t="s">
        <v>236</v>
      </c>
      <c r="AB19" s="1087"/>
      <c r="AC19" s="269" t="s">
        <v>35</v>
      </c>
      <c r="AD19" s="1087"/>
      <c r="AE19" s="269" t="s">
        <v>40</v>
      </c>
      <c r="AF19" s="1050" t="s">
        <v>70</v>
      </c>
      <c r="AG19" s="1051" t="str">
        <f t="shared" si="0"/>
        <v/>
      </c>
      <c r="AH19" s="1092" t="s">
        <v>252</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249</v>
      </c>
      <c r="X20" s="1087"/>
      <c r="Y20" s="269" t="s">
        <v>35</v>
      </c>
      <c r="Z20" s="1087"/>
      <c r="AA20" s="720" t="s">
        <v>236</v>
      </c>
      <c r="AB20" s="1087"/>
      <c r="AC20" s="269" t="s">
        <v>35</v>
      </c>
      <c r="AD20" s="1087"/>
      <c r="AE20" s="269" t="s">
        <v>40</v>
      </c>
      <c r="AF20" s="1050" t="s">
        <v>70</v>
      </c>
      <c r="AG20" s="1051" t="str">
        <f t="shared" si="0"/>
        <v/>
      </c>
      <c r="AH20" s="1092" t="s">
        <v>252</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249</v>
      </c>
      <c r="X21" s="1087"/>
      <c r="Y21" s="269" t="s">
        <v>35</v>
      </c>
      <c r="Z21" s="1087"/>
      <c r="AA21" s="720" t="s">
        <v>236</v>
      </c>
      <c r="AB21" s="1087"/>
      <c r="AC21" s="269" t="s">
        <v>35</v>
      </c>
      <c r="AD21" s="1087"/>
      <c r="AE21" s="269" t="s">
        <v>40</v>
      </c>
      <c r="AF21" s="1050" t="s">
        <v>70</v>
      </c>
      <c r="AG21" s="1051" t="str">
        <f t="shared" si="0"/>
        <v/>
      </c>
      <c r="AH21" s="1092" t="s">
        <v>252</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249</v>
      </c>
      <c r="X22" s="1087"/>
      <c r="Y22" s="269" t="s">
        <v>35</v>
      </c>
      <c r="Z22" s="1087"/>
      <c r="AA22" s="720" t="s">
        <v>236</v>
      </c>
      <c r="AB22" s="1087"/>
      <c r="AC22" s="269" t="s">
        <v>35</v>
      </c>
      <c r="AD22" s="1087"/>
      <c r="AE22" s="269" t="s">
        <v>40</v>
      </c>
      <c r="AF22" s="1050" t="s">
        <v>70</v>
      </c>
      <c r="AG22" s="1051" t="str">
        <f t="shared" si="0"/>
        <v/>
      </c>
      <c r="AH22" s="1092" t="s">
        <v>252</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249</v>
      </c>
      <c r="X23" s="1087"/>
      <c r="Y23" s="269" t="s">
        <v>35</v>
      </c>
      <c r="Z23" s="1087"/>
      <c r="AA23" s="720" t="s">
        <v>236</v>
      </c>
      <c r="AB23" s="1087"/>
      <c r="AC23" s="269" t="s">
        <v>35</v>
      </c>
      <c r="AD23" s="1087"/>
      <c r="AE23" s="269" t="s">
        <v>40</v>
      </c>
      <c r="AF23" s="1050" t="s">
        <v>70</v>
      </c>
      <c r="AG23" s="1051" t="str">
        <f t="shared" si="0"/>
        <v/>
      </c>
      <c r="AH23" s="1092" t="s">
        <v>252</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249</v>
      </c>
      <c r="X24" s="1087"/>
      <c r="Y24" s="269" t="s">
        <v>35</v>
      </c>
      <c r="Z24" s="1087"/>
      <c r="AA24" s="720" t="s">
        <v>236</v>
      </c>
      <c r="AB24" s="1087"/>
      <c r="AC24" s="269" t="s">
        <v>35</v>
      </c>
      <c r="AD24" s="1087"/>
      <c r="AE24" s="269" t="s">
        <v>40</v>
      </c>
      <c r="AF24" s="1050" t="s">
        <v>70</v>
      </c>
      <c r="AG24" s="1051" t="str">
        <f t="shared" si="0"/>
        <v/>
      </c>
      <c r="AH24" s="1092" t="s">
        <v>252</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249</v>
      </c>
      <c r="X25" s="1087"/>
      <c r="Y25" s="269" t="s">
        <v>35</v>
      </c>
      <c r="Z25" s="1087"/>
      <c r="AA25" s="720" t="s">
        <v>236</v>
      </c>
      <c r="AB25" s="1087"/>
      <c r="AC25" s="269" t="s">
        <v>35</v>
      </c>
      <c r="AD25" s="1087"/>
      <c r="AE25" s="269" t="s">
        <v>40</v>
      </c>
      <c r="AF25" s="1050" t="s">
        <v>70</v>
      </c>
      <c r="AG25" s="1051" t="str">
        <f t="shared" si="0"/>
        <v/>
      </c>
      <c r="AH25" s="1092" t="s">
        <v>252</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249</v>
      </c>
      <c r="X26" s="1087"/>
      <c r="Y26" s="269" t="s">
        <v>35</v>
      </c>
      <c r="Z26" s="1087"/>
      <c r="AA26" s="720" t="s">
        <v>236</v>
      </c>
      <c r="AB26" s="1087"/>
      <c r="AC26" s="269" t="s">
        <v>35</v>
      </c>
      <c r="AD26" s="1087"/>
      <c r="AE26" s="269" t="s">
        <v>40</v>
      </c>
      <c r="AF26" s="1050" t="s">
        <v>70</v>
      </c>
      <c r="AG26" s="1051" t="str">
        <f t="shared" si="0"/>
        <v/>
      </c>
      <c r="AH26" s="1092" t="s">
        <v>252</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249</v>
      </c>
      <c r="X27" s="1087"/>
      <c r="Y27" s="269" t="s">
        <v>35</v>
      </c>
      <c r="Z27" s="1087"/>
      <c r="AA27" s="720" t="s">
        <v>236</v>
      </c>
      <c r="AB27" s="1087"/>
      <c r="AC27" s="269" t="s">
        <v>35</v>
      </c>
      <c r="AD27" s="1087"/>
      <c r="AE27" s="269" t="s">
        <v>40</v>
      </c>
      <c r="AF27" s="1050" t="s">
        <v>70</v>
      </c>
      <c r="AG27" s="1051" t="str">
        <f t="shared" si="0"/>
        <v/>
      </c>
      <c r="AH27" s="1092" t="s">
        <v>252</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249</v>
      </c>
      <c r="X28" s="1087"/>
      <c r="Y28" s="269" t="s">
        <v>35</v>
      </c>
      <c r="Z28" s="1087"/>
      <c r="AA28" s="720" t="s">
        <v>236</v>
      </c>
      <c r="AB28" s="1087"/>
      <c r="AC28" s="269" t="s">
        <v>35</v>
      </c>
      <c r="AD28" s="1087"/>
      <c r="AE28" s="269" t="s">
        <v>40</v>
      </c>
      <c r="AF28" s="1050" t="s">
        <v>70</v>
      </c>
      <c r="AG28" s="1051" t="str">
        <f t="shared" si="0"/>
        <v/>
      </c>
      <c r="AH28" s="1092" t="s">
        <v>252</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249</v>
      </c>
      <c r="X29" s="1087"/>
      <c r="Y29" s="269" t="s">
        <v>35</v>
      </c>
      <c r="Z29" s="1087"/>
      <c r="AA29" s="720" t="s">
        <v>236</v>
      </c>
      <c r="AB29" s="1087"/>
      <c r="AC29" s="269" t="s">
        <v>35</v>
      </c>
      <c r="AD29" s="1087"/>
      <c r="AE29" s="269" t="s">
        <v>40</v>
      </c>
      <c r="AF29" s="1050" t="s">
        <v>70</v>
      </c>
      <c r="AG29" s="1051" t="str">
        <f t="shared" si="0"/>
        <v/>
      </c>
      <c r="AH29" s="1092" t="s">
        <v>252</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249</v>
      </c>
      <c r="X30" s="1087"/>
      <c r="Y30" s="269" t="s">
        <v>35</v>
      </c>
      <c r="Z30" s="1087"/>
      <c r="AA30" s="720" t="s">
        <v>236</v>
      </c>
      <c r="AB30" s="1087"/>
      <c r="AC30" s="269" t="s">
        <v>35</v>
      </c>
      <c r="AD30" s="1087"/>
      <c r="AE30" s="269" t="s">
        <v>40</v>
      </c>
      <c r="AF30" s="1050" t="s">
        <v>70</v>
      </c>
      <c r="AG30" s="1051" t="str">
        <f t="shared" si="0"/>
        <v/>
      </c>
      <c r="AH30" s="1092" t="s">
        <v>252</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249</v>
      </c>
      <c r="X31" s="1087"/>
      <c r="Y31" s="269" t="s">
        <v>35</v>
      </c>
      <c r="Z31" s="1087"/>
      <c r="AA31" s="720" t="s">
        <v>236</v>
      </c>
      <c r="AB31" s="1087"/>
      <c r="AC31" s="269" t="s">
        <v>35</v>
      </c>
      <c r="AD31" s="1087"/>
      <c r="AE31" s="269" t="s">
        <v>40</v>
      </c>
      <c r="AF31" s="1050" t="s">
        <v>70</v>
      </c>
      <c r="AG31" s="1051" t="str">
        <f t="shared" si="0"/>
        <v/>
      </c>
      <c r="AH31" s="1092" t="s">
        <v>252</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249</v>
      </c>
      <c r="X32" s="1087"/>
      <c r="Y32" s="269" t="s">
        <v>35</v>
      </c>
      <c r="Z32" s="1087"/>
      <c r="AA32" s="720" t="s">
        <v>236</v>
      </c>
      <c r="AB32" s="1087"/>
      <c r="AC32" s="269" t="s">
        <v>35</v>
      </c>
      <c r="AD32" s="1087"/>
      <c r="AE32" s="269" t="s">
        <v>40</v>
      </c>
      <c r="AF32" s="1050" t="s">
        <v>70</v>
      </c>
      <c r="AG32" s="1051" t="str">
        <f t="shared" si="0"/>
        <v/>
      </c>
      <c r="AH32" s="1092" t="s">
        <v>252</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249</v>
      </c>
      <c r="X33" s="1087"/>
      <c r="Y33" s="269" t="s">
        <v>35</v>
      </c>
      <c r="Z33" s="1087"/>
      <c r="AA33" s="720" t="s">
        <v>236</v>
      </c>
      <c r="AB33" s="1087"/>
      <c r="AC33" s="269" t="s">
        <v>35</v>
      </c>
      <c r="AD33" s="1087"/>
      <c r="AE33" s="269" t="s">
        <v>40</v>
      </c>
      <c r="AF33" s="1050" t="s">
        <v>70</v>
      </c>
      <c r="AG33" s="1051" t="str">
        <f t="shared" si="0"/>
        <v/>
      </c>
      <c r="AH33" s="1092" t="s">
        <v>252</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249</v>
      </c>
      <c r="X34" s="1087"/>
      <c r="Y34" s="269" t="s">
        <v>35</v>
      </c>
      <c r="Z34" s="1087"/>
      <c r="AA34" s="720" t="s">
        <v>236</v>
      </c>
      <c r="AB34" s="1087"/>
      <c r="AC34" s="269" t="s">
        <v>35</v>
      </c>
      <c r="AD34" s="1087"/>
      <c r="AE34" s="269" t="s">
        <v>40</v>
      </c>
      <c r="AF34" s="1050" t="s">
        <v>70</v>
      </c>
      <c r="AG34" s="1051" t="str">
        <f t="shared" si="0"/>
        <v/>
      </c>
      <c r="AH34" s="1092" t="s">
        <v>252</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249</v>
      </c>
      <c r="X35" s="1087"/>
      <c r="Y35" s="269" t="s">
        <v>35</v>
      </c>
      <c r="Z35" s="1087"/>
      <c r="AA35" s="720" t="s">
        <v>236</v>
      </c>
      <c r="AB35" s="1087"/>
      <c r="AC35" s="269" t="s">
        <v>35</v>
      </c>
      <c r="AD35" s="1087"/>
      <c r="AE35" s="269" t="s">
        <v>40</v>
      </c>
      <c r="AF35" s="1050" t="s">
        <v>70</v>
      </c>
      <c r="AG35" s="1051" t="str">
        <f t="shared" si="0"/>
        <v/>
      </c>
      <c r="AH35" s="1092" t="s">
        <v>252</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249</v>
      </c>
      <c r="X36" s="1087"/>
      <c r="Y36" s="269" t="s">
        <v>35</v>
      </c>
      <c r="Z36" s="1087"/>
      <c r="AA36" s="720" t="s">
        <v>236</v>
      </c>
      <c r="AB36" s="1087"/>
      <c r="AC36" s="269" t="s">
        <v>35</v>
      </c>
      <c r="AD36" s="1087"/>
      <c r="AE36" s="269" t="s">
        <v>40</v>
      </c>
      <c r="AF36" s="1050" t="s">
        <v>70</v>
      </c>
      <c r="AG36" s="1051" t="str">
        <f t="shared" si="0"/>
        <v/>
      </c>
      <c r="AH36" s="1092" t="s">
        <v>252</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249</v>
      </c>
      <c r="X37" s="1087"/>
      <c r="Y37" s="269" t="s">
        <v>35</v>
      </c>
      <c r="Z37" s="1087"/>
      <c r="AA37" s="720" t="s">
        <v>236</v>
      </c>
      <c r="AB37" s="1087"/>
      <c r="AC37" s="269" t="s">
        <v>35</v>
      </c>
      <c r="AD37" s="1087"/>
      <c r="AE37" s="269" t="s">
        <v>40</v>
      </c>
      <c r="AF37" s="1050" t="s">
        <v>70</v>
      </c>
      <c r="AG37" s="1051" t="str">
        <f t="shared" si="0"/>
        <v/>
      </c>
      <c r="AH37" s="1092" t="s">
        <v>252</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249</v>
      </c>
      <c r="X38" s="1087"/>
      <c r="Y38" s="269" t="s">
        <v>35</v>
      </c>
      <c r="Z38" s="1087"/>
      <c r="AA38" s="720" t="s">
        <v>236</v>
      </c>
      <c r="AB38" s="1087"/>
      <c r="AC38" s="269" t="s">
        <v>35</v>
      </c>
      <c r="AD38" s="1087"/>
      <c r="AE38" s="269" t="s">
        <v>40</v>
      </c>
      <c r="AF38" s="1050" t="s">
        <v>70</v>
      </c>
      <c r="AG38" s="1051" t="str">
        <f t="shared" si="0"/>
        <v/>
      </c>
      <c r="AH38" s="1092" t="s">
        <v>252</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249</v>
      </c>
      <c r="X39" s="1087"/>
      <c r="Y39" s="269" t="s">
        <v>35</v>
      </c>
      <c r="Z39" s="1087"/>
      <c r="AA39" s="720" t="s">
        <v>236</v>
      </c>
      <c r="AB39" s="1087"/>
      <c r="AC39" s="269" t="s">
        <v>35</v>
      </c>
      <c r="AD39" s="1087"/>
      <c r="AE39" s="269" t="s">
        <v>40</v>
      </c>
      <c r="AF39" s="1050" t="s">
        <v>70</v>
      </c>
      <c r="AG39" s="1051" t="str">
        <f t="shared" si="0"/>
        <v/>
      </c>
      <c r="AH39" s="1092" t="s">
        <v>252</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249</v>
      </c>
      <c r="X40" s="1087"/>
      <c r="Y40" s="269" t="s">
        <v>35</v>
      </c>
      <c r="Z40" s="1087"/>
      <c r="AA40" s="720" t="s">
        <v>236</v>
      </c>
      <c r="AB40" s="1087"/>
      <c r="AC40" s="269" t="s">
        <v>35</v>
      </c>
      <c r="AD40" s="1087"/>
      <c r="AE40" s="269" t="s">
        <v>40</v>
      </c>
      <c r="AF40" s="1050" t="s">
        <v>70</v>
      </c>
      <c r="AG40" s="1051" t="str">
        <f t="shared" si="0"/>
        <v/>
      </c>
      <c r="AH40" s="1092" t="s">
        <v>252</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249</v>
      </c>
      <c r="X41" s="1087"/>
      <c r="Y41" s="269" t="s">
        <v>35</v>
      </c>
      <c r="Z41" s="1087"/>
      <c r="AA41" s="720" t="s">
        <v>236</v>
      </c>
      <c r="AB41" s="1087"/>
      <c r="AC41" s="269" t="s">
        <v>35</v>
      </c>
      <c r="AD41" s="1087"/>
      <c r="AE41" s="269" t="s">
        <v>40</v>
      </c>
      <c r="AF41" s="1050" t="s">
        <v>70</v>
      </c>
      <c r="AG41" s="1051" t="str">
        <f t="shared" si="0"/>
        <v/>
      </c>
      <c r="AH41" s="1092" t="s">
        <v>252</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249</v>
      </c>
      <c r="X42" s="1087"/>
      <c r="Y42" s="269" t="s">
        <v>35</v>
      </c>
      <c r="Z42" s="1087"/>
      <c r="AA42" s="720" t="s">
        <v>236</v>
      </c>
      <c r="AB42" s="1087"/>
      <c r="AC42" s="269" t="s">
        <v>35</v>
      </c>
      <c r="AD42" s="1087"/>
      <c r="AE42" s="269" t="s">
        <v>40</v>
      </c>
      <c r="AF42" s="1050" t="s">
        <v>70</v>
      </c>
      <c r="AG42" s="1051" t="str">
        <f t="shared" si="0"/>
        <v/>
      </c>
      <c r="AH42" s="1092" t="s">
        <v>252</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249</v>
      </c>
      <c r="X43" s="1087"/>
      <c r="Y43" s="269" t="s">
        <v>35</v>
      </c>
      <c r="Z43" s="1087"/>
      <c r="AA43" s="720" t="s">
        <v>236</v>
      </c>
      <c r="AB43" s="1087"/>
      <c r="AC43" s="269" t="s">
        <v>35</v>
      </c>
      <c r="AD43" s="1087"/>
      <c r="AE43" s="269" t="s">
        <v>40</v>
      </c>
      <c r="AF43" s="1050" t="s">
        <v>70</v>
      </c>
      <c r="AG43" s="1051" t="str">
        <f t="shared" si="0"/>
        <v/>
      </c>
      <c r="AH43" s="1092" t="s">
        <v>252</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249</v>
      </c>
      <c r="X44" s="1087"/>
      <c r="Y44" s="269" t="s">
        <v>35</v>
      </c>
      <c r="Z44" s="1087"/>
      <c r="AA44" s="720" t="s">
        <v>236</v>
      </c>
      <c r="AB44" s="1087"/>
      <c r="AC44" s="269" t="s">
        <v>35</v>
      </c>
      <c r="AD44" s="1087"/>
      <c r="AE44" s="269" t="s">
        <v>40</v>
      </c>
      <c r="AF44" s="1050" t="s">
        <v>70</v>
      </c>
      <c r="AG44" s="1051" t="str">
        <f t="shared" si="0"/>
        <v/>
      </c>
      <c r="AH44" s="1092" t="s">
        <v>252</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249</v>
      </c>
      <c r="X45" s="1087"/>
      <c r="Y45" s="269" t="s">
        <v>35</v>
      </c>
      <c r="Z45" s="1087"/>
      <c r="AA45" s="720" t="s">
        <v>236</v>
      </c>
      <c r="AB45" s="1087"/>
      <c r="AC45" s="269" t="s">
        <v>35</v>
      </c>
      <c r="AD45" s="1087"/>
      <c r="AE45" s="269" t="s">
        <v>40</v>
      </c>
      <c r="AF45" s="1050" t="s">
        <v>70</v>
      </c>
      <c r="AG45" s="1051" t="str">
        <f t="shared" si="0"/>
        <v/>
      </c>
      <c r="AH45" s="1092" t="s">
        <v>252</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249</v>
      </c>
      <c r="X46" s="1087"/>
      <c r="Y46" s="269" t="s">
        <v>35</v>
      </c>
      <c r="Z46" s="1087"/>
      <c r="AA46" s="720" t="s">
        <v>236</v>
      </c>
      <c r="AB46" s="1087"/>
      <c r="AC46" s="269" t="s">
        <v>35</v>
      </c>
      <c r="AD46" s="1087"/>
      <c r="AE46" s="269" t="s">
        <v>40</v>
      </c>
      <c r="AF46" s="1050" t="s">
        <v>70</v>
      </c>
      <c r="AG46" s="1051" t="str">
        <f t="shared" si="0"/>
        <v/>
      </c>
      <c r="AH46" s="1092" t="s">
        <v>252</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249</v>
      </c>
      <c r="X47" s="1087"/>
      <c r="Y47" s="269" t="s">
        <v>35</v>
      </c>
      <c r="Z47" s="1087"/>
      <c r="AA47" s="720" t="s">
        <v>236</v>
      </c>
      <c r="AB47" s="1087"/>
      <c r="AC47" s="269" t="s">
        <v>35</v>
      </c>
      <c r="AD47" s="1087"/>
      <c r="AE47" s="269" t="s">
        <v>40</v>
      </c>
      <c r="AF47" s="1050" t="s">
        <v>70</v>
      </c>
      <c r="AG47" s="1051" t="str">
        <f t="shared" si="0"/>
        <v/>
      </c>
      <c r="AH47" s="1092" t="s">
        <v>252</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249</v>
      </c>
      <c r="X48" s="1087"/>
      <c r="Y48" s="269" t="s">
        <v>35</v>
      </c>
      <c r="Z48" s="1087"/>
      <c r="AA48" s="720" t="s">
        <v>236</v>
      </c>
      <c r="AB48" s="1087"/>
      <c r="AC48" s="269" t="s">
        <v>35</v>
      </c>
      <c r="AD48" s="1087"/>
      <c r="AE48" s="269" t="s">
        <v>40</v>
      </c>
      <c r="AF48" s="1050" t="s">
        <v>70</v>
      </c>
      <c r="AG48" s="1051" t="str">
        <f t="shared" si="0"/>
        <v/>
      </c>
      <c r="AH48" s="1092" t="s">
        <v>252</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249</v>
      </c>
      <c r="X49" s="1087"/>
      <c r="Y49" s="269" t="s">
        <v>35</v>
      </c>
      <c r="Z49" s="1087"/>
      <c r="AA49" s="720" t="s">
        <v>236</v>
      </c>
      <c r="AB49" s="1087"/>
      <c r="AC49" s="269" t="s">
        <v>35</v>
      </c>
      <c r="AD49" s="1087"/>
      <c r="AE49" s="269" t="s">
        <v>40</v>
      </c>
      <c r="AF49" s="1050" t="s">
        <v>70</v>
      </c>
      <c r="AG49" s="1051" t="str">
        <f t="shared" si="0"/>
        <v/>
      </c>
      <c r="AH49" s="1092" t="s">
        <v>252</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249</v>
      </c>
      <c r="X50" s="1087"/>
      <c r="Y50" s="269" t="s">
        <v>35</v>
      </c>
      <c r="Z50" s="1087"/>
      <c r="AA50" s="720" t="s">
        <v>236</v>
      </c>
      <c r="AB50" s="1087"/>
      <c r="AC50" s="269" t="s">
        <v>35</v>
      </c>
      <c r="AD50" s="1087"/>
      <c r="AE50" s="269" t="s">
        <v>40</v>
      </c>
      <c r="AF50" s="1050" t="s">
        <v>70</v>
      </c>
      <c r="AG50" s="1051" t="str">
        <f t="shared" si="0"/>
        <v/>
      </c>
      <c r="AH50" s="1092" t="s">
        <v>252</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249</v>
      </c>
      <c r="X51" s="1087"/>
      <c r="Y51" s="269" t="s">
        <v>35</v>
      </c>
      <c r="Z51" s="1087"/>
      <c r="AA51" s="720" t="s">
        <v>236</v>
      </c>
      <c r="AB51" s="1087"/>
      <c r="AC51" s="269" t="s">
        <v>35</v>
      </c>
      <c r="AD51" s="1087"/>
      <c r="AE51" s="269" t="s">
        <v>40</v>
      </c>
      <c r="AF51" s="1050" t="s">
        <v>70</v>
      </c>
      <c r="AG51" s="1051" t="str">
        <f t="shared" si="0"/>
        <v/>
      </c>
      <c r="AH51" s="1092" t="s">
        <v>252</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249</v>
      </c>
      <c r="X52" s="1087"/>
      <c r="Y52" s="269" t="s">
        <v>35</v>
      </c>
      <c r="Z52" s="1087"/>
      <c r="AA52" s="720" t="s">
        <v>236</v>
      </c>
      <c r="AB52" s="1087"/>
      <c r="AC52" s="269" t="s">
        <v>35</v>
      </c>
      <c r="AD52" s="1087"/>
      <c r="AE52" s="269" t="s">
        <v>40</v>
      </c>
      <c r="AF52" s="1050" t="s">
        <v>70</v>
      </c>
      <c r="AG52" s="1051" t="str">
        <f t="shared" si="0"/>
        <v/>
      </c>
      <c r="AH52" s="1092" t="s">
        <v>252</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249</v>
      </c>
      <c r="X53" s="1087"/>
      <c r="Y53" s="269" t="s">
        <v>35</v>
      </c>
      <c r="Z53" s="1087"/>
      <c r="AA53" s="720" t="s">
        <v>236</v>
      </c>
      <c r="AB53" s="1087"/>
      <c r="AC53" s="269" t="s">
        <v>35</v>
      </c>
      <c r="AD53" s="1087"/>
      <c r="AE53" s="269" t="s">
        <v>40</v>
      </c>
      <c r="AF53" s="1050" t="s">
        <v>70</v>
      </c>
      <c r="AG53" s="1051" t="str">
        <f t="shared" si="0"/>
        <v/>
      </c>
      <c r="AH53" s="1092" t="s">
        <v>252</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249</v>
      </c>
      <c r="X54" s="1087"/>
      <c r="Y54" s="269" t="s">
        <v>35</v>
      </c>
      <c r="Z54" s="1087"/>
      <c r="AA54" s="720" t="s">
        <v>236</v>
      </c>
      <c r="AB54" s="1087"/>
      <c r="AC54" s="269" t="s">
        <v>35</v>
      </c>
      <c r="AD54" s="1087"/>
      <c r="AE54" s="269" t="s">
        <v>40</v>
      </c>
      <c r="AF54" s="1050" t="s">
        <v>70</v>
      </c>
      <c r="AG54" s="1051" t="str">
        <f t="shared" si="0"/>
        <v/>
      </c>
      <c r="AH54" s="1092" t="s">
        <v>252</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249</v>
      </c>
      <c r="X55" s="1087"/>
      <c r="Y55" s="269" t="s">
        <v>35</v>
      </c>
      <c r="Z55" s="1087"/>
      <c r="AA55" s="720" t="s">
        <v>236</v>
      </c>
      <c r="AB55" s="1087"/>
      <c r="AC55" s="269" t="s">
        <v>35</v>
      </c>
      <c r="AD55" s="1087"/>
      <c r="AE55" s="269" t="s">
        <v>40</v>
      </c>
      <c r="AF55" s="1050" t="s">
        <v>70</v>
      </c>
      <c r="AG55" s="1051" t="str">
        <f t="shared" si="0"/>
        <v/>
      </c>
      <c r="AH55" s="1092" t="s">
        <v>252</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249</v>
      </c>
      <c r="X56" s="1087"/>
      <c r="Y56" s="269" t="s">
        <v>35</v>
      </c>
      <c r="Z56" s="1087"/>
      <c r="AA56" s="720" t="s">
        <v>236</v>
      </c>
      <c r="AB56" s="1087"/>
      <c r="AC56" s="269" t="s">
        <v>35</v>
      </c>
      <c r="AD56" s="1087"/>
      <c r="AE56" s="269" t="s">
        <v>40</v>
      </c>
      <c r="AF56" s="1050" t="s">
        <v>70</v>
      </c>
      <c r="AG56" s="1051" t="str">
        <f t="shared" si="0"/>
        <v/>
      </c>
      <c r="AH56" s="1092" t="s">
        <v>252</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249</v>
      </c>
      <c r="X57" s="1087"/>
      <c r="Y57" s="269" t="s">
        <v>35</v>
      </c>
      <c r="Z57" s="1087"/>
      <c r="AA57" s="720" t="s">
        <v>236</v>
      </c>
      <c r="AB57" s="1087"/>
      <c r="AC57" s="269" t="s">
        <v>35</v>
      </c>
      <c r="AD57" s="1087"/>
      <c r="AE57" s="269" t="s">
        <v>40</v>
      </c>
      <c r="AF57" s="1050" t="s">
        <v>70</v>
      </c>
      <c r="AG57" s="1051" t="str">
        <f t="shared" si="0"/>
        <v/>
      </c>
      <c r="AH57" s="1092" t="s">
        <v>252</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249</v>
      </c>
      <c r="X58" s="1087"/>
      <c r="Y58" s="269" t="s">
        <v>35</v>
      </c>
      <c r="Z58" s="1087"/>
      <c r="AA58" s="720" t="s">
        <v>236</v>
      </c>
      <c r="AB58" s="1087"/>
      <c r="AC58" s="269" t="s">
        <v>35</v>
      </c>
      <c r="AD58" s="1087"/>
      <c r="AE58" s="269" t="s">
        <v>40</v>
      </c>
      <c r="AF58" s="1050" t="s">
        <v>70</v>
      </c>
      <c r="AG58" s="1051" t="str">
        <f t="shared" si="0"/>
        <v/>
      </c>
      <c r="AH58" s="1092" t="s">
        <v>252</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249</v>
      </c>
      <c r="X59" s="1087"/>
      <c r="Y59" s="269" t="s">
        <v>35</v>
      </c>
      <c r="Z59" s="1087"/>
      <c r="AA59" s="720" t="s">
        <v>236</v>
      </c>
      <c r="AB59" s="1087"/>
      <c r="AC59" s="269" t="s">
        <v>35</v>
      </c>
      <c r="AD59" s="1087"/>
      <c r="AE59" s="269" t="s">
        <v>40</v>
      </c>
      <c r="AF59" s="1050" t="s">
        <v>70</v>
      </c>
      <c r="AG59" s="1051" t="str">
        <f t="shared" si="0"/>
        <v/>
      </c>
      <c r="AH59" s="1092" t="s">
        <v>252</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249</v>
      </c>
      <c r="X60" s="1087"/>
      <c r="Y60" s="269" t="s">
        <v>35</v>
      </c>
      <c r="Z60" s="1087"/>
      <c r="AA60" s="720" t="s">
        <v>236</v>
      </c>
      <c r="AB60" s="1087"/>
      <c r="AC60" s="269" t="s">
        <v>35</v>
      </c>
      <c r="AD60" s="1087"/>
      <c r="AE60" s="269" t="s">
        <v>40</v>
      </c>
      <c r="AF60" s="1050" t="s">
        <v>70</v>
      </c>
      <c r="AG60" s="1051" t="str">
        <f t="shared" si="0"/>
        <v/>
      </c>
      <c r="AH60" s="1092" t="s">
        <v>252</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249</v>
      </c>
      <c r="X61" s="1087"/>
      <c r="Y61" s="269" t="s">
        <v>35</v>
      </c>
      <c r="Z61" s="1087"/>
      <c r="AA61" s="720" t="s">
        <v>236</v>
      </c>
      <c r="AB61" s="1087"/>
      <c r="AC61" s="269" t="s">
        <v>35</v>
      </c>
      <c r="AD61" s="1087"/>
      <c r="AE61" s="269" t="s">
        <v>40</v>
      </c>
      <c r="AF61" s="1050" t="s">
        <v>70</v>
      </c>
      <c r="AG61" s="1051" t="str">
        <f t="shared" si="0"/>
        <v/>
      </c>
      <c r="AH61" s="1092" t="s">
        <v>252</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249</v>
      </c>
      <c r="X62" s="1087"/>
      <c r="Y62" s="269" t="s">
        <v>35</v>
      </c>
      <c r="Z62" s="1087"/>
      <c r="AA62" s="720" t="s">
        <v>236</v>
      </c>
      <c r="AB62" s="1087"/>
      <c r="AC62" s="269" t="s">
        <v>35</v>
      </c>
      <c r="AD62" s="1087"/>
      <c r="AE62" s="269" t="s">
        <v>40</v>
      </c>
      <c r="AF62" s="1050" t="s">
        <v>70</v>
      </c>
      <c r="AG62" s="1051" t="str">
        <f t="shared" si="0"/>
        <v/>
      </c>
      <c r="AH62" s="1092" t="s">
        <v>252</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249</v>
      </c>
      <c r="X63" s="1087"/>
      <c r="Y63" s="269" t="s">
        <v>35</v>
      </c>
      <c r="Z63" s="1087"/>
      <c r="AA63" s="720" t="s">
        <v>236</v>
      </c>
      <c r="AB63" s="1087"/>
      <c r="AC63" s="269" t="s">
        <v>35</v>
      </c>
      <c r="AD63" s="1087"/>
      <c r="AE63" s="269" t="s">
        <v>40</v>
      </c>
      <c r="AF63" s="1050" t="s">
        <v>70</v>
      </c>
      <c r="AG63" s="1051" t="str">
        <f t="shared" si="0"/>
        <v/>
      </c>
      <c r="AH63" s="1092" t="s">
        <v>252</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249</v>
      </c>
      <c r="X64" s="1087"/>
      <c r="Y64" s="269" t="s">
        <v>35</v>
      </c>
      <c r="Z64" s="1087"/>
      <c r="AA64" s="720" t="s">
        <v>236</v>
      </c>
      <c r="AB64" s="1087"/>
      <c r="AC64" s="269" t="s">
        <v>35</v>
      </c>
      <c r="AD64" s="1087"/>
      <c r="AE64" s="269" t="s">
        <v>40</v>
      </c>
      <c r="AF64" s="1050" t="s">
        <v>70</v>
      </c>
      <c r="AG64" s="1051" t="str">
        <f t="shared" si="0"/>
        <v/>
      </c>
      <c r="AH64" s="1092" t="s">
        <v>252</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249</v>
      </c>
      <c r="X65" s="1087"/>
      <c r="Y65" s="269" t="s">
        <v>35</v>
      </c>
      <c r="Z65" s="1087"/>
      <c r="AA65" s="720" t="s">
        <v>236</v>
      </c>
      <c r="AB65" s="1087"/>
      <c r="AC65" s="269" t="s">
        <v>35</v>
      </c>
      <c r="AD65" s="1087"/>
      <c r="AE65" s="269" t="s">
        <v>40</v>
      </c>
      <c r="AF65" s="1050" t="s">
        <v>70</v>
      </c>
      <c r="AG65" s="1051" t="str">
        <f t="shared" si="0"/>
        <v/>
      </c>
      <c r="AH65" s="1092" t="s">
        <v>252</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249</v>
      </c>
      <c r="X66" s="1087"/>
      <c r="Y66" s="269" t="s">
        <v>35</v>
      </c>
      <c r="Z66" s="1087"/>
      <c r="AA66" s="720" t="s">
        <v>236</v>
      </c>
      <c r="AB66" s="1087"/>
      <c r="AC66" s="269" t="s">
        <v>35</v>
      </c>
      <c r="AD66" s="1087"/>
      <c r="AE66" s="269" t="s">
        <v>40</v>
      </c>
      <c r="AF66" s="1050" t="s">
        <v>70</v>
      </c>
      <c r="AG66" s="1051" t="str">
        <f t="shared" si="0"/>
        <v/>
      </c>
      <c r="AH66" s="1092" t="s">
        <v>252</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249</v>
      </c>
      <c r="X67" s="1087"/>
      <c r="Y67" s="269" t="s">
        <v>35</v>
      </c>
      <c r="Z67" s="1087"/>
      <c r="AA67" s="720" t="s">
        <v>236</v>
      </c>
      <c r="AB67" s="1087"/>
      <c r="AC67" s="269" t="s">
        <v>35</v>
      </c>
      <c r="AD67" s="1087"/>
      <c r="AE67" s="269" t="s">
        <v>40</v>
      </c>
      <c r="AF67" s="1050" t="s">
        <v>70</v>
      </c>
      <c r="AG67" s="1051" t="str">
        <f t="shared" si="0"/>
        <v/>
      </c>
      <c r="AH67" s="1092" t="s">
        <v>252</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249</v>
      </c>
      <c r="X68" s="1087"/>
      <c r="Y68" s="269" t="s">
        <v>35</v>
      </c>
      <c r="Z68" s="1087"/>
      <c r="AA68" s="720" t="s">
        <v>236</v>
      </c>
      <c r="AB68" s="1087"/>
      <c r="AC68" s="269" t="s">
        <v>35</v>
      </c>
      <c r="AD68" s="1087"/>
      <c r="AE68" s="269" t="s">
        <v>40</v>
      </c>
      <c r="AF68" s="1050" t="s">
        <v>70</v>
      </c>
      <c r="AG68" s="1051" t="str">
        <f t="shared" si="0"/>
        <v/>
      </c>
      <c r="AH68" s="1092" t="s">
        <v>252</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249</v>
      </c>
      <c r="X69" s="1087"/>
      <c r="Y69" s="269" t="s">
        <v>35</v>
      </c>
      <c r="Z69" s="1087"/>
      <c r="AA69" s="720" t="s">
        <v>236</v>
      </c>
      <c r="AB69" s="1087"/>
      <c r="AC69" s="269" t="s">
        <v>35</v>
      </c>
      <c r="AD69" s="1087"/>
      <c r="AE69" s="269" t="s">
        <v>40</v>
      </c>
      <c r="AF69" s="1050" t="s">
        <v>70</v>
      </c>
      <c r="AG69" s="1051" t="str">
        <f t="shared" si="0"/>
        <v/>
      </c>
      <c r="AH69" s="1092" t="s">
        <v>252</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249</v>
      </c>
      <c r="X70" s="1087"/>
      <c r="Y70" s="269" t="s">
        <v>35</v>
      </c>
      <c r="Z70" s="1087"/>
      <c r="AA70" s="720" t="s">
        <v>236</v>
      </c>
      <c r="AB70" s="1087"/>
      <c r="AC70" s="269" t="s">
        <v>35</v>
      </c>
      <c r="AD70" s="1087"/>
      <c r="AE70" s="269" t="s">
        <v>40</v>
      </c>
      <c r="AF70" s="1050" t="s">
        <v>70</v>
      </c>
      <c r="AG70" s="1051" t="str">
        <f t="shared" si="0"/>
        <v/>
      </c>
      <c r="AH70" s="1092" t="s">
        <v>252</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249</v>
      </c>
      <c r="X71" s="1087"/>
      <c r="Y71" s="269" t="s">
        <v>35</v>
      </c>
      <c r="Z71" s="1087"/>
      <c r="AA71" s="720" t="s">
        <v>236</v>
      </c>
      <c r="AB71" s="1087"/>
      <c r="AC71" s="269" t="s">
        <v>35</v>
      </c>
      <c r="AD71" s="1087"/>
      <c r="AE71" s="269" t="s">
        <v>40</v>
      </c>
      <c r="AF71" s="1050" t="s">
        <v>70</v>
      </c>
      <c r="AG71" s="1051" t="str">
        <f t="shared" si="0"/>
        <v/>
      </c>
      <c r="AH71" s="1092" t="s">
        <v>252</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249</v>
      </c>
      <c r="X72" s="1087"/>
      <c r="Y72" s="269" t="s">
        <v>35</v>
      </c>
      <c r="Z72" s="1087"/>
      <c r="AA72" s="720" t="s">
        <v>236</v>
      </c>
      <c r="AB72" s="1087"/>
      <c r="AC72" s="269" t="s">
        <v>35</v>
      </c>
      <c r="AD72" s="1087"/>
      <c r="AE72" s="269" t="s">
        <v>40</v>
      </c>
      <c r="AF72" s="1050" t="s">
        <v>70</v>
      </c>
      <c r="AG72" s="1051" t="str">
        <f t="shared" si="0"/>
        <v/>
      </c>
      <c r="AH72" s="1092" t="s">
        <v>252</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249</v>
      </c>
      <c r="X73" s="1087"/>
      <c r="Y73" s="269" t="s">
        <v>35</v>
      </c>
      <c r="Z73" s="1087"/>
      <c r="AA73" s="720" t="s">
        <v>236</v>
      </c>
      <c r="AB73" s="1087"/>
      <c r="AC73" s="269" t="s">
        <v>35</v>
      </c>
      <c r="AD73" s="1087"/>
      <c r="AE73" s="269" t="s">
        <v>40</v>
      </c>
      <c r="AF73" s="1050" t="s">
        <v>70</v>
      </c>
      <c r="AG73" s="1051" t="str">
        <f t="shared" si="0"/>
        <v/>
      </c>
      <c r="AH73" s="1092" t="s">
        <v>252</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249</v>
      </c>
      <c r="X74" s="1087"/>
      <c r="Y74" s="269" t="s">
        <v>35</v>
      </c>
      <c r="Z74" s="1087"/>
      <c r="AA74" s="720" t="s">
        <v>236</v>
      </c>
      <c r="AB74" s="1087"/>
      <c r="AC74" s="269" t="s">
        <v>35</v>
      </c>
      <c r="AD74" s="1087"/>
      <c r="AE74" s="269" t="s">
        <v>40</v>
      </c>
      <c r="AF74" s="1050" t="s">
        <v>70</v>
      </c>
      <c r="AG74" s="1051" t="str">
        <f t="shared" si="0"/>
        <v/>
      </c>
      <c r="AH74" s="1092" t="s">
        <v>252</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249</v>
      </c>
      <c r="X75" s="1087"/>
      <c r="Y75" s="269" t="s">
        <v>35</v>
      </c>
      <c r="Z75" s="1087"/>
      <c r="AA75" s="720" t="s">
        <v>236</v>
      </c>
      <c r="AB75" s="1087"/>
      <c r="AC75" s="269" t="s">
        <v>35</v>
      </c>
      <c r="AD75" s="1087"/>
      <c r="AE75" s="269" t="s">
        <v>40</v>
      </c>
      <c r="AF75" s="1050" t="s">
        <v>70</v>
      </c>
      <c r="AG75" s="1051" t="str">
        <f t="shared" si="0"/>
        <v/>
      </c>
      <c r="AH75" s="1092" t="s">
        <v>252</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249</v>
      </c>
      <c r="X76" s="1087"/>
      <c r="Y76" s="269" t="s">
        <v>35</v>
      </c>
      <c r="Z76" s="1087"/>
      <c r="AA76" s="720" t="s">
        <v>236</v>
      </c>
      <c r="AB76" s="1087"/>
      <c r="AC76" s="269" t="s">
        <v>35</v>
      </c>
      <c r="AD76" s="1087"/>
      <c r="AE76" s="269" t="s">
        <v>40</v>
      </c>
      <c r="AF76" s="1050" t="s">
        <v>70</v>
      </c>
      <c r="AG76" s="1051" t="str">
        <f t="shared" ref="AG76:AG111" si="5">IF(X76&gt;=1,(AB76*12+AD76)-(X76*12+Z76)+1,"")</f>
        <v/>
      </c>
      <c r="AH76" s="1092" t="s">
        <v>252</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249</v>
      </c>
      <c r="X77" s="1087"/>
      <c r="Y77" s="269" t="s">
        <v>35</v>
      </c>
      <c r="Z77" s="1087"/>
      <c r="AA77" s="720" t="s">
        <v>236</v>
      </c>
      <c r="AB77" s="1087"/>
      <c r="AC77" s="269" t="s">
        <v>35</v>
      </c>
      <c r="AD77" s="1087"/>
      <c r="AE77" s="269" t="s">
        <v>40</v>
      </c>
      <c r="AF77" s="1050" t="s">
        <v>70</v>
      </c>
      <c r="AG77" s="1051" t="str">
        <f t="shared" si="5"/>
        <v/>
      </c>
      <c r="AH77" s="1092" t="s">
        <v>252</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249</v>
      </c>
      <c r="X78" s="1087"/>
      <c r="Y78" s="269" t="s">
        <v>35</v>
      </c>
      <c r="Z78" s="1087"/>
      <c r="AA78" s="720" t="s">
        <v>236</v>
      </c>
      <c r="AB78" s="1087"/>
      <c r="AC78" s="269" t="s">
        <v>35</v>
      </c>
      <c r="AD78" s="1087"/>
      <c r="AE78" s="269" t="s">
        <v>40</v>
      </c>
      <c r="AF78" s="1050" t="s">
        <v>70</v>
      </c>
      <c r="AG78" s="1051" t="str">
        <f t="shared" si="5"/>
        <v/>
      </c>
      <c r="AH78" s="1092" t="s">
        <v>252</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249</v>
      </c>
      <c r="X79" s="1087"/>
      <c r="Y79" s="269" t="s">
        <v>35</v>
      </c>
      <c r="Z79" s="1087"/>
      <c r="AA79" s="720" t="s">
        <v>236</v>
      </c>
      <c r="AB79" s="1087"/>
      <c r="AC79" s="269" t="s">
        <v>35</v>
      </c>
      <c r="AD79" s="1087"/>
      <c r="AE79" s="269" t="s">
        <v>40</v>
      </c>
      <c r="AF79" s="1050" t="s">
        <v>70</v>
      </c>
      <c r="AG79" s="1051" t="str">
        <f t="shared" si="5"/>
        <v/>
      </c>
      <c r="AH79" s="1092" t="s">
        <v>252</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249</v>
      </c>
      <c r="X80" s="1087"/>
      <c r="Y80" s="269" t="s">
        <v>35</v>
      </c>
      <c r="Z80" s="1087"/>
      <c r="AA80" s="720" t="s">
        <v>236</v>
      </c>
      <c r="AB80" s="1087"/>
      <c r="AC80" s="269" t="s">
        <v>35</v>
      </c>
      <c r="AD80" s="1087"/>
      <c r="AE80" s="269" t="s">
        <v>40</v>
      </c>
      <c r="AF80" s="1050" t="s">
        <v>70</v>
      </c>
      <c r="AG80" s="1051" t="str">
        <f t="shared" si="5"/>
        <v/>
      </c>
      <c r="AH80" s="1092" t="s">
        <v>252</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249</v>
      </c>
      <c r="X81" s="1087"/>
      <c r="Y81" s="269" t="s">
        <v>35</v>
      </c>
      <c r="Z81" s="1087"/>
      <c r="AA81" s="720" t="s">
        <v>236</v>
      </c>
      <c r="AB81" s="1087"/>
      <c r="AC81" s="269" t="s">
        <v>35</v>
      </c>
      <c r="AD81" s="1087"/>
      <c r="AE81" s="269" t="s">
        <v>40</v>
      </c>
      <c r="AF81" s="1050" t="s">
        <v>70</v>
      </c>
      <c r="AG81" s="1051" t="str">
        <f t="shared" si="5"/>
        <v/>
      </c>
      <c r="AH81" s="1092" t="s">
        <v>252</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249</v>
      </c>
      <c r="X82" s="1087"/>
      <c r="Y82" s="269" t="s">
        <v>35</v>
      </c>
      <c r="Z82" s="1087"/>
      <c r="AA82" s="720" t="s">
        <v>236</v>
      </c>
      <c r="AB82" s="1087"/>
      <c r="AC82" s="269" t="s">
        <v>35</v>
      </c>
      <c r="AD82" s="1087"/>
      <c r="AE82" s="269" t="s">
        <v>40</v>
      </c>
      <c r="AF82" s="1050" t="s">
        <v>70</v>
      </c>
      <c r="AG82" s="1051" t="str">
        <f t="shared" si="5"/>
        <v/>
      </c>
      <c r="AH82" s="1092" t="s">
        <v>252</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249</v>
      </c>
      <c r="X83" s="1087"/>
      <c r="Y83" s="269" t="s">
        <v>35</v>
      </c>
      <c r="Z83" s="1087"/>
      <c r="AA83" s="720" t="s">
        <v>236</v>
      </c>
      <c r="AB83" s="1087"/>
      <c r="AC83" s="269" t="s">
        <v>35</v>
      </c>
      <c r="AD83" s="1087"/>
      <c r="AE83" s="269" t="s">
        <v>40</v>
      </c>
      <c r="AF83" s="1050" t="s">
        <v>70</v>
      </c>
      <c r="AG83" s="1051" t="str">
        <f t="shared" si="5"/>
        <v/>
      </c>
      <c r="AH83" s="1092" t="s">
        <v>252</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249</v>
      </c>
      <c r="X84" s="1087"/>
      <c r="Y84" s="269" t="s">
        <v>35</v>
      </c>
      <c r="Z84" s="1087"/>
      <c r="AA84" s="720" t="s">
        <v>236</v>
      </c>
      <c r="AB84" s="1087"/>
      <c r="AC84" s="269" t="s">
        <v>35</v>
      </c>
      <c r="AD84" s="1087"/>
      <c r="AE84" s="269" t="s">
        <v>40</v>
      </c>
      <c r="AF84" s="1050" t="s">
        <v>70</v>
      </c>
      <c r="AG84" s="1051" t="str">
        <f t="shared" si="5"/>
        <v/>
      </c>
      <c r="AH84" s="1092" t="s">
        <v>252</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249</v>
      </c>
      <c r="X85" s="1087"/>
      <c r="Y85" s="269" t="s">
        <v>35</v>
      </c>
      <c r="Z85" s="1087"/>
      <c r="AA85" s="720" t="s">
        <v>236</v>
      </c>
      <c r="AB85" s="1087"/>
      <c r="AC85" s="269" t="s">
        <v>35</v>
      </c>
      <c r="AD85" s="1087"/>
      <c r="AE85" s="269" t="s">
        <v>40</v>
      </c>
      <c r="AF85" s="1050" t="s">
        <v>70</v>
      </c>
      <c r="AG85" s="1051" t="str">
        <f t="shared" si="5"/>
        <v/>
      </c>
      <c r="AH85" s="1092" t="s">
        <v>252</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249</v>
      </c>
      <c r="X86" s="1087"/>
      <c r="Y86" s="269" t="s">
        <v>35</v>
      </c>
      <c r="Z86" s="1087"/>
      <c r="AA86" s="720" t="s">
        <v>236</v>
      </c>
      <c r="AB86" s="1087"/>
      <c r="AC86" s="269" t="s">
        <v>35</v>
      </c>
      <c r="AD86" s="1087"/>
      <c r="AE86" s="269" t="s">
        <v>40</v>
      </c>
      <c r="AF86" s="1050" t="s">
        <v>70</v>
      </c>
      <c r="AG86" s="1051" t="str">
        <f t="shared" si="5"/>
        <v/>
      </c>
      <c r="AH86" s="1092" t="s">
        <v>252</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249</v>
      </c>
      <c r="X87" s="1087"/>
      <c r="Y87" s="269" t="s">
        <v>35</v>
      </c>
      <c r="Z87" s="1087"/>
      <c r="AA87" s="720" t="s">
        <v>236</v>
      </c>
      <c r="AB87" s="1087"/>
      <c r="AC87" s="269" t="s">
        <v>35</v>
      </c>
      <c r="AD87" s="1087"/>
      <c r="AE87" s="269" t="s">
        <v>40</v>
      </c>
      <c r="AF87" s="1050" t="s">
        <v>70</v>
      </c>
      <c r="AG87" s="1051" t="str">
        <f t="shared" si="5"/>
        <v/>
      </c>
      <c r="AH87" s="1092" t="s">
        <v>252</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249</v>
      </c>
      <c r="X88" s="1087"/>
      <c r="Y88" s="269" t="s">
        <v>35</v>
      </c>
      <c r="Z88" s="1087"/>
      <c r="AA88" s="720" t="s">
        <v>236</v>
      </c>
      <c r="AB88" s="1087"/>
      <c r="AC88" s="269" t="s">
        <v>35</v>
      </c>
      <c r="AD88" s="1087"/>
      <c r="AE88" s="269" t="s">
        <v>40</v>
      </c>
      <c r="AF88" s="1050" t="s">
        <v>70</v>
      </c>
      <c r="AG88" s="1051" t="str">
        <f t="shared" si="5"/>
        <v/>
      </c>
      <c r="AH88" s="1092" t="s">
        <v>252</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249</v>
      </c>
      <c r="X89" s="1087"/>
      <c r="Y89" s="269" t="s">
        <v>35</v>
      </c>
      <c r="Z89" s="1087"/>
      <c r="AA89" s="720" t="s">
        <v>236</v>
      </c>
      <c r="AB89" s="1087"/>
      <c r="AC89" s="269" t="s">
        <v>35</v>
      </c>
      <c r="AD89" s="1087"/>
      <c r="AE89" s="269" t="s">
        <v>40</v>
      </c>
      <c r="AF89" s="1050" t="s">
        <v>70</v>
      </c>
      <c r="AG89" s="1051" t="str">
        <f t="shared" si="5"/>
        <v/>
      </c>
      <c r="AH89" s="1092" t="s">
        <v>252</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249</v>
      </c>
      <c r="X90" s="1087"/>
      <c r="Y90" s="269" t="s">
        <v>35</v>
      </c>
      <c r="Z90" s="1087"/>
      <c r="AA90" s="720" t="s">
        <v>236</v>
      </c>
      <c r="AB90" s="1087"/>
      <c r="AC90" s="269" t="s">
        <v>35</v>
      </c>
      <c r="AD90" s="1087"/>
      <c r="AE90" s="269" t="s">
        <v>40</v>
      </c>
      <c r="AF90" s="1050" t="s">
        <v>70</v>
      </c>
      <c r="AG90" s="1051" t="str">
        <f t="shared" si="5"/>
        <v/>
      </c>
      <c r="AH90" s="1092" t="s">
        <v>252</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249</v>
      </c>
      <c r="X91" s="1087"/>
      <c r="Y91" s="269" t="s">
        <v>35</v>
      </c>
      <c r="Z91" s="1087"/>
      <c r="AA91" s="720" t="s">
        <v>236</v>
      </c>
      <c r="AB91" s="1087"/>
      <c r="AC91" s="269" t="s">
        <v>35</v>
      </c>
      <c r="AD91" s="1087"/>
      <c r="AE91" s="269" t="s">
        <v>40</v>
      </c>
      <c r="AF91" s="1050" t="s">
        <v>70</v>
      </c>
      <c r="AG91" s="1051" t="str">
        <f t="shared" si="5"/>
        <v/>
      </c>
      <c r="AH91" s="1092" t="s">
        <v>252</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249</v>
      </c>
      <c r="X92" s="1087"/>
      <c r="Y92" s="269" t="s">
        <v>35</v>
      </c>
      <c r="Z92" s="1087"/>
      <c r="AA92" s="720" t="s">
        <v>236</v>
      </c>
      <c r="AB92" s="1087"/>
      <c r="AC92" s="269" t="s">
        <v>35</v>
      </c>
      <c r="AD92" s="1087"/>
      <c r="AE92" s="269" t="s">
        <v>40</v>
      </c>
      <c r="AF92" s="1050" t="s">
        <v>70</v>
      </c>
      <c r="AG92" s="1051" t="str">
        <f t="shared" si="5"/>
        <v/>
      </c>
      <c r="AH92" s="1092" t="s">
        <v>252</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249</v>
      </c>
      <c r="X93" s="1087"/>
      <c r="Y93" s="269" t="s">
        <v>35</v>
      </c>
      <c r="Z93" s="1087"/>
      <c r="AA93" s="720" t="s">
        <v>236</v>
      </c>
      <c r="AB93" s="1087"/>
      <c r="AC93" s="269" t="s">
        <v>35</v>
      </c>
      <c r="AD93" s="1087"/>
      <c r="AE93" s="269" t="s">
        <v>40</v>
      </c>
      <c r="AF93" s="1050" t="s">
        <v>70</v>
      </c>
      <c r="AG93" s="1051" t="str">
        <f t="shared" si="5"/>
        <v/>
      </c>
      <c r="AH93" s="1092" t="s">
        <v>252</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249</v>
      </c>
      <c r="X94" s="1087"/>
      <c r="Y94" s="269" t="s">
        <v>35</v>
      </c>
      <c r="Z94" s="1087"/>
      <c r="AA94" s="720" t="s">
        <v>236</v>
      </c>
      <c r="AB94" s="1087"/>
      <c r="AC94" s="269" t="s">
        <v>35</v>
      </c>
      <c r="AD94" s="1087"/>
      <c r="AE94" s="269" t="s">
        <v>40</v>
      </c>
      <c r="AF94" s="1050" t="s">
        <v>70</v>
      </c>
      <c r="AG94" s="1051" t="str">
        <f t="shared" si="5"/>
        <v/>
      </c>
      <c r="AH94" s="1092" t="s">
        <v>252</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249</v>
      </c>
      <c r="X95" s="1087"/>
      <c r="Y95" s="269" t="s">
        <v>35</v>
      </c>
      <c r="Z95" s="1087"/>
      <c r="AA95" s="720" t="s">
        <v>236</v>
      </c>
      <c r="AB95" s="1087"/>
      <c r="AC95" s="269" t="s">
        <v>35</v>
      </c>
      <c r="AD95" s="1087"/>
      <c r="AE95" s="269" t="s">
        <v>40</v>
      </c>
      <c r="AF95" s="1050" t="s">
        <v>70</v>
      </c>
      <c r="AG95" s="1051" t="str">
        <f t="shared" si="5"/>
        <v/>
      </c>
      <c r="AH95" s="1092" t="s">
        <v>252</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249</v>
      </c>
      <c r="X96" s="1087"/>
      <c r="Y96" s="269" t="s">
        <v>35</v>
      </c>
      <c r="Z96" s="1087"/>
      <c r="AA96" s="720" t="s">
        <v>236</v>
      </c>
      <c r="AB96" s="1087"/>
      <c r="AC96" s="269" t="s">
        <v>35</v>
      </c>
      <c r="AD96" s="1087"/>
      <c r="AE96" s="269" t="s">
        <v>40</v>
      </c>
      <c r="AF96" s="1050" t="s">
        <v>70</v>
      </c>
      <c r="AG96" s="1051" t="str">
        <f t="shared" si="5"/>
        <v/>
      </c>
      <c r="AH96" s="1092" t="s">
        <v>252</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249</v>
      </c>
      <c r="X97" s="1087"/>
      <c r="Y97" s="269" t="s">
        <v>35</v>
      </c>
      <c r="Z97" s="1087"/>
      <c r="AA97" s="720" t="s">
        <v>236</v>
      </c>
      <c r="AB97" s="1087"/>
      <c r="AC97" s="269" t="s">
        <v>35</v>
      </c>
      <c r="AD97" s="1087"/>
      <c r="AE97" s="269" t="s">
        <v>40</v>
      </c>
      <c r="AF97" s="1050" t="s">
        <v>70</v>
      </c>
      <c r="AG97" s="1051" t="str">
        <f t="shared" si="5"/>
        <v/>
      </c>
      <c r="AH97" s="1092" t="s">
        <v>252</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249</v>
      </c>
      <c r="X98" s="1087"/>
      <c r="Y98" s="269" t="s">
        <v>35</v>
      </c>
      <c r="Z98" s="1087"/>
      <c r="AA98" s="720" t="s">
        <v>236</v>
      </c>
      <c r="AB98" s="1087"/>
      <c r="AC98" s="269" t="s">
        <v>35</v>
      </c>
      <c r="AD98" s="1087"/>
      <c r="AE98" s="269" t="s">
        <v>40</v>
      </c>
      <c r="AF98" s="1050" t="s">
        <v>70</v>
      </c>
      <c r="AG98" s="1051" t="str">
        <f t="shared" si="5"/>
        <v/>
      </c>
      <c r="AH98" s="1092" t="s">
        <v>252</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249</v>
      </c>
      <c r="X99" s="1087"/>
      <c r="Y99" s="269" t="s">
        <v>35</v>
      </c>
      <c r="Z99" s="1087"/>
      <c r="AA99" s="720" t="s">
        <v>236</v>
      </c>
      <c r="AB99" s="1087"/>
      <c r="AC99" s="269" t="s">
        <v>35</v>
      </c>
      <c r="AD99" s="1087"/>
      <c r="AE99" s="269" t="s">
        <v>40</v>
      </c>
      <c r="AF99" s="1050" t="s">
        <v>70</v>
      </c>
      <c r="AG99" s="1051" t="str">
        <f t="shared" si="5"/>
        <v/>
      </c>
      <c r="AH99" s="1092" t="s">
        <v>252</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249</v>
      </c>
      <c r="X100" s="1087"/>
      <c r="Y100" s="269" t="s">
        <v>35</v>
      </c>
      <c r="Z100" s="1087"/>
      <c r="AA100" s="720" t="s">
        <v>236</v>
      </c>
      <c r="AB100" s="1087"/>
      <c r="AC100" s="269" t="s">
        <v>35</v>
      </c>
      <c r="AD100" s="1087"/>
      <c r="AE100" s="269" t="s">
        <v>40</v>
      </c>
      <c r="AF100" s="1050" t="s">
        <v>70</v>
      </c>
      <c r="AG100" s="1051" t="str">
        <f t="shared" si="5"/>
        <v/>
      </c>
      <c r="AH100" s="1092" t="s">
        <v>252</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249</v>
      </c>
      <c r="X101" s="1087"/>
      <c r="Y101" s="269" t="s">
        <v>35</v>
      </c>
      <c r="Z101" s="1087"/>
      <c r="AA101" s="720" t="s">
        <v>236</v>
      </c>
      <c r="AB101" s="1087"/>
      <c r="AC101" s="269" t="s">
        <v>35</v>
      </c>
      <c r="AD101" s="1087"/>
      <c r="AE101" s="269" t="s">
        <v>40</v>
      </c>
      <c r="AF101" s="1050" t="s">
        <v>70</v>
      </c>
      <c r="AG101" s="1051" t="str">
        <f t="shared" si="5"/>
        <v/>
      </c>
      <c r="AH101" s="1092" t="s">
        <v>252</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249</v>
      </c>
      <c r="X102" s="1087"/>
      <c r="Y102" s="269" t="s">
        <v>35</v>
      </c>
      <c r="Z102" s="1087"/>
      <c r="AA102" s="720" t="s">
        <v>236</v>
      </c>
      <c r="AB102" s="1087"/>
      <c r="AC102" s="269" t="s">
        <v>35</v>
      </c>
      <c r="AD102" s="1087"/>
      <c r="AE102" s="269" t="s">
        <v>40</v>
      </c>
      <c r="AF102" s="1050" t="s">
        <v>70</v>
      </c>
      <c r="AG102" s="1051" t="str">
        <f t="shared" si="5"/>
        <v/>
      </c>
      <c r="AH102" s="1092" t="s">
        <v>252</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249</v>
      </c>
      <c r="X103" s="1087"/>
      <c r="Y103" s="269" t="s">
        <v>35</v>
      </c>
      <c r="Z103" s="1087"/>
      <c r="AA103" s="720" t="s">
        <v>236</v>
      </c>
      <c r="AB103" s="1087"/>
      <c r="AC103" s="269" t="s">
        <v>35</v>
      </c>
      <c r="AD103" s="1087"/>
      <c r="AE103" s="269" t="s">
        <v>40</v>
      </c>
      <c r="AF103" s="1050" t="s">
        <v>70</v>
      </c>
      <c r="AG103" s="1051" t="str">
        <f t="shared" si="5"/>
        <v/>
      </c>
      <c r="AH103" s="1092" t="s">
        <v>252</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249</v>
      </c>
      <c r="X104" s="1087"/>
      <c r="Y104" s="269" t="s">
        <v>35</v>
      </c>
      <c r="Z104" s="1087"/>
      <c r="AA104" s="720" t="s">
        <v>236</v>
      </c>
      <c r="AB104" s="1087"/>
      <c r="AC104" s="269" t="s">
        <v>35</v>
      </c>
      <c r="AD104" s="1087"/>
      <c r="AE104" s="269" t="s">
        <v>40</v>
      </c>
      <c r="AF104" s="1050" t="s">
        <v>70</v>
      </c>
      <c r="AG104" s="1051" t="str">
        <f t="shared" si="5"/>
        <v/>
      </c>
      <c r="AH104" s="1092" t="s">
        <v>252</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249</v>
      </c>
      <c r="X105" s="1087"/>
      <c r="Y105" s="269" t="s">
        <v>35</v>
      </c>
      <c r="Z105" s="1087"/>
      <c r="AA105" s="720" t="s">
        <v>236</v>
      </c>
      <c r="AB105" s="1087"/>
      <c r="AC105" s="269" t="s">
        <v>35</v>
      </c>
      <c r="AD105" s="1087"/>
      <c r="AE105" s="269" t="s">
        <v>40</v>
      </c>
      <c r="AF105" s="1050" t="s">
        <v>70</v>
      </c>
      <c r="AG105" s="1051" t="str">
        <f t="shared" si="5"/>
        <v/>
      </c>
      <c r="AH105" s="1092" t="s">
        <v>252</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249</v>
      </c>
      <c r="X106" s="1087"/>
      <c r="Y106" s="269" t="s">
        <v>35</v>
      </c>
      <c r="Z106" s="1087"/>
      <c r="AA106" s="720" t="s">
        <v>236</v>
      </c>
      <c r="AB106" s="1087"/>
      <c r="AC106" s="269" t="s">
        <v>35</v>
      </c>
      <c r="AD106" s="1087"/>
      <c r="AE106" s="269" t="s">
        <v>40</v>
      </c>
      <c r="AF106" s="1050" t="s">
        <v>70</v>
      </c>
      <c r="AG106" s="1051" t="str">
        <f t="shared" si="5"/>
        <v/>
      </c>
      <c r="AH106" s="1092" t="s">
        <v>252</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249</v>
      </c>
      <c r="X107" s="1087"/>
      <c r="Y107" s="269" t="s">
        <v>35</v>
      </c>
      <c r="Z107" s="1087"/>
      <c r="AA107" s="720" t="s">
        <v>236</v>
      </c>
      <c r="AB107" s="1087"/>
      <c r="AC107" s="269" t="s">
        <v>35</v>
      </c>
      <c r="AD107" s="1087"/>
      <c r="AE107" s="269" t="s">
        <v>40</v>
      </c>
      <c r="AF107" s="1050" t="s">
        <v>70</v>
      </c>
      <c r="AG107" s="1051" t="str">
        <f t="shared" si="5"/>
        <v/>
      </c>
      <c r="AH107" s="1092" t="s">
        <v>252</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249</v>
      </c>
      <c r="X108" s="1087"/>
      <c r="Y108" s="269" t="s">
        <v>35</v>
      </c>
      <c r="Z108" s="1087"/>
      <c r="AA108" s="720" t="s">
        <v>236</v>
      </c>
      <c r="AB108" s="1087"/>
      <c r="AC108" s="269" t="s">
        <v>35</v>
      </c>
      <c r="AD108" s="1087"/>
      <c r="AE108" s="269" t="s">
        <v>40</v>
      </c>
      <c r="AF108" s="1050" t="s">
        <v>70</v>
      </c>
      <c r="AG108" s="1051" t="str">
        <f t="shared" si="5"/>
        <v/>
      </c>
      <c r="AH108" s="1092" t="s">
        <v>252</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249</v>
      </c>
      <c r="X109" s="1087"/>
      <c r="Y109" s="269" t="s">
        <v>35</v>
      </c>
      <c r="Z109" s="1087"/>
      <c r="AA109" s="720" t="s">
        <v>236</v>
      </c>
      <c r="AB109" s="1087"/>
      <c r="AC109" s="269" t="s">
        <v>35</v>
      </c>
      <c r="AD109" s="1087"/>
      <c r="AE109" s="269" t="s">
        <v>40</v>
      </c>
      <c r="AF109" s="1050" t="s">
        <v>70</v>
      </c>
      <c r="AG109" s="1051" t="str">
        <f t="shared" si="5"/>
        <v/>
      </c>
      <c r="AH109" s="1092" t="s">
        <v>252</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249</v>
      </c>
      <c r="X110" s="1087"/>
      <c r="Y110" s="269" t="s">
        <v>35</v>
      </c>
      <c r="Z110" s="1087"/>
      <c r="AA110" s="720" t="s">
        <v>236</v>
      </c>
      <c r="AB110" s="1087"/>
      <c r="AC110" s="269" t="s">
        <v>35</v>
      </c>
      <c r="AD110" s="1087"/>
      <c r="AE110" s="269" t="s">
        <v>40</v>
      </c>
      <c r="AF110" s="1050" t="s">
        <v>70</v>
      </c>
      <c r="AG110" s="1051" t="str">
        <f t="shared" si="5"/>
        <v/>
      </c>
      <c r="AH110" s="1092" t="s">
        <v>252</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249</v>
      </c>
      <c r="X111" s="1088"/>
      <c r="Y111" s="1089" t="s">
        <v>35</v>
      </c>
      <c r="Z111" s="1088"/>
      <c r="AA111" s="1090" t="s">
        <v>236</v>
      </c>
      <c r="AB111" s="1088"/>
      <c r="AC111" s="1089" t="s">
        <v>35</v>
      </c>
      <c r="AD111" s="1088"/>
      <c r="AE111" s="1089" t="s">
        <v>40</v>
      </c>
      <c r="AF111" s="1091" t="s">
        <v>70</v>
      </c>
      <c r="AG111" s="1093" t="str">
        <f t="shared" si="5"/>
        <v/>
      </c>
      <c r="AH111" s="1094" t="s">
        <v>252</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74F1ED03-8328-4C93-AC1F-88BECA033C0D}">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40" zoomScaleNormal="85" zoomScaleSheetLayoutView="40" workbookViewId="0">
      <selection activeCell="S18" sqref="S18"/>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422</v>
      </c>
      <c r="B1" s="156"/>
      <c r="C1" s="156"/>
      <c r="D1" s="156"/>
      <c r="E1" s="156"/>
      <c r="F1" s="156"/>
      <c r="G1" s="248" t="s">
        <v>33</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146</v>
      </c>
      <c r="Q2" s="1145" t="s">
        <v>285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27</v>
      </c>
      <c r="B3" s="1103"/>
      <c r="C3" s="1114"/>
      <c r="D3" s="1119" t="str">
        <f>IF(基本情報入力シート!M16="","",基本情報入力シート!M16)</f>
        <v>○○ケアサービス</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473</v>
      </c>
      <c r="B5" s="979"/>
      <c r="C5" s="979"/>
      <c r="D5" s="979"/>
      <c r="E5" s="979"/>
      <c r="F5" s="979"/>
      <c r="G5" s="979"/>
      <c r="H5" s="979"/>
      <c r="I5" s="979"/>
      <c r="J5" s="979"/>
      <c r="K5" s="979"/>
      <c r="L5" s="979"/>
      <c r="M5" s="979"/>
      <c r="N5" s="979"/>
      <c r="O5" s="1136">
        <f>IF(SUM(AH12:AH111)=0,"",SUM(AH12:AH111))</f>
        <v>4597200</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172</v>
      </c>
      <c r="M7" s="1130"/>
      <c r="N7" s="1133"/>
      <c r="O7" s="1137" t="s">
        <v>191</v>
      </c>
      <c r="P7" s="1141" t="s">
        <v>112</v>
      </c>
      <c r="Q7" s="1126" t="s">
        <v>489</v>
      </c>
      <c r="R7" s="1149" t="s">
        <v>440</v>
      </c>
      <c r="S7" s="1152" t="s">
        <v>453</v>
      </c>
      <c r="T7" s="1155" t="s">
        <v>437</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16</v>
      </c>
      <c r="N8" s="1134"/>
      <c r="O8" s="1138"/>
      <c r="P8" s="1142"/>
      <c r="Q8" s="1127"/>
      <c r="R8" s="1150"/>
      <c r="S8" s="1153"/>
      <c r="T8" s="1156" t="s">
        <v>19</v>
      </c>
      <c r="U8" s="1160" t="s">
        <v>202</v>
      </c>
      <c r="V8" s="1165" t="s">
        <v>454</v>
      </c>
      <c r="W8" s="1170"/>
      <c r="X8" s="1170"/>
      <c r="Y8" s="1170"/>
      <c r="Z8" s="1170"/>
      <c r="AA8" s="1170"/>
      <c r="AB8" s="1170"/>
      <c r="AC8" s="1170"/>
      <c r="AD8" s="1170"/>
      <c r="AE8" s="1170"/>
      <c r="AF8" s="1170"/>
      <c r="AG8" s="1182"/>
      <c r="AH8" s="1019" t="s">
        <v>135</v>
      </c>
      <c r="AI8" s="1188" t="s">
        <v>441</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258</v>
      </c>
      <c r="N10" s="1127" t="s">
        <v>259</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394</v>
      </c>
      <c r="AJ10" s="1195" t="s">
        <v>305</v>
      </c>
      <c r="AK10" s="1189" t="s">
        <v>339</v>
      </c>
      <c r="AL10" s="1202" t="s">
        <v>374</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f>IF(基本情報入力シート!C33="","",基本情報入力シート!C33)</f>
        <v>1</v>
      </c>
      <c r="C12" s="1118">
        <f>IF(基本情報入力シート!D33="","",基本情報入力シート!D33)</f>
        <v>3</v>
      </c>
      <c r="D12" s="1118">
        <f>IF(基本情報入力シート!E33="","",基本情報入力シート!E33)</f>
        <v>3</v>
      </c>
      <c r="E12" s="1118">
        <f>IF(基本情報入力シート!F33="","",基本情報入力シート!F33)</f>
        <v>4</v>
      </c>
      <c r="F12" s="1118">
        <f>IF(基本情報入力シート!G33="","",基本情報入力シート!G33)</f>
        <v>5</v>
      </c>
      <c r="G12" s="1118">
        <f>IF(基本情報入力シート!H33="","",基本情報入力シート!H33)</f>
        <v>6</v>
      </c>
      <c r="H12" s="1118">
        <f>IF(基本情報入力シート!I33="","",基本情報入力シート!I33)</f>
        <v>7</v>
      </c>
      <c r="I12" s="1118">
        <f>IF(基本情報入力シート!J33="","",基本情報入力シート!J33)</f>
        <v>8</v>
      </c>
      <c r="J12" s="1118">
        <f>IF(基本情報入力シート!K33="","",基本情報入力シート!K33)</f>
        <v>9</v>
      </c>
      <c r="K12" s="1125">
        <f>IF(基本情報入力シート!L33="","",基本情報入力シート!L33)</f>
        <v>0</v>
      </c>
      <c r="L12" s="1129" t="str">
        <f>IF(基本情報入力シート!M33="","",基本情報入力シート!M33)</f>
        <v>東京都</v>
      </c>
      <c r="M12" s="1129" t="str">
        <f>IF(基本情報入力シート!R33="","",基本情報入力シート!R33)</f>
        <v>東京都</v>
      </c>
      <c r="N12" s="1129" t="str">
        <f>IF(基本情報入力シート!W33="","",基本情報入力シート!W33)</f>
        <v>千代田区</v>
      </c>
      <c r="O12" s="1108" t="str">
        <f>IF(基本情報入力シート!X33="","",基本情報入力シート!X33)</f>
        <v>介護保険事業所名称０１</v>
      </c>
      <c r="P12" s="1144" t="str">
        <f>IF(基本情報入力シート!Y33="","",基本情報入力シート!Y33)</f>
        <v>訪問介護</v>
      </c>
      <c r="Q12" s="1146" t="s">
        <v>345</v>
      </c>
      <c r="R12" s="1022">
        <f>IF(基本情報入力シート!Z33="","",基本情報入力シート!Z33)</f>
        <v>200000</v>
      </c>
      <c r="S12" s="1026">
        <f>IF(基本情報入力シート!AA33="","",基本情報入力シート!AA33)</f>
        <v>11.4</v>
      </c>
      <c r="T12" s="1157" t="s">
        <v>467</v>
      </c>
      <c r="U12" s="1163">
        <f>IF(P12="","",VLOOKUP(P12,'【参考】数式用2'!$A$3:$C$36,3,FALSE))</f>
        <v>2.4e-002</v>
      </c>
      <c r="V12" s="1168" t="s">
        <v>76</v>
      </c>
      <c r="W12" s="1171">
        <v>4</v>
      </c>
      <c r="X12" s="1173" t="s">
        <v>35</v>
      </c>
      <c r="Y12" s="1171">
        <v>10</v>
      </c>
      <c r="Z12" s="1175" t="s">
        <v>143</v>
      </c>
      <c r="AA12" s="1177">
        <v>5</v>
      </c>
      <c r="AB12" s="1168" t="s">
        <v>35</v>
      </c>
      <c r="AC12" s="1177">
        <v>3</v>
      </c>
      <c r="AD12" s="1168" t="s">
        <v>9</v>
      </c>
      <c r="AE12" s="1179" t="s">
        <v>70</v>
      </c>
      <c r="AF12" s="1181">
        <f t="shared" ref="AF12:AF75" si="0">IF(W12&gt;=1,(AA12*12+AC12)-(W12*12+Y12)+1,"")</f>
        <v>6</v>
      </c>
      <c r="AG12" s="1183" t="s">
        <v>7</v>
      </c>
      <c r="AH12" s="1186">
        <f t="shared" ref="AH12:AH75" si="1">IFERROR(ROUNDDOWN(ROUND(R12*S12,0)*U12,0)*AF12,"")</f>
        <v>328320</v>
      </c>
      <c r="AI12" s="1192">
        <v>317144</v>
      </c>
      <c r="AJ12" s="1192">
        <v>212420</v>
      </c>
      <c r="AK12" s="1196">
        <v>11233</v>
      </c>
      <c r="AL12" s="1204">
        <v>7500</v>
      </c>
    </row>
    <row r="13" spans="1:38" ht="36.75" customHeight="1">
      <c r="A13" s="1108">
        <f t="shared" ref="A13:A76" si="2">A12+1</f>
        <v>2</v>
      </c>
      <c r="B13" s="1113">
        <f>IF(基本情報入力シート!C34="","",基本情報入力シート!C34)</f>
        <v>1</v>
      </c>
      <c r="C13" s="1118">
        <f>IF(基本情報入力シート!D34="","",基本情報入力シート!D34)</f>
        <v>3</v>
      </c>
      <c r="D13" s="1118">
        <f>IF(基本情報入力シート!E34="","",基本情報入力シート!E34)</f>
        <v>3</v>
      </c>
      <c r="E13" s="1118">
        <f>IF(基本情報入力シート!F34="","",基本情報入力シート!F34)</f>
        <v>4</v>
      </c>
      <c r="F13" s="1118">
        <f>IF(基本情報入力シート!G34="","",基本情報入力シート!G34)</f>
        <v>5</v>
      </c>
      <c r="G13" s="1118">
        <f>IF(基本情報入力シート!H34="","",基本情報入力シート!H34)</f>
        <v>6</v>
      </c>
      <c r="H13" s="1118">
        <f>IF(基本情報入力シート!I34="","",基本情報入力シート!I34)</f>
        <v>7</v>
      </c>
      <c r="I13" s="1118">
        <f>IF(基本情報入力シート!J34="","",基本情報入力シート!J34)</f>
        <v>8</v>
      </c>
      <c r="J13" s="1118">
        <f>IF(基本情報入力シート!K34="","",基本情報入力シート!K34)</f>
        <v>9</v>
      </c>
      <c r="K13" s="1125">
        <f>IF(基本情報入力シート!L34="","",基本情報入力シート!L34)</f>
        <v>0</v>
      </c>
      <c r="L13" s="1129" t="str">
        <f>IF(基本情報入力シート!M34="","",基本情報入力シート!M34)</f>
        <v>東京都</v>
      </c>
      <c r="M13" s="1129" t="str">
        <f>IF(基本情報入力シート!R34="","",基本情報入力シート!R34)</f>
        <v>東京都</v>
      </c>
      <c r="N13" s="1129" t="str">
        <f>IF(基本情報入力シート!W34="","",基本情報入力シート!W34)</f>
        <v>豊島区</v>
      </c>
      <c r="O13" s="1108" t="str">
        <f>IF(基本情報入力シート!X34="","",基本情報入力シート!X34)</f>
        <v>介護保険事業所名称０２</v>
      </c>
      <c r="P13" s="1144" t="str">
        <f>IF(基本情報入力シート!Y34="","",基本情報入力シート!Y34)</f>
        <v>通所介護</v>
      </c>
      <c r="Q13" s="1146" t="s">
        <v>47</v>
      </c>
      <c r="R13" s="1022">
        <f>IF(基本情報入力シート!Z34="","",基本情報入力シート!Z34)</f>
        <v>400000</v>
      </c>
      <c r="S13" s="1026">
        <f>IF(基本情報入力シート!AA34="","",基本情報入力シート!AA34)</f>
        <v>10.9</v>
      </c>
      <c r="T13" s="1157" t="s">
        <v>467</v>
      </c>
      <c r="U13" s="1163">
        <f>IF(P13="","",VLOOKUP(P13,'【参考】数式用2'!$A$3:$C$36,3,FALSE))</f>
        <v>1.0999999999999999e-002</v>
      </c>
      <c r="V13" s="1168" t="s">
        <v>76</v>
      </c>
      <c r="W13" s="1171">
        <v>4</v>
      </c>
      <c r="X13" s="1173" t="s">
        <v>35</v>
      </c>
      <c r="Y13" s="1171">
        <v>10</v>
      </c>
      <c r="Z13" s="1175" t="s">
        <v>143</v>
      </c>
      <c r="AA13" s="1177">
        <v>5</v>
      </c>
      <c r="AB13" s="1168" t="s">
        <v>35</v>
      </c>
      <c r="AC13" s="1177">
        <v>3</v>
      </c>
      <c r="AD13" s="1168" t="s">
        <v>9</v>
      </c>
      <c r="AE13" s="1179" t="s">
        <v>70</v>
      </c>
      <c r="AF13" s="1181">
        <f t="shared" si="0"/>
        <v>6</v>
      </c>
      <c r="AG13" s="1183" t="s">
        <v>7</v>
      </c>
      <c r="AH13" s="1186">
        <f t="shared" si="1"/>
        <v>287760</v>
      </c>
      <c r="AI13" s="1192">
        <v>222360</v>
      </c>
      <c r="AJ13" s="1192">
        <v>184000</v>
      </c>
      <c r="AK13" s="1192">
        <v>65450</v>
      </c>
      <c r="AL13" s="1204">
        <v>46050</v>
      </c>
    </row>
    <row r="14" spans="1:38" ht="36.75" customHeight="1">
      <c r="A14" s="1108">
        <f t="shared" si="2"/>
        <v>3</v>
      </c>
      <c r="B14" s="1113">
        <f>IF(基本情報入力シート!C35="","",基本情報入力シート!C35)</f>
        <v>1</v>
      </c>
      <c r="C14" s="1118">
        <f>IF(基本情報入力シート!D35="","",基本情報入力シート!D35)</f>
        <v>1</v>
      </c>
      <c r="D14" s="1118">
        <f>IF(基本情報入力シート!E35="","",基本情報入力シート!E35)</f>
        <v>3</v>
      </c>
      <c r="E14" s="1118">
        <f>IF(基本情報入力シート!F35="","",基本情報入力シート!F35)</f>
        <v>4</v>
      </c>
      <c r="F14" s="1118">
        <f>IF(基本情報入力シート!G35="","",基本情報入力シート!G35)</f>
        <v>5</v>
      </c>
      <c r="G14" s="1118">
        <f>IF(基本情報入力シート!H35="","",基本情報入力シート!H35)</f>
        <v>6</v>
      </c>
      <c r="H14" s="1118">
        <f>IF(基本情報入力シート!I35="","",基本情報入力シート!I35)</f>
        <v>7</v>
      </c>
      <c r="I14" s="1118">
        <f>IF(基本情報入力シート!J35="","",基本情報入力シート!J35)</f>
        <v>8</v>
      </c>
      <c r="J14" s="1118">
        <f>IF(基本情報入力シート!K35="","",基本情報入力シート!K35)</f>
        <v>9</v>
      </c>
      <c r="K14" s="1125">
        <f>IF(基本情報入力シート!L35="","",基本情報入力シート!L35)</f>
        <v>0</v>
      </c>
      <c r="L14" s="1129" t="str">
        <f>IF(基本情報入力シート!M35="","",基本情報入力シート!M35)</f>
        <v>埼玉県</v>
      </c>
      <c r="M14" s="1129" t="str">
        <f>IF(基本情報入力シート!R35="","",基本情報入力シート!R35)</f>
        <v>埼玉県</v>
      </c>
      <c r="N14" s="1129" t="str">
        <f>IF(基本情報入力シート!W35="","",基本情報入力シート!W35)</f>
        <v>さいたま市</v>
      </c>
      <c r="O14" s="1108" t="str">
        <f>IF(基本情報入力シート!X35="","",基本情報入力シート!X35)</f>
        <v>介護保険事業所名称０３</v>
      </c>
      <c r="P14" s="1144" t="str">
        <f>IF(基本情報入力シート!Y35="","",基本情報入力シート!Y35)</f>
        <v>介護老人福祉施設</v>
      </c>
      <c r="Q14" s="1146" t="s">
        <v>345</v>
      </c>
      <c r="R14" s="1022">
        <f>IF(基本情報入力シート!Z35="","",基本情報入力シート!Z35)</f>
        <v>2100000</v>
      </c>
      <c r="S14" s="1026">
        <f>IF(基本情報入力シート!AA35="","",基本情報入力シート!AA35)</f>
        <v>10.68</v>
      </c>
      <c r="T14" s="1157" t="s">
        <v>467</v>
      </c>
      <c r="U14" s="1163">
        <f>IF(P14="","",VLOOKUP(P14,'【参考】数式用2'!$A$3:$C$36,3,FALSE))</f>
        <v>1.6e-002</v>
      </c>
      <c r="V14" s="1168" t="s">
        <v>76</v>
      </c>
      <c r="W14" s="1171">
        <v>4</v>
      </c>
      <c r="X14" s="1173" t="s">
        <v>35</v>
      </c>
      <c r="Y14" s="1171">
        <v>10</v>
      </c>
      <c r="Z14" s="1175" t="s">
        <v>143</v>
      </c>
      <c r="AA14" s="1177">
        <v>5</v>
      </c>
      <c r="AB14" s="1168" t="s">
        <v>35</v>
      </c>
      <c r="AC14" s="1177">
        <v>3</v>
      </c>
      <c r="AD14" s="1168" t="s">
        <v>9</v>
      </c>
      <c r="AE14" s="1179" t="s">
        <v>70</v>
      </c>
      <c r="AF14" s="1181">
        <f t="shared" si="0"/>
        <v>6</v>
      </c>
      <c r="AG14" s="1183" t="s">
        <v>7</v>
      </c>
      <c r="AH14" s="1186">
        <f t="shared" si="1"/>
        <v>2153088</v>
      </c>
      <c r="AI14" s="1192">
        <v>1792515</v>
      </c>
      <c r="AJ14" s="1192">
        <v>1252695</v>
      </c>
      <c r="AK14" s="1192">
        <v>360948</v>
      </c>
      <c r="AL14" s="1204">
        <v>228875</v>
      </c>
    </row>
    <row r="15" spans="1:38" ht="36.75" customHeight="1">
      <c r="A15" s="1108">
        <f t="shared" si="2"/>
        <v>4</v>
      </c>
      <c r="B15" s="1113">
        <f>IF(基本情報入力シート!C36="","",基本情報入力シート!C36)</f>
        <v>1</v>
      </c>
      <c r="C15" s="1118">
        <f>IF(基本情報入力シート!D36="","",基本情報入力シート!D36)</f>
        <v>4</v>
      </c>
      <c r="D15" s="1118">
        <f>IF(基本情報入力シート!E36="","",基本情報入力シート!E36)</f>
        <v>3</v>
      </c>
      <c r="E15" s="1118">
        <f>IF(基本情報入力シート!F36="","",基本情報入力シート!F36)</f>
        <v>4</v>
      </c>
      <c r="F15" s="1118">
        <f>IF(基本情報入力シート!G36="","",基本情報入力シート!G36)</f>
        <v>5</v>
      </c>
      <c r="G15" s="1118">
        <f>IF(基本情報入力シート!H36="","",基本情報入力シート!H36)</f>
        <v>6</v>
      </c>
      <c r="H15" s="1118">
        <f>IF(基本情報入力シート!I36="","",基本情報入力シート!I36)</f>
        <v>7</v>
      </c>
      <c r="I15" s="1118">
        <f>IF(基本情報入力シート!J36="","",基本情報入力シート!J36)</f>
        <v>8</v>
      </c>
      <c r="J15" s="1118">
        <f>IF(基本情報入力シート!K36="","",基本情報入力シート!K36)</f>
        <v>9</v>
      </c>
      <c r="K15" s="1125">
        <f>IF(基本情報入力シート!L36="","",基本情報入力シート!L36)</f>
        <v>0</v>
      </c>
      <c r="L15" s="1129" t="str">
        <f>IF(基本情報入力シート!M36="","",基本情報入力シート!M36)</f>
        <v>横浜市</v>
      </c>
      <c r="M15" s="1129" t="str">
        <f>IF(基本情報入力シート!R36="","",基本情報入力シート!R36)</f>
        <v>神奈川県</v>
      </c>
      <c r="N15" s="1129" t="str">
        <f>IF(基本情報入力シート!W36="","",基本情報入力シート!W36)</f>
        <v>横浜市</v>
      </c>
      <c r="O15" s="1108" t="str">
        <f>IF(基本情報入力シート!X36="","",基本情報入力シート!X36)</f>
        <v>介護保険事業所名称０４</v>
      </c>
      <c r="P15" s="1144" t="str">
        <f>IF(基本情報入力シート!Y36="","",基本情報入力シート!Y36)</f>
        <v>小規模多機能型居宅介護</v>
      </c>
      <c r="Q15" s="1146" t="s">
        <v>345</v>
      </c>
      <c r="R15" s="1022">
        <f>IF(基本情報入力シート!Z36="","",基本情報入力シート!Z36)</f>
        <v>400000</v>
      </c>
      <c r="S15" s="1026">
        <f>IF(基本情報入力シート!AA36="","",基本情報入力シート!AA36)</f>
        <v>10.88</v>
      </c>
      <c r="T15" s="1157" t="s">
        <v>467</v>
      </c>
      <c r="U15" s="1163">
        <f>IF(P15="","",VLOOKUP(P15,'【参考】数式用2'!$A$3:$C$36,3,FALSE))</f>
        <v>1.7000000000000001e-002</v>
      </c>
      <c r="V15" s="1168" t="s">
        <v>76</v>
      </c>
      <c r="W15" s="1171">
        <v>4</v>
      </c>
      <c r="X15" s="1173" t="s">
        <v>35</v>
      </c>
      <c r="Y15" s="1171">
        <v>10</v>
      </c>
      <c r="Z15" s="1175" t="s">
        <v>143</v>
      </c>
      <c r="AA15" s="1177">
        <v>5</v>
      </c>
      <c r="AB15" s="1168" t="s">
        <v>35</v>
      </c>
      <c r="AC15" s="1177">
        <v>3</v>
      </c>
      <c r="AD15" s="1168" t="s">
        <v>9</v>
      </c>
      <c r="AE15" s="1179" t="s">
        <v>70</v>
      </c>
      <c r="AF15" s="1181">
        <f t="shared" si="0"/>
        <v>6</v>
      </c>
      <c r="AG15" s="1183" t="s">
        <v>7</v>
      </c>
      <c r="AH15" s="1186">
        <f t="shared" si="1"/>
        <v>443904</v>
      </c>
      <c r="AI15" s="1192">
        <v>396277</v>
      </c>
      <c r="AJ15" s="1192">
        <v>276750</v>
      </c>
      <c r="AK15" s="1192">
        <v>47704</v>
      </c>
      <c r="AL15" s="1204">
        <v>37875</v>
      </c>
    </row>
    <row r="16" spans="1:38" ht="36.75" customHeight="1">
      <c r="A16" s="1108">
        <f t="shared" si="2"/>
        <v>5</v>
      </c>
      <c r="B16" s="1113">
        <f>IF(基本情報入力シート!C37="","",基本情報入力シート!C37)</f>
        <v>1</v>
      </c>
      <c r="C16" s="1118">
        <f>IF(基本情報入力シート!D37="","",基本情報入力シート!D37)</f>
        <v>2</v>
      </c>
      <c r="D16" s="1118">
        <f>IF(基本情報入力シート!E37="","",基本情報入力シート!E37)</f>
        <v>3</v>
      </c>
      <c r="E16" s="1118">
        <f>IF(基本情報入力シート!F37="","",基本情報入力シート!F37)</f>
        <v>4</v>
      </c>
      <c r="F16" s="1118">
        <f>IF(基本情報入力シート!G37="","",基本情報入力シート!G37)</f>
        <v>5</v>
      </c>
      <c r="G16" s="1118">
        <f>IF(基本情報入力シート!H37="","",基本情報入力シート!H37)</f>
        <v>6</v>
      </c>
      <c r="H16" s="1118">
        <f>IF(基本情報入力シート!I37="","",基本情報入力シート!I37)</f>
        <v>7</v>
      </c>
      <c r="I16" s="1118">
        <f>IF(基本情報入力シート!J37="","",基本情報入力シート!J37)</f>
        <v>8</v>
      </c>
      <c r="J16" s="1118">
        <f>IF(基本情報入力シート!K37="","",基本情報入力シート!K37)</f>
        <v>9</v>
      </c>
      <c r="K16" s="1125">
        <f>IF(基本情報入力シート!L37="","",基本情報入力シート!L37)</f>
        <v>6</v>
      </c>
      <c r="L16" s="1129" t="str">
        <f>IF(基本情報入力シート!M37="","",基本情報入力シート!M37)</f>
        <v>千葉県</v>
      </c>
      <c r="M16" s="1129" t="str">
        <f>IF(基本情報入力シート!R37="","",基本情報入力シート!R37)</f>
        <v>千葉県</v>
      </c>
      <c r="N16" s="1129" t="str">
        <f>IF(基本情報入力シート!W37="","",基本情報入力シート!W37)</f>
        <v>千葉市</v>
      </c>
      <c r="O16" s="1108" t="str">
        <f>IF(基本情報入力シート!X37="","",基本情報入力シート!X37)</f>
        <v>介護保険事業所名称０５</v>
      </c>
      <c r="P16" s="1144" t="str">
        <f>IF(基本情報入力シート!Y37="","",基本情報入力シート!Y37)</f>
        <v>介護老人保健施設</v>
      </c>
      <c r="Q16" s="1146" t="s">
        <v>47</v>
      </c>
      <c r="R16" s="1022">
        <f>IF(基本情報入力シート!Z37="","",基本情報入力シート!Z37)</f>
        <v>2600000</v>
      </c>
      <c r="S16" s="1026">
        <f>IF(基本情報入力シート!AA37="","",基本情報入力シート!AA37)</f>
        <v>10.68</v>
      </c>
      <c r="T16" s="1157" t="s">
        <v>467</v>
      </c>
      <c r="U16" s="1163">
        <f>IF(P16="","",VLOOKUP(P16,'【参考】数式用2'!$A$3:$C$36,3,FALSE))</f>
        <v>8.0000000000000002e-003</v>
      </c>
      <c r="V16" s="1168" t="s">
        <v>76</v>
      </c>
      <c r="W16" s="1171">
        <v>4</v>
      </c>
      <c r="X16" s="1173" t="s">
        <v>35</v>
      </c>
      <c r="Y16" s="1171">
        <v>10</v>
      </c>
      <c r="Z16" s="1175" t="s">
        <v>143</v>
      </c>
      <c r="AA16" s="1177">
        <v>5</v>
      </c>
      <c r="AB16" s="1168" t="s">
        <v>35</v>
      </c>
      <c r="AC16" s="1177">
        <v>3</v>
      </c>
      <c r="AD16" s="1168" t="s">
        <v>9</v>
      </c>
      <c r="AE16" s="1179" t="s">
        <v>70</v>
      </c>
      <c r="AF16" s="1181">
        <f t="shared" si="0"/>
        <v>6</v>
      </c>
      <c r="AG16" s="1183" t="s">
        <v>7</v>
      </c>
      <c r="AH16" s="1186">
        <f t="shared" si="1"/>
        <v>1332864</v>
      </c>
      <c r="AI16" s="1192">
        <v>1046311</v>
      </c>
      <c r="AJ16" s="1192">
        <v>821750</v>
      </c>
      <c r="AK16" s="1192">
        <v>338058</v>
      </c>
      <c r="AL16" s="1204">
        <v>243040.00000000003</v>
      </c>
    </row>
    <row r="17" spans="1:38" ht="36.75" customHeight="1">
      <c r="A17" s="1108">
        <f t="shared" si="2"/>
        <v>6</v>
      </c>
      <c r="B17" s="1113">
        <f>IF(基本情報入力シート!C38="","",基本情報入力シート!C38)</f>
        <v>1</v>
      </c>
      <c r="C17" s="1118">
        <f>IF(基本情報入力シート!D38="","",基本情報入力シート!D38)</f>
        <v>2</v>
      </c>
      <c r="D17" s="1118">
        <f>IF(基本情報入力シート!E38="","",基本情報入力シート!E38)</f>
        <v>3</v>
      </c>
      <c r="E17" s="1118">
        <f>IF(基本情報入力シート!F38="","",基本情報入力シート!F38)</f>
        <v>4</v>
      </c>
      <c r="F17" s="1118">
        <f>IF(基本情報入力シート!G38="","",基本情報入力シート!G38)</f>
        <v>5</v>
      </c>
      <c r="G17" s="1118">
        <f>IF(基本情報入力シート!H38="","",基本情報入力シート!H38)</f>
        <v>6</v>
      </c>
      <c r="H17" s="1118">
        <f>IF(基本情報入力シート!I38="","",基本情報入力シート!I38)</f>
        <v>7</v>
      </c>
      <c r="I17" s="1118">
        <f>IF(基本情報入力シート!J38="","",基本情報入力シート!J38)</f>
        <v>8</v>
      </c>
      <c r="J17" s="1118">
        <f>IF(基本情報入力シート!K38="","",基本情報入力シート!K38)</f>
        <v>9</v>
      </c>
      <c r="K17" s="1125">
        <f>IF(基本情報入力シート!L38="","",基本情報入力シート!L38)</f>
        <v>6</v>
      </c>
      <c r="L17" s="1129" t="str">
        <f>IF(基本情報入力シート!M38="","",基本情報入力シート!M38)</f>
        <v>千葉県</v>
      </c>
      <c r="M17" s="1129" t="str">
        <f>IF(基本情報入力シート!R38="","",基本情報入力シート!R38)</f>
        <v>千葉県</v>
      </c>
      <c r="N17" s="1129" t="str">
        <f>IF(基本情報入力シート!W38="","",基本情報入力シート!W38)</f>
        <v>千葉市</v>
      </c>
      <c r="O17" s="1108" t="str">
        <f>IF(基本情報入力シート!X38="","",基本情報入力シート!X38)</f>
        <v>介護保険事業所名称０５</v>
      </c>
      <c r="P17" s="1144" t="str">
        <f>IF(基本情報入力シート!Y38="","",基本情報入力シート!Y38)</f>
        <v>短期入所療養介護（老健）</v>
      </c>
      <c r="Q17" s="1146" t="s">
        <v>427</v>
      </c>
      <c r="R17" s="1022">
        <f>IF(基本情報入力シート!Z38="","",基本情報入力シート!Z38)</f>
        <v>100000</v>
      </c>
      <c r="S17" s="1026">
        <f>IF(基本情報入力シート!AA38="","",基本情報入力シート!AA38)</f>
        <v>10.68</v>
      </c>
      <c r="T17" s="1157" t="s">
        <v>467</v>
      </c>
      <c r="U17" s="1163">
        <f>IF(P17="","",VLOOKUP(P17,'【参考】数式用2'!$A$3:$C$36,3,FALSE))</f>
        <v>8.0000000000000002e-003</v>
      </c>
      <c r="V17" s="1168" t="s">
        <v>249</v>
      </c>
      <c r="W17" s="1171">
        <v>4</v>
      </c>
      <c r="X17" s="1173" t="s">
        <v>35</v>
      </c>
      <c r="Y17" s="1171">
        <v>10</v>
      </c>
      <c r="Z17" s="1175" t="s">
        <v>236</v>
      </c>
      <c r="AA17" s="1177">
        <v>5</v>
      </c>
      <c r="AB17" s="1168" t="s">
        <v>35</v>
      </c>
      <c r="AC17" s="1177">
        <v>3</v>
      </c>
      <c r="AD17" s="1168" t="s">
        <v>40</v>
      </c>
      <c r="AE17" s="1179" t="s">
        <v>70</v>
      </c>
      <c r="AF17" s="1181">
        <f t="shared" si="0"/>
        <v>6</v>
      </c>
      <c r="AG17" s="1183" t="s">
        <v>252</v>
      </c>
      <c r="AH17" s="1186">
        <f t="shared" si="1"/>
        <v>51264</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249</v>
      </c>
      <c r="W18" s="1171"/>
      <c r="X18" s="1173" t="s">
        <v>35</v>
      </c>
      <c r="Y18" s="1171"/>
      <c r="Z18" s="1175" t="s">
        <v>236</v>
      </c>
      <c r="AA18" s="1177"/>
      <c r="AB18" s="1168" t="s">
        <v>35</v>
      </c>
      <c r="AC18" s="1177"/>
      <c r="AD18" s="1168" t="s">
        <v>40</v>
      </c>
      <c r="AE18" s="1179" t="s">
        <v>70</v>
      </c>
      <c r="AF18" s="1181" t="str">
        <f t="shared" si="0"/>
        <v/>
      </c>
      <c r="AG18" s="1183" t="s">
        <v>252</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249</v>
      </c>
      <c r="W19" s="1171"/>
      <c r="X19" s="1173" t="s">
        <v>35</v>
      </c>
      <c r="Y19" s="1171"/>
      <c r="Z19" s="1175" t="s">
        <v>236</v>
      </c>
      <c r="AA19" s="1177"/>
      <c r="AB19" s="1168" t="s">
        <v>35</v>
      </c>
      <c r="AC19" s="1177"/>
      <c r="AD19" s="1168" t="s">
        <v>40</v>
      </c>
      <c r="AE19" s="1179" t="s">
        <v>70</v>
      </c>
      <c r="AF19" s="1181" t="str">
        <f t="shared" si="0"/>
        <v/>
      </c>
      <c r="AG19" s="1183" t="s">
        <v>252</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249</v>
      </c>
      <c r="W20" s="1171"/>
      <c r="X20" s="1173" t="s">
        <v>35</v>
      </c>
      <c r="Y20" s="1171"/>
      <c r="Z20" s="1175" t="s">
        <v>236</v>
      </c>
      <c r="AA20" s="1177"/>
      <c r="AB20" s="1168" t="s">
        <v>35</v>
      </c>
      <c r="AC20" s="1177"/>
      <c r="AD20" s="1168" t="s">
        <v>40</v>
      </c>
      <c r="AE20" s="1179" t="s">
        <v>70</v>
      </c>
      <c r="AF20" s="1181" t="str">
        <f t="shared" si="0"/>
        <v/>
      </c>
      <c r="AG20" s="1183" t="s">
        <v>252</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249</v>
      </c>
      <c r="W21" s="1171"/>
      <c r="X21" s="1173" t="s">
        <v>35</v>
      </c>
      <c r="Y21" s="1171"/>
      <c r="Z21" s="1175" t="s">
        <v>236</v>
      </c>
      <c r="AA21" s="1177"/>
      <c r="AB21" s="1168" t="s">
        <v>35</v>
      </c>
      <c r="AC21" s="1177"/>
      <c r="AD21" s="1168" t="s">
        <v>40</v>
      </c>
      <c r="AE21" s="1179" t="s">
        <v>70</v>
      </c>
      <c r="AF21" s="1181" t="str">
        <f t="shared" si="0"/>
        <v/>
      </c>
      <c r="AG21" s="1183" t="s">
        <v>252</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249</v>
      </c>
      <c r="W22" s="1171"/>
      <c r="X22" s="1173" t="s">
        <v>35</v>
      </c>
      <c r="Y22" s="1171"/>
      <c r="Z22" s="1175" t="s">
        <v>236</v>
      </c>
      <c r="AA22" s="1177"/>
      <c r="AB22" s="1168" t="s">
        <v>35</v>
      </c>
      <c r="AC22" s="1177"/>
      <c r="AD22" s="1168" t="s">
        <v>40</v>
      </c>
      <c r="AE22" s="1179" t="s">
        <v>70</v>
      </c>
      <c r="AF22" s="1181" t="str">
        <f t="shared" si="0"/>
        <v/>
      </c>
      <c r="AG22" s="1183" t="s">
        <v>252</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249</v>
      </c>
      <c r="W23" s="1171"/>
      <c r="X23" s="1173" t="s">
        <v>35</v>
      </c>
      <c r="Y23" s="1171"/>
      <c r="Z23" s="1175" t="s">
        <v>236</v>
      </c>
      <c r="AA23" s="1177"/>
      <c r="AB23" s="1168" t="s">
        <v>35</v>
      </c>
      <c r="AC23" s="1177"/>
      <c r="AD23" s="1168" t="s">
        <v>40</v>
      </c>
      <c r="AE23" s="1179" t="s">
        <v>70</v>
      </c>
      <c r="AF23" s="1181" t="str">
        <f t="shared" si="0"/>
        <v/>
      </c>
      <c r="AG23" s="1183" t="s">
        <v>252</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249</v>
      </c>
      <c r="W24" s="1171"/>
      <c r="X24" s="1173" t="s">
        <v>35</v>
      </c>
      <c r="Y24" s="1171"/>
      <c r="Z24" s="1175" t="s">
        <v>236</v>
      </c>
      <c r="AA24" s="1177"/>
      <c r="AB24" s="1168" t="s">
        <v>35</v>
      </c>
      <c r="AC24" s="1177"/>
      <c r="AD24" s="1168" t="s">
        <v>40</v>
      </c>
      <c r="AE24" s="1179" t="s">
        <v>70</v>
      </c>
      <c r="AF24" s="1181" t="str">
        <f t="shared" si="0"/>
        <v/>
      </c>
      <c r="AG24" s="1183" t="s">
        <v>252</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249</v>
      </c>
      <c r="W25" s="1171"/>
      <c r="X25" s="1173" t="s">
        <v>35</v>
      </c>
      <c r="Y25" s="1171"/>
      <c r="Z25" s="1175" t="s">
        <v>236</v>
      </c>
      <c r="AA25" s="1177"/>
      <c r="AB25" s="1168" t="s">
        <v>35</v>
      </c>
      <c r="AC25" s="1177"/>
      <c r="AD25" s="1168" t="s">
        <v>40</v>
      </c>
      <c r="AE25" s="1179" t="s">
        <v>70</v>
      </c>
      <c r="AF25" s="1181" t="str">
        <f t="shared" si="0"/>
        <v/>
      </c>
      <c r="AG25" s="1183" t="s">
        <v>252</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249</v>
      </c>
      <c r="W26" s="1171"/>
      <c r="X26" s="1173" t="s">
        <v>35</v>
      </c>
      <c r="Y26" s="1171"/>
      <c r="Z26" s="1175" t="s">
        <v>236</v>
      </c>
      <c r="AA26" s="1177"/>
      <c r="AB26" s="1168" t="s">
        <v>35</v>
      </c>
      <c r="AC26" s="1177"/>
      <c r="AD26" s="1168" t="s">
        <v>40</v>
      </c>
      <c r="AE26" s="1179" t="s">
        <v>70</v>
      </c>
      <c r="AF26" s="1181" t="str">
        <f t="shared" si="0"/>
        <v/>
      </c>
      <c r="AG26" s="1183" t="s">
        <v>252</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249</v>
      </c>
      <c r="W27" s="1171"/>
      <c r="X27" s="1173" t="s">
        <v>35</v>
      </c>
      <c r="Y27" s="1171"/>
      <c r="Z27" s="1175" t="s">
        <v>236</v>
      </c>
      <c r="AA27" s="1177"/>
      <c r="AB27" s="1168" t="s">
        <v>35</v>
      </c>
      <c r="AC27" s="1177"/>
      <c r="AD27" s="1168" t="s">
        <v>40</v>
      </c>
      <c r="AE27" s="1179" t="s">
        <v>70</v>
      </c>
      <c r="AF27" s="1181" t="str">
        <f t="shared" si="0"/>
        <v/>
      </c>
      <c r="AG27" s="1183" t="s">
        <v>252</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249</v>
      </c>
      <c r="W28" s="1171"/>
      <c r="X28" s="1173" t="s">
        <v>35</v>
      </c>
      <c r="Y28" s="1171"/>
      <c r="Z28" s="1175" t="s">
        <v>236</v>
      </c>
      <c r="AA28" s="1177"/>
      <c r="AB28" s="1168" t="s">
        <v>35</v>
      </c>
      <c r="AC28" s="1177"/>
      <c r="AD28" s="1168" t="s">
        <v>40</v>
      </c>
      <c r="AE28" s="1179" t="s">
        <v>70</v>
      </c>
      <c r="AF28" s="1181" t="str">
        <f t="shared" si="0"/>
        <v/>
      </c>
      <c r="AG28" s="1183" t="s">
        <v>252</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249</v>
      </c>
      <c r="W29" s="1171"/>
      <c r="X29" s="1173" t="s">
        <v>35</v>
      </c>
      <c r="Y29" s="1171"/>
      <c r="Z29" s="1175" t="s">
        <v>236</v>
      </c>
      <c r="AA29" s="1177"/>
      <c r="AB29" s="1168" t="s">
        <v>35</v>
      </c>
      <c r="AC29" s="1177"/>
      <c r="AD29" s="1168" t="s">
        <v>40</v>
      </c>
      <c r="AE29" s="1179" t="s">
        <v>70</v>
      </c>
      <c r="AF29" s="1181" t="str">
        <f t="shared" si="0"/>
        <v/>
      </c>
      <c r="AG29" s="1183" t="s">
        <v>252</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249</v>
      </c>
      <c r="W30" s="1171"/>
      <c r="X30" s="1173" t="s">
        <v>35</v>
      </c>
      <c r="Y30" s="1171"/>
      <c r="Z30" s="1175" t="s">
        <v>236</v>
      </c>
      <c r="AA30" s="1177"/>
      <c r="AB30" s="1168" t="s">
        <v>35</v>
      </c>
      <c r="AC30" s="1177"/>
      <c r="AD30" s="1168" t="s">
        <v>40</v>
      </c>
      <c r="AE30" s="1179" t="s">
        <v>70</v>
      </c>
      <c r="AF30" s="1181" t="str">
        <f t="shared" si="0"/>
        <v/>
      </c>
      <c r="AG30" s="1183" t="s">
        <v>252</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249</v>
      </c>
      <c r="W31" s="1171"/>
      <c r="X31" s="1173" t="s">
        <v>35</v>
      </c>
      <c r="Y31" s="1171"/>
      <c r="Z31" s="1175" t="s">
        <v>236</v>
      </c>
      <c r="AA31" s="1177"/>
      <c r="AB31" s="1168" t="s">
        <v>35</v>
      </c>
      <c r="AC31" s="1177"/>
      <c r="AD31" s="1168" t="s">
        <v>40</v>
      </c>
      <c r="AE31" s="1179" t="s">
        <v>70</v>
      </c>
      <c r="AF31" s="1181" t="str">
        <f t="shared" si="0"/>
        <v/>
      </c>
      <c r="AG31" s="1183" t="s">
        <v>252</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249</v>
      </c>
      <c r="W32" s="1171"/>
      <c r="X32" s="1173" t="s">
        <v>35</v>
      </c>
      <c r="Y32" s="1171"/>
      <c r="Z32" s="1175" t="s">
        <v>236</v>
      </c>
      <c r="AA32" s="1177"/>
      <c r="AB32" s="1168" t="s">
        <v>35</v>
      </c>
      <c r="AC32" s="1177"/>
      <c r="AD32" s="1168" t="s">
        <v>40</v>
      </c>
      <c r="AE32" s="1179" t="s">
        <v>70</v>
      </c>
      <c r="AF32" s="1181" t="str">
        <f t="shared" si="0"/>
        <v/>
      </c>
      <c r="AG32" s="1183" t="s">
        <v>252</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249</v>
      </c>
      <c r="W33" s="1171"/>
      <c r="X33" s="1173" t="s">
        <v>35</v>
      </c>
      <c r="Y33" s="1171"/>
      <c r="Z33" s="1175" t="s">
        <v>236</v>
      </c>
      <c r="AA33" s="1177"/>
      <c r="AB33" s="1168" t="s">
        <v>35</v>
      </c>
      <c r="AC33" s="1177"/>
      <c r="AD33" s="1168" t="s">
        <v>40</v>
      </c>
      <c r="AE33" s="1179" t="s">
        <v>70</v>
      </c>
      <c r="AF33" s="1181" t="str">
        <f t="shared" si="0"/>
        <v/>
      </c>
      <c r="AG33" s="1183" t="s">
        <v>252</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249</v>
      </c>
      <c r="W34" s="1171"/>
      <c r="X34" s="1173" t="s">
        <v>35</v>
      </c>
      <c r="Y34" s="1171"/>
      <c r="Z34" s="1175" t="s">
        <v>236</v>
      </c>
      <c r="AA34" s="1177"/>
      <c r="AB34" s="1168" t="s">
        <v>35</v>
      </c>
      <c r="AC34" s="1177"/>
      <c r="AD34" s="1168" t="s">
        <v>40</v>
      </c>
      <c r="AE34" s="1179" t="s">
        <v>70</v>
      </c>
      <c r="AF34" s="1181" t="str">
        <f t="shared" si="0"/>
        <v/>
      </c>
      <c r="AG34" s="1183" t="s">
        <v>252</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249</v>
      </c>
      <c r="W35" s="1171"/>
      <c r="X35" s="1173" t="s">
        <v>35</v>
      </c>
      <c r="Y35" s="1171"/>
      <c r="Z35" s="1175" t="s">
        <v>236</v>
      </c>
      <c r="AA35" s="1177"/>
      <c r="AB35" s="1168" t="s">
        <v>35</v>
      </c>
      <c r="AC35" s="1177"/>
      <c r="AD35" s="1168" t="s">
        <v>40</v>
      </c>
      <c r="AE35" s="1179" t="s">
        <v>70</v>
      </c>
      <c r="AF35" s="1181" t="str">
        <f t="shared" si="0"/>
        <v/>
      </c>
      <c r="AG35" s="1183" t="s">
        <v>252</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249</v>
      </c>
      <c r="W36" s="1171"/>
      <c r="X36" s="1173" t="s">
        <v>35</v>
      </c>
      <c r="Y36" s="1171"/>
      <c r="Z36" s="1175" t="s">
        <v>236</v>
      </c>
      <c r="AA36" s="1177"/>
      <c r="AB36" s="1168" t="s">
        <v>35</v>
      </c>
      <c r="AC36" s="1177"/>
      <c r="AD36" s="1168" t="s">
        <v>40</v>
      </c>
      <c r="AE36" s="1179" t="s">
        <v>70</v>
      </c>
      <c r="AF36" s="1181" t="str">
        <f t="shared" si="0"/>
        <v/>
      </c>
      <c r="AG36" s="1183" t="s">
        <v>252</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249</v>
      </c>
      <c r="W37" s="1171"/>
      <c r="X37" s="1173" t="s">
        <v>35</v>
      </c>
      <c r="Y37" s="1171"/>
      <c r="Z37" s="1175" t="s">
        <v>236</v>
      </c>
      <c r="AA37" s="1177"/>
      <c r="AB37" s="1168" t="s">
        <v>35</v>
      </c>
      <c r="AC37" s="1177"/>
      <c r="AD37" s="1168" t="s">
        <v>40</v>
      </c>
      <c r="AE37" s="1179" t="s">
        <v>70</v>
      </c>
      <c r="AF37" s="1181" t="str">
        <f t="shared" si="0"/>
        <v/>
      </c>
      <c r="AG37" s="1183" t="s">
        <v>252</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249</v>
      </c>
      <c r="W38" s="1171"/>
      <c r="X38" s="1173" t="s">
        <v>35</v>
      </c>
      <c r="Y38" s="1171"/>
      <c r="Z38" s="1175" t="s">
        <v>236</v>
      </c>
      <c r="AA38" s="1177"/>
      <c r="AB38" s="1168" t="s">
        <v>35</v>
      </c>
      <c r="AC38" s="1177"/>
      <c r="AD38" s="1168" t="s">
        <v>40</v>
      </c>
      <c r="AE38" s="1179" t="s">
        <v>70</v>
      </c>
      <c r="AF38" s="1181" t="str">
        <f t="shared" si="0"/>
        <v/>
      </c>
      <c r="AG38" s="1183" t="s">
        <v>252</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249</v>
      </c>
      <c r="W39" s="1171"/>
      <c r="X39" s="1173" t="s">
        <v>35</v>
      </c>
      <c r="Y39" s="1171"/>
      <c r="Z39" s="1175" t="s">
        <v>236</v>
      </c>
      <c r="AA39" s="1177"/>
      <c r="AB39" s="1168" t="s">
        <v>35</v>
      </c>
      <c r="AC39" s="1177"/>
      <c r="AD39" s="1168" t="s">
        <v>40</v>
      </c>
      <c r="AE39" s="1179" t="s">
        <v>70</v>
      </c>
      <c r="AF39" s="1181" t="str">
        <f t="shared" si="0"/>
        <v/>
      </c>
      <c r="AG39" s="1183" t="s">
        <v>252</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249</v>
      </c>
      <c r="W40" s="1171"/>
      <c r="X40" s="1173" t="s">
        <v>35</v>
      </c>
      <c r="Y40" s="1171"/>
      <c r="Z40" s="1175" t="s">
        <v>236</v>
      </c>
      <c r="AA40" s="1177"/>
      <c r="AB40" s="1168" t="s">
        <v>35</v>
      </c>
      <c r="AC40" s="1177"/>
      <c r="AD40" s="1168" t="s">
        <v>40</v>
      </c>
      <c r="AE40" s="1179" t="s">
        <v>70</v>
      </c>
      <c r="AF40" s="1181" t="str">
        <f t="shared" si="0"/>
        <v/>
      </c>
      <c r="AG40" s="1183" t="s">
        <v>252</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249</v>
      </c>
      <c r="W41" s="1171"/>
      <c r="X41" s="1173" t="s">
        <v>35</v>
      </c>
      <c r="Y41" s="1171"/>
      <c r="Z41" s="1175" t="s">
        <v>236</v>
      </c>
      <c r="AA41" s="1177"/>
      <c r="AB41" s="1168" t="s">
        <v>35</v>
      </c>
      <c r="AC41" s="1177"/>
      <c r="AD41" s="1168" t="s">
        <v>40</v>
      </c>
      <c r="AE41" s="1179" t="s">
        <v>70</v>
      </c>
      <c r="AF41" s="1181" t="str">
        <f t="shared" si="0"/>
        <v/>
      </c>
      <c r="AG41" s="1183" t="s">
        <v>252</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249</v>
      </c>
      <c r="W42" s="1171"/>
      <c r="X42" s="1173" t="s">
        <v>35</v>
      </c>
      <c r="Y42" s="1171"/>
      <c r="Z42" s="1175" t="s">
        <v>236</v>
      </c>
      <c r="AA42" s="1177"/>
      <c r="AB42" s="1168" t="s">
        <v>35</v>
      </c>
      <c r="AC42" s="1177"/>
      <c r="AD42" s="1168" t="s">
        <v>40</v>
      </c>
      <c r="AE42" s="1179" t="s">
        <v>70</v>
      </c>
      <c r="AF42" s="1181" t="str">
        <f t="shared" si="0"/>
        <v/>
      </c>
      <c r="AG42" s="1183" t="s">
        <v>252</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249</v>
      </c>
      <c r="W43" s="1171"/>
      <c r="X43" s="1173" t="s">
        <v>35</v>
      </c>
      <c r="Y43" s="1171"/>
      <c r="Z43" s="1175" t="s">
        <v>236</v>
      </c>
      <c r="AA43" s="1177"/>
      <c r="AB43" s="1168" t="s">
        <v>35</v>
      </c>
      <c r="AC43" s="1177"/>
      <c r="AD43" s="1168" t="s">
        <v>40</v>
      </c>
      <c r="AE43" s="1179" t="s">
        <v>70</v>
      </c>
      <c r="AF43" s="1181" t="str">
        <f t="shared" si="0"/>
        <v/>
      </c>
      <c r="AG43" s="1183" t="s">
        <v>252</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249</v>
      </c>
      <c r="W44" s="1171"/>
      <c r="X44" s="1173" t="s">
        <v>35</v>
      </c>
      <c r="Y44" s="1171"/>
      <c r="Z44" s="1175" t="s">
        <v>236</v>
      </c>
      <c r="AA44" s="1177"/>
      <c r="AB44" s="1168" t="s">
        <v>35</v>
      </c>
      <c r="AC44" s="1177"/>
      <c r="AD44" s="1168" t="s">
        <v>40</v>
      </c>
      <c r="AE44" s="1179" t="s">
        <v>70</v>
      </c>
      <c r="AF44" s="1181" t="str">
        <f t="shared" si="0"/>
        <v/>
      </c>
      <c r="AG44" s="1183" t="s">
        <v>252</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249</v>
      </c>
      <c r="W45" s="1171"/>
      <c r="X45" s="1173" t="s">
        <v>35</v>
      </c>
      <c r="Y45" s="1171"/>
      <c r="Z45" s="1175" t="s">
        <v>236</v>
      </c>
      <c r="AA45" s="1177"/>
      <c r="AB45" s="1168" t="s">
        <v>35</v>
      </c>
      <c r="AC45" s="1177"/>
      <c r="AD45" s="1168" t="s">
        <v>40</v>
      </c>
      <c r="AE45" s="1179" t="s">
        <v>70</v>
      </c>
      <c r="AF45" s="1181" t="str">
        <f t="shared" si="0"/>
        <v/>
      </c>
      <c r="AG45" s="1183" t="s">
        <v>252</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249</v>
      </c>
      <c r="W46" s="1171"/>
      <c r="X46" s="1173" t="s">
        <v>35</v>
      </c>
      <c r="Y46" s="1171"/>
      <c r="Z46" s="1175" t="s">
        <v>236</v>
      </c>
      <c r="AA46" s="1177"/>
      <c r="AB46" s="1168" t="s">
        <v>35</v>
      </c>
      <c r="AC46" s="1177"/>
      <c r="AD46" s="1168" t="s">
        <v>40</v>
      </c>
      <c r="AE46" s="1179" t="s">
        <v>70</v>
      </c>
      <c r="AF46" s="1181" t="str">
        <f t="shared" si="0"/>
        <v/>
      </c>
      <c r="AG46" s="1183" t="s">
        <v>252</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249</v>
      </c>
      <c r="W47" s="1171"/>
      <c r="X47" s="1173" t="s">
        <v>35</v>
      </c>
      <c r="Y47" s="1171"/>
      <c r="Z47" s="1175" t="s">
        <v>236</v>
      </c>
      <c r="AA47" s="1177"/>
      <c r="AB47" s="1168" t="s">
        <v>35</v>
      </c>
      <c r="AC47" s="1177"/>
      <c r="AD47" s="1168" t="s">
        <v>40</v>
      </c>
      <c r="AE47" s="1179" t="s">
        <v>70</v>
      </c>
      <c r="AF47" s="1181" t="str">
        <f t="shared" si="0"/>
        <v/>
      </c>
      <c r="AG47" s="1183" t="s">
        <v>252</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249</v>
      </c>
      <c r="W48" s="1171"/>
      <c r="X48" s="1173" t="s">
        <v>35</v>
      </c>
      <c r="Y48" s="1171"/>
      <c r="Z48" s="1175" t="s">
        <v>236</v>
      </c>
      <c r="AA48" s="1177"/>
      <c r="AB48" s="1168" t="s">
        <v>35</v>
      </c>
      <c r="AC48" s="1177"/>
      <c r="AD48" s="1168" t="s">
        <v>40</v>
      </c>
      <c r="AE48" s="1179" t="s">
        <v>70</v>
      </c>
      <c r="AF48" s="1181" t="str">
        <f t="shared" si="0"/>
        <v/>
      </c>
      <c r="AG48" s="1183" t="s">
        <v>252</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249</v>
      </c>
      <c r="W49" s="1171"/>
      <c r="X49" s="1173" t="s">
        <v>35</v>
      </c>
      <c r="Y49" s="1171"/>
      <c r="Z49" s="1175" t="s">
        <v>236</v>
      </c>
      <c r="AA49" s="1177"/>
      <c r="AB49" s="1168" t="s">
        <v>35</v>
      </c>
      <c r="AC49" s="1177"/>
      <c r="AD49" s="1168" t="s">
        <v>40</v>
      </c>
      <c r="AE49" s="1179" t="s">
        <v>70</v>
      </c>
      <c r="AF49" s="1181" t="str">
        <f t="shared" si="0"/>
        <v/>
      </c>
      <c r="AG49" s="1183" t="s">
        <v>252</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249</v>
      </c>
      <c r="W50" s="1171"/>
      <c r="X50" s="1173" t="s">
        <v>35</v>
      </c>
      <c r="Y50" s="1171"/>
      <c r="Z50" s="1175" t="s">
        <v>236</v>
      </c>
      <c r="AA50" s="1177"/>
      <c r="AB50" s="1168" t="s">
        <v>35</v>
      </c>
      <c r="AC50" s="1177"/>
      <c r="AD50" s="1168" t="s">
        <v>40</v>
      </c>
      <c r="AE50" s="1179" t="s">
        <v>70</v>
      </c>
      <c r="AF50" s="1181" t="str">
        <f t="shared" si="0"/>
        <v/>
      </c>
      <c r="AG50" s="1183" t="s">
        <v>252</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249</v>
      </c>
      <c r="W51" s="1171"/>
      <c r="X51" s="1173" t="s">
        <v>35</v>
      </c>
      <c r="Y51" s="1171"/>
      <c r="Z51" s="1175" t="s">
        <v>236</v>
      </c>
      <c r="AA51" s="1177"/>
      <c r="AB51" s="1168" t="s">
        <v>35</v>
      </c>
      <c r="AC51" s="1177"/>
      <c r="AD51" s="1168" t="s">
        <v>40</v>
      </c>
      <c r="AE51" s="1179" t="s">
        <v>70</v>
      </c>
      <c r="AF51" s="1181" t="str">
        <f t="shared" si="0"/>
        <v/>
      </c>
      <c r="AG51" s="1183" t="s">
        <v>252</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249</v>
      </c>
      <c r="W52" s="1171"/>
      <c r="X52" s="1173" t="s">
        <v>35</v>
      </c>
      <c r="Y52" s="1171"/>
      <c r="Z52" s="1175" t="s">
        <v>236</v>
      </c>
      <c r="AA52" s="1177"/>
      <c r="AB52" s="1168" t="s">
        <v>35</v>
      </c>
      <c r="AC52" s="1177"/>
      <c r="AD52" s="1168" t="s">
        <v>40</v>
      </c>
      <c r="AE52" s="1179" t="s">
        <v>70</v>
      </c>
      <c r="AF52" s="1181" t="str">
        <f t="shared" si="0"/>
        <v/>
      </c>
      <c r="AG52" s="1183" t="s">
        <v>252</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249</v>
      </c>
      <c r="W53" s="1171"/>
      <c r="X53" s="1173" t="s">
        <v>35</v>
      </c>
      <c r="Y53" s="1171"/>
      <c r="Z53" s="1175" t="s">
        <v>236</v>
      </c>
      <c r="AA53" s="1177"/>
      <c r="AB53" s="1168" t="s">
        <v>35</v>
      </c>
      <c r="AC53" s="1177"/>
      <c r="AD53" s="1168" t="s">
        <v>40</v>
      </c>
      <c r="AE53" s="1179" t="s">
        <v>70</v>
      </c>
      <c r="AF53" s="1181" t="str">
        <f t="shared" si="0"/>
        <v/>
      </c>
      <c r="AG53" s="1183" t="s">
        <v>252</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249</v>
      </c>
      <c r="W54" s="1171"/>
      <c r="X54" s="1173" t="s">
        <v>35</v>
      </c>
      <c r="Y54" s="1171"/>
      <c r="Z54" s="1175" t="s">
        <v>236</v>
      </c>
      <c r="AA54" s="1177"/>
      <c r="AB54" s="1168" t="s">
        <v>35</v>
      </c>
      <c r="AC54" s="1177"/>
      <c r="AD54" s="1168" t="s">
        <v>40</v>
      </c>
      <c r="AE54" s="1179" t="s">
        <v>70</v>
      </c>
      <c r="AF54" s="1181" t="str">
        <f t="shared" si="0"/>
        <v/>
      </c>
      <c r="AG54" s="1183" t="s">
        <v>252</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249</v>
      </c>
      <c r="W55" s="1171"/>
      <c r="X55" s="1173" t="s">
        <v>35</v>
      </c>
      <c r="Y55" s="1171"/>
      <c r="Z55" s="1175" t="s">
        <v>236</v>
      </c>
      <c r="AA55" s="1177"/>
      <c r="AB55" s="1168" t="s">
        <v>35</v>
      </c>
      <c r="AC55" s="1177"/>
      <c r="AD55" s="1168" t="s">
        <v>40</v>
      </c>
      <c r="AE55" s="1179" t="s">
        <v>70</v>
      </c>
      <c r="AF55" s="1181" t="str">
        <f t="shared" si="0"/>
        <v/>
      </c>
      <c r="AG55" s="1183" t="s">
        <v>252</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249</v>
      </c>
      <c r="W56" s="1171"/>
      <c r="X56" s="1173" t="s">
        <v>35</v>
      </c>
      <c r="Y56" s="1171"/>
      <c r="Z56" s="1175" t="s">
        <v>236</v>
      </c>
      <c r="AA56" s="1177"/>
      <c r="AB56" s="1168" t="s">
        <v>35</v>
      </c>
      <c r="AC56" s="1177"/>
      <c r="AD56" s="1168" t="s">
        <v>40</v>
      </c>
      <c r="AE56" s="1179" t="s">
        <v>70</v>
      </c>
      <c r="AF56" s="1181" t="str">
        <f t="shared" si="0"/>
        <v/>
      </c>
      <c r="AG56" s="1183" t="s">
        <v>252</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249</v>
      </c>
      <c r="W57" s="1171"/>
      <c r="X57" s="1173" t="s">
        <v>35</v>
      </c>
      <c r="Y57" s="1171"/>
      <c r="Z57" s="1175" t="s">
        <v>236</v>
      </c>
      <c r="AA57" s="1177"/>
      <c r="AB57" s="1168" t="s">
        <v>35</v>
      </c>
      <c r="AC57" s="1177"/>
      <c r="AD57" s="1168" t="s">
        <v>40</v>
      </c>
      <c r="AE57" s="1179" t="s">
        <v>70</v>
      </c>
      <c r="AF57" s="1181" t="str">
        <f t="shared" si="0"/>
        <v/>
      </c>
      <c r="AG57" s="1183" t="s">
        <v>252</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249</v>
      </c>
      <c r="W58" s="1171"/>
      <c r="X58" s="1173" t="s">
        <v>35</v>
      </c>
      <c r="Y58" s="1171"/>
      <c r="Z58" s="1175" t="s">
        <v>236</v>
      </c>
      <c r="AA58" s="1177"/>
      <c r="AB58" s="1168" t="s">
        <v>35</v>
      </c>
      <c r="AC58" s="1177"/>
      <c r="AD58" s="1168" t="s">
        <v>40</v>
      </c>
      <c r="AE58" s="1179" t="s">
        <v>70</v>
      </c>
      <c r="AF58" s="1181" t="str">
        <f t="shared" si="0"/>
        <v/>
      </c>
      <c r="AG58" s="1183" t="s">
        <v>252</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249</v>
      </c>
      <c r="W59" s="1171"/>
      <c r="X59" s="1173" t="s">
        <v>35</v>
      </c>
      <c r="Y59" s="1171"/>
      <c r="Z59" s="1175" t="s">
        <v>236</v>
      </c>
      <c r="AA59" s="1177"/>
      <c r="AB59" s="1168" t="s">
        <v>35</v>
      </c>
      <c r="AC59" s="1177"/>
      <c r="AD59" s="1168" t="s">
        <v>40</v>
      </c>
      <c r="AE59" s="1179" t="s">
        <v>70</v>
      </c>
      <c r="AF59" s="1181" t="str">
        <f t="shared" si="0"/>
        <v/>
      </c>
      <c r="AG59" s="1183" t="s">
        <v>252</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249</v>
      </c>
      <c r="W60" s="1171"/>
      <c r="X60" s="1173" t="s">
        <v>35</v>
      </c>
      <c r="Y60" s="1171"/>
      <c r="Z60" s="1175" t="s">
        <v>236</v>
      </c>
      <c r="AA60" s="1177"/>
      <c r="AB60" s="1168" t="s">
        <v>35</v>
      </c>
      <c r="AC60" s="1177"/>
      <c r="AD60" s="1168" t="s">
        <v>40</v>
      </c>
      <c r="AE60" s="1179" t="s">
        <v>70</v>
      </c>
      <c r="AF60" s="1181" t="str">
        <f t="shared" si="0"/>
        <v/>
      </c>
      <c r="AG60" s="1183" t="s">
        <v>252</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249</v>
      </c>
      <c r="W61" s="1171"/>
      <c r="X61" s="1173" t="s">
        <v>35</v>
      </c>
      <c r="Y61" s="1171"/>
      <c r="Z61" s="1175" t="s">
        <v>236</v>
      </c>
      <c r="AA61" s="1177"/>
      <c r="AB61" s="1168" t="s">
        <v>35</v>
      </c>
      <c r="AC61" s="1177"/>
      <c r="AD61" s="1168" t="s">
        <v>40</v>
      </c>
      <c r="AE61" s="1179" t="s">
        <v>70</v>
      </c>
      <c r="AF61" s="1181" t="str">
        <f t="shared" si="0"/>
        <v/>
      </c>
      <c r="AG61" s="1183" t="s">
        <v>252</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249</v>
      </c>
      <c r="W62" s="1171"/>
      <c r="X62" s="1173" t="s">
        <v>35</v>
      </c>
      <c r="Y62" s="1171"/>
      <c r="Z62" s="1175" t="s">
        <v>236</v>
      </c>
      <c r="AA62" s="1177"/>
      <c r="AB62" s="1168" t="s">
        <v>35</v>
      </c>
      <c r="AC62" s="1177"/>
      <c r="AD62" s="1168" t="s">
        <v>40</v>
      </c>
      <c r="AE62" s="1179" t="s">
        <v>70</v>
      </c>
      <c r="AF62" s="1181" t="str">
        <f t="shared" si="0"/>
        <v/>
      </c>
      <c r="AG62" s="1183" t="s">
        <v>252</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249</v>
      </c>
      <c r="W63" s="1171"/>
      <c r="X63" s="1173" t="s">
        <v>35</v>
      </c>
      <c r="Y63" s="1171"/>
      <c r="Z63" s="1175" t="s">
        <v>236</v>
      </c>
      <c r="AA63" s="1177"/>
      <c r="AB63" s="1168" t="s">
        <v>35</v>
      </c>
      <c r="AC63" s="1177"/>
      <c r="AD63" s="1168" t="s">
        <v>40</v>
      </c>
      <c r="AE63" s="1179" t="s">
        <v>70</v>
      </c>
      <c r="AF63" s="1181" t="str">
        <f t="shared" si="0"/>
        <v/>
      </c>
      <c r="AG63" s="1183" t="s">
        <v>252</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249</v>
      </c>
      <c r="W64" s="1171"/>
      <c r="X64" s="1173" t="s">
        <v>35</v>
      </c>
      <c r="Y64" s="1171"/>
      <c r="Z64" s="1175" t="s">
        <v>236</v>
      </c>
      <c r="AA64" s="1177"/>
      <c r="AB64" s="1168" t="s">
        <v>35</v>
      </c>
      <c r="AC64" s="1177"/>
      <c r="AD64" s="1168" t="s">
        <v>40</v>
      </c>
      <c r="AE64" s="1179" t="s">
        <v>70</v>
      </c>
      <c r="AF64" s="1181" t="str">
        <f t="shared" si="0"/>
        <v/>
      </c>
      <c r="AG64" s="1183" t="s">
        <v>252</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249</v>
      </c>
      <c r="W65" s="1171"/>
      <c r="X65" s="1173" t="s">
        <v>35</v>
      </c>
      <c r="Y65" s="1171"/>
      <c r="Z65" s="1175" t="s">
        <v>236</v>
      </c>
      <c r="AA65" s="1177"/>
      <c r="AB65" s="1168" t="s">
        <v>35</v>
      </c>
      <c r="AC65" s="1177"/>
      <c r="AD65" s="1168" t="s">
        <v>40</v>
      </c>
      <c r="AE65" s="1179" t="s">
        <v>70</v>
      </c>
      <c r="AF65" s="1181" t="str">
        <f t="shared" si="0"/>
        <v/>
      </c>
      <c r="AG65" s="1183" t="s">
        <v>252</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249</v>
      </c>
      <c r="W66" s="1171"/>
      <c r="X66" s="1173" t="s">
        <v>35</v>
      </c>
      <c r="Y66" s="1171"/>
      <c r="Z66" s="1175" t="s">
        <v>236</v>
      </c>
      <c r="AA66" s="1177"/>
      <c r="AB66" s="1168" t="s">
        <v>35</v>
      </c>
      <c r="AC66" s="1177"/>
      <c r="AD66" s="1168" t="s">
        <v>40</v>
      </c>
      <c r="AE66" s="1179" t="s">
        <v>70</v>
      </c>
      <c r="AF66" s="1181" t="str">
        <f t="shared" si="0"/>
        <v/>
      </c>
      <c r="AG66" s="1183" t="s">
        <v>252</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249</v>
      </c>
      <c r="W67" s="1171"/>
      <c r="X67" s="1173" t="s">
        <v>35</v>
      </c>
      <c r="Y67" s="1171"/>
      <c r="Z67" s="1175" t="s">
        <v>236</v>
      </c>
      <c r="AA67" s="1177"/>
      <c r="AB67" s="1168" t="s">
        <v>35</v>
      </c>
      <c r="AC67" s="1177"/>
      <c r="AD67" s="1168" t="s">
        <v>40</v>
      </c>
      <c r="AE67" s="1179" t="s">
        <v>70</v>
      </c>
      <c r="AF67" s="1181" t="str">
        <f t="shared" si="0"/>
        <v/>
      </c>
      <c r="AG67" s="1183" t="s">
        <v>252</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249</v>
      </c>
      <c r="W68" s="1171"/>
      <c r="X68" s="1173" t="s">
        <v>35</v>
      </c>
      <c r="Y68" s="1171"/>
      <c r="Z68" s="1175" t="s">
        <v>236</v>
      </c>
      <c r="AA68" s="1177"/>
      <c r="AB68" s="1168" t="s">
        <v>35</v>
      </c>
      <c r="AC68" s="1177"/>
      <c r="AD68" s="1168" t="s">
        <v>40</v>
      </c>
      <c r="AE68" s="1179" t="s">
        <v>70</v>
      </c>
      <c r="AF68" s="1181" t="str">
        <f t="shared" si="0"/>
        <v/>
      </c>
      <c r="AG68" s="1183" t="s">
        <v>252</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249</v>
      </c>
      <c r="W69" s="1171"/>
      <c r="X69" s="1173" t="s">
        <v>35</v>
      </c>
      <c r="Y69" s="1171"/>
      <c r="Z69" s="1175" t="s">
        <v>236</v>
      </c>
      <c r="AA69" s="1177"/>
      <c r="AB69" s="1168" t="s">
        <v>35</v>
      </c>
      <c r="AC69" s="1177"/>
      <c r="AD69" s="1168" t="s">
        <v>40</v>
      </c>
      <c r="AE69" s="1179" t="s">
        <v>70</v>
      </c>
      <c r="AF69" s="1181" t="str">
        <f t="shared" si="0"/>
        <v/>
      </c>
      <c r="AG69" s="1183" t="s">
        <v>252</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249</v>
      </c>
      <c r="W70" s="1171"/>
      <c r="X70" s="1173" t="s">
        <v>35</v>
      </c>
      <c r="Y70" s="1171"/>
      <c r="Z70" s="1175" t="s">
        <v>236</v>
      </c>
      <c r="AA70" s="1177"/>
      <c r="AB70" s="1168" t="s">
        <v>35</v>
      </c>
      <c r="AC70" s="1177"/>
      <c r="AD70" s="1168" t="s">
        <v>40</v>
      </c>
      <c r="AE70" s="1179" t="s">
        <v>70</v>
      </c>
      <c r="AF70" s="1181" t="str">
        <f t="shared" si="0"/>
        <v/>
      </c>
      <c r="AG70" s="1183" t="s">
        <v>252</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249</v>
      </c>
      <c r="W71" s="1171"/>
      <c r="X71" s="1173" t="s">
        <v>35</v>
      </c>
      <c r="Y71" s="1171"/>
      <c r="Z71" s="1175" t="s">
        <v>236</v>
      </c>
      <c r="AA71" s="1177"/>
      <c r="AB71" s="1168" t="s">
        <v>35</v>
      </c>
      <c r="AC71" s="1177"/>
      <c r="AD71" s="1168" t="s">
        <v>40</v>
      </c>
      <c r="AE71" s="1179" t="s">
        <v>70</v>
      </c>
      <c r="AF71" s="1181" t="str">
        <f t="shared" si="0"/>
        <v/>
      </c>
      <c r="AG71" s="1183" t="s">
        <v>252</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249</v>
      </c>
      <c r="W72" s="1171"/>
      <c r="X72" s="1173" t="s">
        <v>35</v>
      </c>
      <c r="Y72" s="1171"/>
      <c r="Z72" s="1175" t="s">
        <v>236</v>
      </c>
      <c r="AA72" s="1177"/>
      <c r="AB72" s="1168" t="s">
        <v>35</v>
      </c>
      <c r="AC72" s="1177"/>
      <c r="AD72" s="1168" t="s">
        <v>40</v>
      </c>
      <c r="AE72" s="1179" t="s">
        <v>70</v>
      </c>
      <c r="AF72" s="1181" t="str">
        <f t="shared" si="0"/>
        <v/>
      </c>
      <c r="AG72" s="1183" t="s">
        <v>252</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249</v>
      </c>
      <c r="W73" s="1171"/>
      <c r="X73" s="1173" t="s">
        <v>35</v>
      </c>
      <c r="Y73" s="1171"/>
      <c r="Z73" s="1175" t="s">
        <v>236</v>
      </c>
      <c r="AA73" s="1177"/>
      <c r="AB73" s="1168" t="s">
        <v>35</v>
      </c>
      <c r="AC73" s="1177"/>
      <c r="AD73" s="1168" t="s">
        <v>40</v>
      </c>
      <c r="AE73" s="1179" t="s">
        <v>70</v>
      </c>
      <c r="AF73" s="1181" t="str">
        <f t="shared" si="0"/>
        <v/>
      </c>
      <c r="AG73" s="1183" t="s">
        <v>252</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249</v>
      </c>
      <c r="W74" s="1171"/>
      <c r="X74" s="1173" t="s">
        <v>35</v>
      </c>
      <c r="Y74" s="1171"/>
      <c r="Z74" s="1175" t="s">
        <v>236</v>
      </c>
      <c r="AA74" s="1177"/>
      <c r="AB74" s="1168" t="s">
        <v>35</v>
      </c>
      <c r="AC74" s="1177"/>
      <c r="AD74" s="1168" t="s">
        <v>40</v>
      </c>
      <c r="AE74" s="1179" t="s">
        <v>70</v>
      </c>
      <c r="AF74" s="1181" t="str">
        <f t="shared" si="0"/>
        <v/>
      </c>
      <c r="AG74" s="1183" t="s">
        <v>252</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249</v>
      </c>
      <c r="W75" s="1171"/>
      <c r="X75" s="1173" t="s">
        <v>35</v>
      </c>
      <c r="Y75" s="1171"/>
      <c r="Z75" s="1175" t="s">
        <v>236</v>
      </c>
      <c r="AA75" s="1177"/>
      <c r="AB75" s="1168" t="s">
        <v>35</v>
      </c>
      <c r="AC75" s="1177"/>
      <c r="AD75" s="1168" t="s">
        <v>40</v>
      </c>
      <c r="AE75" s="1179" t="s">
        <v>70</v>
      </c>
      <c r="AF75" s="1181" t="str">
        <f t="shared" si="0"/>
        <v/>
      </c>
      <c r="AG75" s="1183" t="s">
        <v>252</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249</v>
      </c>
      <c r="W76" s="1171"/>
      <c r="X76" s="1173" t="s">
        <v>35</v>
      </c>
      <c r="Y76" s="1171"/>
      <c r="Z76" s="1175" t="s">
        <v>236</v>
      </c>
      <c r="AA76" s="1177"/>
      <c r="AB76" s="1168" t="s">
        <v>35</v>
      </c>
      <c r="AC76" s="1177"/>
      <c r="AD76" s="1168" t="s">
        <v>40</v>
      </c>
      <c r="AE76" s="1179" t="s">
        <v>70</v>
      </c>
      <c r="AF76" s="1181" t="str">
        <f t="shared" ref="AF76:AF111" si="3">IF(W76&gt;=1,(AA76*12+AC76)-(W76*12+Y76)+1,"")</f>
        <v/>
      </c>
      <c r="AG76" s="1183" t="s">
        <v>252</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249</v>
      </c>
      <c r="W77" s="1171"/>
      <c r="X77" s="1173" t="s">
        <v>35</v>
      </c>
      <c r="Y77" s="1171"/>
      <c r="Z77" s="1175" t="s">
        <v>236</v>
      </c>
      <c r="AA77" s="1177"/>
      <c r="AB77" s="1168" t="s">
        <v>35</v>
      </c>
      <c r="AC77" s="1177"/>
      <c r="AD77" s="1168" t="s">
        <v>40</v>
      </c>
      <c r="AE77" s="1179" t="s">
        <v>70</v>
      </c>
      <c r="AF77" s="1181" t="str">
        <f t="shared" si="3"/>
        <v/>
      </c>
      <c r="AG77" s="1183" t="s">
        <v>252</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249</v>
      </c>
      <c r="W78" s="1171"/>
      <c r="X78" s="1173" t="s">
        <v>35</v>
      </c>
      <c r="Y78" s="1171"/>
      <c r="Z78" s="1175" t="s">
        <v>236</v>
      </c>
      <c r="AA78" s="1177"/>
      <c r="AB78" s="1168" t="s">
        <v>35</v>
      </c>
      <c r="AC78" s="1177"/>
      <c r="AD78" s="1168" t="s">
        <v>40</v>
      </c>
      <c r="AE78" s="1179" t="s">
        <v>70</v>
      </c>
      <c r="AF78" s="1181" t="str">
        <f t="shared" si="3"/>
        <v/>
      </c>
      <c r="AG78" s="1183" t="s">
        <v>252</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249</v>
      </c>
      <c r="W79" s="1171"/>
      <c r="X79" s="1173" t="s">
        <v>35</v>
      </c>
      <c r="Y79" s="1171"/>
      <c r="Z79" s="1175" t="s">
        <v>236</v>
      </c>
      <c r="AA79" s="1177"/>
      <c r="AB79" s="1168" t="s">
        <v>35</v>
      </c>
      <c r="AC79" s="1177"/>
      <c r="AD79" s="1168" t="s">
        <v>40</v>
      </c>
      <c r="AE79" s="1179" t="s">
        <v>70</v>
      </c>
      <c r="AF79" s="1181" t="str">
        <f t="shared" si="3"/>
        <v/>
      </c>
      <c r="AG79" s="1183" t="s">
        <v>252</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249</v>
      </c>
      <c r="W80" s="1171"/>
      <c r="X80" s="1173" t="s">
        <v>35</v>
      </c>
      <c r="Y80" s="1171"/>
      <c r="Z80" s="1175" t="s">
        <v>236</v>
      </c>
      <c r="AA80" s="1177"/>
      <c r="AB80" s="1168" t="s">
        <v>35</v>
      </c>
      <c r="AC80" s="1177"/>
      <c r="AD80" s="1168" t="s">
        <v>40</v>
      </c>
      <c r="AE80" s="1179" t="s">
        <v>70</v>
      </c>
      <c r="AF80" s="1181" t="str">
        <f t="shared" si="3"/>
        <v/>
      </c>
      <c r="AG80" s="1183" t="s">
        <v>252</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249</v>
      </c>
      <c r="W81" s="1171"/>
      <c r="X81" s="1173" t="s">
        <v>35</v>
      </c>
      <c r="Y81" s="1171"/>
      <c r="Z81" s="1175" t="s">
        <v>236</v>
      </c>
      <c r="AA81" s="1177"/>
      <c r="AB81" s="1168" t="s">
        <v>35</v>
      </c>
      <c r="AC81" s="1177"/>
      <c r="AD81" s="1168" t="s">
        <v>40</v>
      </c>
      <c r="AE81" s="1179" t="s">
        <v>70</v>
      </c>
      <c r="AF81" s="1181" t="str">
        <f t="shared" si="3"/>
        <v/>
      </c>
      <c r="AG81" s="1183" t="s">
        <v>252</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249</v>
      </c>
      <c r="W82" s="1171"/>
      <c r="X82" s="1173" t="s">
        <v>35</v>
      </c>
      <c r="Y82" s="1171"/>
      <c r="Z82" s="1175" t="s">
        <v>236</v>
      </c>
      <c r="AA82" s="1177"/>
      <c r="AB82" s="1168" t="s">
        <v>35</v>
      </c>
      <c r="AC82" s="1177"/>
      <c r="AD82" s="1168" t="s">
        <v>40</v>
      </c>
      <c r="AE82" s="1179" t="s">
        <v>70</v>
      </c>
      <c r="AF82" s="1181" t="str">
        <f t="shared" si="3"/>
        <v/>
      </c>
      <c r="AG82" s="1183" t="s">
        <v>252</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249</v>
      </c>
      <c r="W83" s="1171"/>
      <c r="X83" s="1173" t="s">
        <v>35</v>
      </c>
      <c r="Y83" s="1171"/>
      <c r="Z83" s="1175" t="s">
        <v>236</v>
      </c>
      <c r="AA83" s="1177"/>
      <c r="AB83" s="1168" t="s">
        <v>35</v>
      </c>
      <c r="AC83" s="1177"/>
      <c r="AD83" s="1168" t="s">
        <v>40</v>
      </c>
      <c r="AE83" s="1179" t="s">
        <v>70</v>
      </c>
      <c r="AF83" s="1181" t="str">
        <f t="shared" si="3"/>
        <v/>
      </c>
      <c r="AG83" s="1183" t="s">
        <v>252</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249</v>
      </c>
      <c r="W84" s="1171"/>
      <c r="X84" s="1173" t="s">
        <v>35</v>
      </c>
      <c r="Y84" s="1171"/>
      <c r="Z84" s="1175" t="s">
        <v>236</v>
      </c>
      <c r="AA84" s="1177"/>
      <c r="AB84" s="1168" t="s">
        <v>35</v>
      </c>
      <c r="AC84" s="1177"/>
      <c r="AD84" s="1168" t="s">
        <v>40</v>
      </c>
      <c r="AE84" s="1179" t="s">
        <v>70</v>
      </c>
      <c r="AF84" s="1181" t="str">
        <f t="shared" si="3"/>
        <v/>
      </c>
      <c r="AG84" s="1183" t="s">
        <v>252</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249</v>
      </c>
      <c r="W85" s="1171"/>
      <c r="X85" s="1173" t="s">
        <v>35</v>
      </c>
      <c r="Y85" s="1171"/>
      <c r="Z85" s="1175" t="s">
        <v>236</v>
      </c>
      <c r="AA85" s="1177"/>
      <c r="AB85" s="1168" t="s">
        <v>35</v>
      </c>
      <c r="AC85" s="1177"/>
      <c r="AD85" s="1168" t="s">
        <v>40</v>
      </c>
      <c r="AE85" s="1179" t="s">
        <v>70</v>
      </c>
      <c r="AF85" s="1181" t="str">
        <f t="shared" si="3"/>
        <v/>
      </c>
      <c r="AG85" s="1183" t="s">
        <v>252</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249</v>
      </c>
      <c r="W86" s="1171"/>
      <c r="X86" s="1173" t="s">
        <v>35</v>
      </c>
      <c r="Y86" s="1171"/>
      <c r="Z86" s="1175" t="s">
        <v>236</v>
      </c>
      <c r="AA86" s="1177"/>
      <c r="AB86" s="1168" t="s">
        <v>35</v>
      </c>
      <c r="AC86" s="1177"/>
      <c r="AD86" s="1168" t="s">
        <v>40</v>
      </c>
      <c r="AE86" s="1179" t="s">
        <v>70</v>
      </c>
      <c r="AF86" s="1181" t="str">
        <f t="shared" si="3"/>
        <v/>
      </c>
      <c r="AG86" s="1183" t="s">
        <v>252</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249</v>
      </c>
      <c r="W87" s="1171"/>
      <c r="X87" s="1173" t="s">
        <v>35</v>
      </c>
      <c r="Y87" s="1171"/>
      <c r="Z87" s="1175" t="s">
        <v>236</v>
      </c>
      <c r="AA87" s="1177"/>
      <c r="AB87" s="1168" t="s">
        <v>35</v>
      </c>
      <c r="AC87" s="1177"/>
      <c r="AD87" s="1168" t="s">
        <v>40</v>
      </c>
      <c r="AE87" s="1179" t="s">
        <v>70</v>
      </c>
      <c r="AF87" s="1181" t="str">
        <f t="shared" si="3"/>
        <v/>
      </c>
      <c r="AG87" s="1183" t="s">
        <v>252</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249</v>
      </c>
      <c r="W88" s="1171"/>
      <c r="X88" s="1173" t="s">
        <v>35</v>
      </c>
      <c r="Y88" s="1171"/>
      <c r="Z88" s="1175" t="s">
        <v>236</v>
      </c>
      <c r="AA88" s="1177"/>
      <c r="AB88" s="1168" t="s">
        <v>35</v>
      </c>
      <c r="AC88" s="1177"/>
      <c r="AD88" s="1168" t="s">
        <v>40</v>
      </c>
      <c r="AE88" s="1179" t="s">
        <v>70</v>
      </c>
      <c r="AF88" s="1181" t="str">
        <f t="shared" si="3"/>
        <v/>
      </c>
      <c r="AG88" s="1183" t="s">
        <v>252</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249</v>
      </c>
      <c r="W89" s="1171"/>
      <c r="X89" s="1173" t="s">
        <v>35</v>
      </c>
      <c r="Y89" s="1171"/>
      <c r="Z89" s="1175" t="s">
        <v>236</v>
      </c>
      <c r="AA89" s="1177"/>
      <c r="AB89" s="1168" t="s">
        <v>35</v>
      </c>
      <c r="AC89" s="1177"/>
      <c r="AD89" s="1168" t="s">
        <v>40</v>
      </c>
      <c r="AE89" s="1179" t="s">
        <v>70</v>
      </c>
      <c r="AF89" s="1181" t="str">
        <f t="shared" si="3"/>
        <v/>
      </c>
      <c r="AG89" s="1183" t="s">
        <v>252</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249</v>
      </c>
      <c r="W90" s="1171"/>
      <c r="X90" s="1173" t="s">
        <v>35</v>
      </c>
      <c r="Y90" s="1171"/>
      <c r="Z90" s="1175" t="s">
        <v>236</v>
      </c>
      <c r="AA90" s="1177"/>
      <c r="AB90" s="1168" t="s">
        <v>35</v>
      </c>
      <c r="AC90" s="1177"/>
      <c r="AD90" s="1168" t="s">
        <v>40</v>
      </c>
      <c r="AE90" s="1179" t="s">
        <v>70</v>
      </c>
      <c r="AF90" s="1181" t="str">
        <f t="shared" si="3"/>
        <v/>
      </c>
      <c r="AG90" s="1183" t="s">
        <v>252</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249</v>
      </c>
      <c r="W91" s="1171"/>
      <c r="X91" s="1173" t="s">
        <v>35</v>
      </c>
      <c r="Y91" s="1171"/>
      <c r="Z91" s="1175" t="s">
        <v>236</v>
      </c>
      <c r="AA91" s="1177"/>
      <c r="AB91" s="1168" t="s">
        <v>35</v>
      </c>
      <c r="AC91" s="1177"/>
      <c r="AD91" s="1168" t="s">
        <v>40</v>
      </c>
      <c r="AE91" s="1179" t="s">
        <v>70</v>
      </c>
      <c r="AF91" s="1181" t="str">
        <f t="shared" si="3"/>
        <v/>
      </c>
      <c r="AG91" s="1183" t="s">
        <v>252</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249</v>
      </c>
      <c r="W92" s="1171"/>
      <c r="X92" s="1173" t="s">
        <v>35</v>
      </c>
      <c r="Y92" s="1171"/>
      <c r="Z92" s="1175" t="s">
        <v>236</v>
      </c>
      <c r="AA92" s="1177"/>
      <c r="AB92" s="1168" t="s">
        <v>35</v>
      </c>
      <c r="AC92" s="1177"/>
      <c r="AD92" s="1168" t="s">
        <v>40</v>
      </c>
      <c r="AE92" s="1179" t="s">
        <v>70</v>
      </c>
      <c r="AF92" s="1181" t="str">
        <f t="shared" si="3"/>
        <v/>
      </c>
      <c r="AG92" s="1183" t="s">
        <v>252</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249</v>
      </c>
      <c r="W93" s="1171"/>
      <c r="X93" s="1173" t="s">
        <v>35</v>
      </c>
      <c r="Y93" s="1171"/>
      <c r="Z93" s="1175" t="s">
        <v>236</v>
      </c>
      <c r="AA93" s="1177"/>
      <c r="AB93" s="1168" t="s">
        <v>35</v>
      </c>
      <c r="AC93" s="1177"/>
      <c r="AD93" s="1168" t="s">
        <v>40</v>
      </c>
      <c r="AE93" s="1179" t="s">
        <v>70</v>
      </c>
      <c r="AF93" s="1181" t="str">
        <f t="shared" si="3"/>
        <v/>
      </c>
      <c r="AG93" s="1183" t="s">
        <v>252</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249</v>
      </c>
      <c r="W94" s="1171"/>
      <c r="X94" s="1173" t="s">
        <v>35</v>
      </c>
      <c r="Y94" s="1171"/>
      <c r="Z94" s="1175" t="s">
        <v>236</v>
      </c>
      <c r="AA94" s="1177"/>
      <c r="AB94" s="1168" t="s">
        <v>35</v>
      </c>
      <c r="AC94" s="1177"/>
      <c r="AD94" s="1168" t="s">
        <v>40</v>
      </c>
      <c r="AE94" s="1179" t="s">
        <v>70</v>
      </c>
      <c r="AF94" s="1181" t="str">
        <f t="shared" si="3"/>
        <v/>
      </c>
      <c r="AG94" s="1183" t="s">
        <v>252</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249</v>
      </c>
      <c r="W95" s="1171"/>
      <c r="X95" s="1173" t="s">
        <v>35</v>
      </c>
      <c r="Y95" s="1171"/>
      <c r="Z95" s="1175" t="s">
        <v>236</v>
      </c>
      <c r="AA95" s="1177"/>
      <c r="AB95" s="1168" t="s">
        <v>35</v>
      </c>
      <c r="AC95" s="1177"/>
      <c r="AD95" s="1168" t="s">
        <v>40</v>
      </c>
      <c r="AE95" s="1179" t="s">
        <v>70</v>
      </c>
      <c r="AF95" s="1181" t="str">
        <f t="shared" si="3"/>
        <v/>
      </c>
      <c r="AG95" s="1183" t="s">
        <v>252</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249</v>
      </c>
      <c r="W96" s="1171"/>
      <c r="X96" s="1173" t="s">
        <v>35</v>
      </c>
      <c r="Y96" s="1171"/>
      <c r="Z96" s="1175" t="s">
        <v>236</v>
      </c>
      <c r="AA96" s="1177"/>
      <c r="AB96" s="1168" t="s">
        <v>35</v>
      </c>
      <c r="AC96" s="1177"/>
      <c r="AD96" s="1168" t="s">
        <v>40</v>
      </c>
      <c r="AE96" s="1179" t="s">
        <v>70</v>
      </c>
      <c r="AF96" s="1181" t="str">
        <f t="shared" si="3"/>
        <v/>
      </c>
      <c r="AG96" s="1183" t="s">
        <v>252</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249</v>
      </c>
      <c r="W97" s="1171"/>
      <c r="X97" s="1173" t="s">
        <v>35</v>
      </c>
      <c r="Y97" s="1171"/>
      <c r="Z97" s="1175" t="s">
        <v>236</v>
      </c>
      <c r="AA97" s="1177"/>
      <c r="AB97" s="1168" t="s">
        <v>35</v>
      </c>
      <c r="AC97" s="1177"/>
      <c r="AD97" s="1168" t="s">
        <v>40</v>
      </c>
      <c r="AE97" s="1179" t="s">
        <v>70</v>
      </c>
      <c r="AF97" s="1181" t="str">
        <f t="shared" si="3"/>
        <v/>
      </c>
      <c r="AG97" s="1183" t="s">
        <v>252</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249</v>
      </c>
      <c r="W98" s="1171"/>
      <c r="X98" s="1173" t="s">
        <v>35</v>
      </c>
      <c r="Y98" s="1171"/>
      <c r="Z98" s="1175" t="s">
        <v>236</v>
      </c>
      <c r="AA98" s="1177"/>
      <c r="AB98" s="1168" t="s">
        <v>35</v>
      </c>
      <c r="AC98" s="1177"/>
      <c r="AD98" s="1168" t="s">
        <v>40</v>
      </c>
      <c r="AE98" s="1179" t="s">
        <v>70</v>
      </c>
      <c r="AF98" s="1181" t="str">
        <f t="shared" si="3"/>
        <v/>
      </c>
      <c r="AG98" s="1183" t="s">
        <v>252</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249</v>
      </c>
      <c r="W99" s="1171"/>
      <c r="X99" s="1173" t="s">
        <v>35</v>
      </c>
      <c r="Y99" s="1171"/>
      <c r="Z99" s="1175" t="s">
        <v>236</v>
      </c>
      <c r="AA99" s="1177"/>
      <c r="AB99" s="1168" t="s">
        <v>35</v>
      </c>
      <c r="AC99" s="1177"/>
      <c r="AD99" s="1168" t="s">
        <v>40</v>
      </c>
      <c r="AE99" s="1179" t="s">
        <v>70</v>
      </c>
      <c r="AF99" s="1181" t="str">
        <f t="shared" si="3"/>
        <v/>
      </c>
      <c r="AG99" s="1183" t="s">
        <v>252</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249</v>
      </c>
      <c r="W100" s="1171"/>
      <c r="X100" s="1173" t="s">
        <v>35</v>
      </c>
      <c r="Y100" s="1171"/>
      <c r="Z100" s="1175" t="s">
        <v>236</v>
      </c>
      <c r="AA100" s="1177"/>
      <c r="AB100" s="1168" t="s">
        <v>35</v>
      </c>
      <c r="AC100" s="1177"/>
      <c r="AD100" s="1168" t="s">
        <v>40</v>
      </c>
      <c r="AE100" s="1179" t="s">
        <v>70</v>
      </c>
      <c r="AF100" s="1181" t="str">
        <f t="shared" si="3"/>
        <v/>
      </c>
      <c r="AG100" s="1183" t="s">
        <v>252</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249</v>
      </c>
      <c r="W101" s="1171"/>
      <c r="X101" s="1173" t="s">
        <v>35</v>
      </c>
      <c r="Y101" s="1171"/>
      <c r="Z101" s="1175" t="s">
        <v>236</v>
      </c>
      <c r="AA101" s="1177"/>
      <c r="AB101" s="1168" t="s">
        <v>35</v>
      </c>
      <c r="AC101" s="1177"/>
      <c r="AD101" s="1168" t="s">
        <v>40</v>
      </c>
      <c r="AE101" s="1179" t="s">
        <v>70</v>
      </c>
      <c r="AF101" s="1181" t="str">
        <f t="shared" si="3"/>
        <v/>
      </c>
      <c r="AG101" s="1183" t="s">
        <v>252</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249</v>
      </c>
      <c r="W102" s="1171"/>
      <c r="X102" s="1173" t="s">
        <v>35</v>
      </c>
      <c r="Y102" s="1171"/>
      <c r="Z102" s="1175" t="s">
        <v>236</v>
      </c>
      <c r="AA102" s="1177"/>
      <c r="AB102" s="1168" t="s">
        <v>35</v>
      </c>
      <c r="AC102" s="1177"/>
      <c r="AD102" s="1168" t="s">
        <v>40</v>
      </c>
      <c r="AE102" s="1179" t="s">
        <v>70</v>
      </c>
      <c r="AF102" s="1181" t="str">
        <f t="shared" si="3"/>
        <v/>
      </c>
      <c r="AG102" s="1183" t="s">
        <v>252</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249</v>
      </c>
      <c r="W103" s="1171"/>
      <c r="X103" s="1173" t="s">
        <v>35</v>
      </c>
      <c r="Y103" s="1171"/>
      <c r="Z103" s="1175" t="s">
        <v>236</v>
      </c>
      <c r="AA103" s="1177"/>
      <c r="AB103" s="1168" t="s">
        <v>35</v>
      </c>
      <c r="AC103" s="1177"/>
      <c r="AD103" s="1168" t="s">
        <v>40</v>
      </c>
      <c r="AE103" s="1179" t="s">
        <v>70</v>
      </c>
      <c r="AF103" s="1181" t="str">
        <f t="shared" si="3"/>
        <v/>
      </c>
      <c r="AG103" s="1183" t="s">
        <v>252</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249</v>
      </c>
      <c r="W104" s="1171"/>
      <c r="X104" s="1173" t="s">
        <v>35</v>
      </c>
      <c r="Y104" s="1171"/>
      <c r="Z104" s="1175" t="s">
        <v>236</v>
      </c>
      <c r="AA104" s="1177"/>
      <c r="AB104" s="1168" t="s">
        <v>35</v>
      </c>
      <c r="AC104" s="1177"/>
      <c r="AD104" s="1168" t="s">
        <v>40</v>
      </c>
      <c r="AE104" s="1179" t="s">
        <v>70</v>
      </c>
      <c r="AF104" s="1181" t="str">
        <f t="shared" si="3"/>
        <v/>
      </c>
      <c r="AG104" s="1183" t="s">
        <v>252</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249</v>
      </c>
      <c r="W105" s="1171"/>
      <c r="X105" s="1173" t="s">
        <v>35</v>
      </c>
      <c r="Y105" s="1171"/>
      <c r="Z105" s="1175" t="s">
        <v>236</v>
      </c>
      <c r="AA105" s="1177"/>
      <c r="AB105" s="1168" t="s">
        <v>35</v>
      </c>
      <c r="AC105" s="1177"/>
      <c r="AD105" s="1168" t="s">
        <v>40</v>
      </c>
      <c r="AE105" s="1179" t="s">
        <v>70</v>
      </c>
      <c r="AF105" s="1181" t="str">
        <f t="shared" si="3"/>
        <v/>
      </c>
      <c r="AG105" s="1183" t="s">
        <v>252</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249</v>
      </c>
      <c r="W106" s="1171"/>
      <c r="X106" s="1173" t="s">
        <v>35</v>
      </c>
      <c r="Y106" s="1171"/>
      <c r="Z106" s="1175" t="s">
        <v>236</v>
      </c>
      <c r="AA106" s="1177"/>
      <c r="AB106" s="1168" t="s">
        <v>35</v>
      </c>
      <c r="AC106" s="1177"/>
      <c r="AD106" s="1168" t="s">
        <v>40</v>
      </c>
      <c r="AE106" s="1179" t="s">
        <v>70</v>
      </c>
      <c r="AF106" s="1181" t="str">
        <f t="shared" si="3"/>
        <v/>
      </c>
      <c r="AG106" s="1183" t="s">
        <v>252</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249</v>
      </c>
      <c r="W107" s="1171"/>
      <c r="X107" s="1173" t="s">
        <v>35</v>
      </c>
      <c r="Y107" s="1171"/>
      <c r="Z107" s="1175" t="s">
        <v>236</v>
      </c>
      <c r="AA107" s="1177"/>
      <c r="AB107" s="1168" t="s">
        <v>35</v>
      </c>
      <c r="AC107" s="1177"/>
      <c r="AD107" s="1168" t="s">
        <v>40</v>
      </c>
      <c r="AE107" s="1179" t="s">
        <v>70</v>
      </c>
      <c r="AF107" s="1181" t="str">
        <f t="shared" si="3"/>
        <v/>
      </c>
      <c r="AG107" s="1183" t="s">
        <v>252</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249</v>
      </c>
      <c r="W108" s="1171"/>
      <c r="X108" s="1173" t="s">
        <v>35</v>
      </c>
      <c r="Y108" s="1171"/>
      <c r="Z108" s="1175" t="s">
        <v>236</v>
      </c>
      <c r="AA108" s="1177"/>
      <c r="AB108" s="1168" t="s">
        <v>35</v>
      </c>
      <c r="AC108" s="1177"/>
      <c r="AD108" s="1168" t="s">
        <v>40</v>
      </c>
      <c r="AE108" s="1179" t="s">
        <v>70</v>
      </c>
      <c r="AF108" s="1181" t="str">
        <f t="shared" si="3"/>
        <v/>
      </c>
      <c r="AG108" s="1183" t="s">
        <v>252</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249</v>
      </c>
      <c r="W109" s="1171"/>
      <c r="X109" s="1173" t="s">
        <v>35</v>
      </c>
      <c r="Y109" s="1171"/>
      <c r="Z109" s="1175" t="s">
        <v>236</v>
      </c>
      <c r="AA109" s="1177"/>
      <c r="AB109" s="1168" t="s">
        <v>35</v>
      </c>
      <c r="AC109" s="1177"/>
      <c r="AD109" s="1168" t="s">
        <v>40</v>
      </c>
      <c r="AE109" s="1179" t="s">
        <v>70</v>
      </c>
      <c r="AF109" s="1181" t="str">
        <f t="shared" si="3"/>
        <v/>
      </c>
      <c r="AG109" s="1183" t="s">
        <v>252</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249</v>
      </c>
      <c r="W110" s="1171"/>
      <c r="X110" s="1173" t="s">
        <v>35</v>
      </c>
      <c r="Y110" s="1171"/>
      <c r="Z110" s="1175" t="s">
        <v>236</v>
      </c>
      <c r="AA110" s="1177"/>
      <c r="AB110" s="1168" t="s">
        <v>35</v>
      </c>
      <c r="AC110" s="1177"/>
      <c r="AD110" s="1168" t="s">
        <v>40</v>
      </c>
      <c r="AE110" s="1179" t="s">
        <v>70</v>
      </c>
      <c r="AF110" s="1181" t="str">
        <f t="shared" si="3"/>
        <v/>
      </c>
      <c r="AG110" s="1183" t="s">
        <v>252</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249</v>
      </c>
      <c r="W111" s="1172"/>
      <c r="X111" s="1174" t="s">
        <v>35</v>
      </c>
      <c r="Y111" s="1172"/>
      <c r="Z111" s="1176" t="s">
        <v>236</v>
      </c>
      <c r="AA111" s="1178"/>
      <c r="AB111" s="1169" t="s">
        <v>35</v>
      </c>
      <c r="AC111" s="1178"/>
      <c r="AD111" s="1169" t="s">
        <v>40</v>
      </c>
      <c r="AE111" s="1180" t="s">
        <v>70</v>
      </c>
      <c r="AF111" s="1181" t="str">
        <f t="shared" si="3"/>
        <v/>
      </c>
      <c r="AG111" s="1184" t="s">
        <v>252</v>
      </c>
      <c r="AH111" s="1187" t="str">
        <f t="shared" si="4"/>
        <v/>
      </c>
      <c r="AI111" s="1193"/>
      <c r="AJ111" s="1197"/>
      <c r="AK111" s="1193"/>
      <c r="AL111" s="1206"/>
    </row>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Y12:Y111 AA12:AA111 W12:W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314</v>
      </c>
      <c r="B1" s="1209"/>
      <c r="C1" s="1209"/>
      <c r="D1" s="1209"/>
      <c r="E1" s="1209"/>
      <c r="F1" s="1209"/>
      <c r="G1" s="1209"/>
    </row>
    <row r="2" spans="1:13" s="1207" customFormat="1" ht="27.75" customHeight="1">
      <c r="A2" s="1210" t="s">
        <v>58</v>
      </c>
      <c r="B2" s="1216"/>
      <c r="C2" s="1222" t="s">
        <v>136</v>
      </c>
      <c r="D2" s="1227"/>
      <c r="E2" s="1227"/>
      <c r="F2" s="1227"/>
      <c r="G2" s="1238"/>
      <c r="H2" s="1241" t="s">
        <v>324</v>
      </c>
      <c r="I2" s="1242"/>
      <c r="J2" s="1242"/>
      <c r="K2" s="1242"/>
      <c r="L2" s="1251"/>
    </row>
    <row r="3" spans="1:13" ht="39" customHeight="1">
      <c r="A3" s="1211"/>
      <c r="B3" s="1217"/>
      <c r="C3" s="1223" t="s">
        <v>137</v>
      </c>
      <c r="D3" s="1228"/>
      <c r="E3" s="1228"/>
      <c r="F3" s="1228"/>
      <c r="G3" s="1239"/>
      <c r="H3" s="1223" t="s">
        <v>131</v>
      </c>
      <c r="I3" s="1239"/>
      <c r="J3" s="1246" t="s">
        <v>251</v>
      </c>
      <c r="K3" s="1216"/>
      <c r="L3" s="1252"/>
    </row>
    <row r="4" spans="1:13" ht="18" customHeight="1">
      <c r="A4" s="1212"/>
      <c r="B4" s="1218"/>
      <c r="C4" s="1223" t="s">
        <v>128</v>
      </c>
      <c r="D4" s="1228" t="s">
        <v>90</v>
      </c>
      <c r="E4" s="1228" t="s">
        <v>129</v>
      </c>
      <c r="F4" s="1228"/>
      <c r="G4" s="1239"/>
      <c r="H4" s="1223" t="s">
        <v>78</v>
      </c>
      <c r="I4" s="1239" t="s">
        <v>79</v>
      </c>
      <c r="J4" s="1247"/>
      <c r="K4" s="1218"/>
      <c r="L4" s="1253"/>
    </row>
    <row r="5" spans="1:13" ht="18" customHeight="1">
      <c r="A5" s="1213" t="s">
        <v>74</v>
      </c>
      <c r="B5" s="1219"/>
      <c r="C5" s="1224">
        <v>0.13700000000000001</v>
      </c>
      <c r="D5" s="1229">
        <v>0.1</v>
      </c>
      <c r="E5" s="1232">
        <v>5.5e-002</v>
      </c>
      <c r="F5" s="1235">
        <v>0</v>
      </c>
      <c r="G5" s="1235">
        <v>0</v>
      </c>
      <c r="H5" s="1224">
        <v>6.3e-002</v>
      </c>
      <c r="I5" s="1243">
        <v>4.2000000000000003e-002</v>
      </c>
      <c r="J5" s="1232" t="s">
        <v>337</v>
      </c>
      <c r="K5" s="1248" t="s">
        <v>108</v>
      </c>
      <c r="L5" s="1243" t="s">
        <v>263</v>
      </c>
      <c r="M5" s="1207" t="s">
        <v>276</v>
      </c>
    </row>
    <row r="6" spans="1:13" ht="18" customHeight="1">
      <c r="A6" s="1213" t="s">
        <v>55</v>
      </c>
      <c r="B6" s="1219"/>
      <c r="C6" s="1224">
        <v>0.13700000000000001</v>
      </c>
      <c r="D6" s="1229">
        <v>0.1</v>
      </c>
      <c r="E6" s="1232">
        <v>5.5e-002</v>
      </c>
      <c r="F6" s="1235">
        <v>0</v>
      </c>
      <c r="G6" s="1235">
        <v>0</v>
      </c>
      <c r="H6" s="1224">
        <v>6.3e-002</v>
      </c>
      <c r="I6" s="1243">
        <v>4.2000000000000003e-002</v>
      </c>
      <c r="J6" s="1232" t="s">
        <v>311</v>
      </c>
      <c r="K6" s="1248" t="s">
        <v>336</v>
      </c>
      <c r="L6" s="1243" t="s">
        <v>263</v>
      </c>
      <c r="M6" s="1207" t="s">
        <v>276</v>
      </c>
    </row>
    <row r="7" spans="1:13" ht="18" customHeight="1">
      <c r="A7" s="1213" t="s">
        <v>326</v>
      </c>
      <c r="B7" s="1219"/>
      <c r="C7" s="1224">
        <v>0.13700000000000001</v>
      </c>
      <c r="D7" s="1229">
        <v>0.1</v>
      </c>
      <c r="E7" s="1232">
        <v>5.5e-002</v>
      </c>
      <c r="F7" s="1235">
        <v>0</v>
      </c>
      <c r="G7" s="1235">
        <v>0</v>
      </c>
      <c r="H7" s="1224">
        <v>6.3e-002</v>
      </c>
      <c r="I7" s="1243">
        <v>4.2000000000000003e-002</v>
      </c>
      <c r="J7" s="1232" t="s">
        <v>311</v>
      </c>
      <c r="K7" s="1248" t="s">
        <v>336</v>
      </c>
      <c r="L7" s="1243" t="s">
        <v>263</v>
      </c>
      <c r="M7" s="1207" t="s">
        <v>276</v>
      </c>
    </row>
    <row r="8" spans="1:13" ht="18" customHeight="1">
      <c r="A8" s="1213" t="s">
        <v>392</v>
      </c>
      <c r="B8" s="1219"/>
      <c r="C8" s="1224">
        <v>5.8000000000000003e-002</v>
      </c>
      <c r="D8" s="1229">
        <v>4.2000000000000003e-002</v>
      </c>
      <c r="E8" s="1232">
        <v>2.3e-002</v>
      </c>
      <c r="F8" s="1235">
        <v>0</v>
      </c>
      <c r="G8" s="1235">
        <v>0</v>
      </c>
      <c r="H8" s="1224">
        <v>2.1000000000000001e-002</v>
      </c>
      <c r="I8" s="1243">
        <v>1.4999999999999999e-002</v>
      </c>
      <c r="J8" s="1232" t="s">
        <v>311</v>
      </c>
      <c r="K8" s="1248" t="s">
        <v>336</v>
      </c>
      <c r="L8" s="1243" t="s">
        <v>263</v>
      </c>
      <c r="M8" s="1207" t="s">
        <v>276</v>
      </c>
    </row>
    <row r="9" spans="1:13" ht="18" customHeight="1">
      <c r="A9" s="1213" t="s">
        <v>4</v>
      </c>
      <c r="B9" s="1219"/>
      <c r="C9" s="1224">
        <v>5.8999999999999997e-002</v>
      </c>
      <c r="D9" s="1229">
        <v>4.2999999999999997e-002</v>
      </c>
      <c r="E9" s="1232">
        <v>2.3e-002</v>
      </c>
      <c r="F9" s="1235">
        <v>0</v>
      </c>
      <c r="G9" s="1235">
        <v>0</v>
      </c>
      <c r="H9" s="1224">
        <v>1.2e-002</v>
      </c>
      <c r="I9" s="1243">
        <v>1.e-002</v>
      </c>
      <c r="J9" s="1232" t="s">
        <v>311</v>
      </c>
      <c r="K9" s="1248" t="s">
        <v>336</v>
      </c>
      <c r="L9" s="1243" t="s">
        <v>263</v>
      </c>
      <c r="M9" s="1207" t="s">
        <v>276</v>
      </c>
    </row>
    <row r="10" spans="1:13" ht="18" customHeight="1">
      <c r="A10" s="1213" t="s">
        <v>57</v>
      </c>
      <c r="B10" s="1219"/>
      <c r="C10" s="1224">
        <v>5.8999999999999997e-002</v>
      </c>
      <c r="D10" s="1229">
        <v>4.2999999999999997e-002</v>
      </c>
      <c r="E10" s="1232">
        <v>2.3e-002</v>
      </c>
      <c r="F10" s="1235">
        <v>0</v>
      </c>
      <c r="G10" s="1235">
        <v>0</v>
      </c>
      <c r="H10" s="1224">
        <v>1.2e-002</v>
      </c>
      <c r="I10" s="1243">
        <v>1.e-002</v>
      </c>
      <c r="J10" s="1232" t="s">
        <v>311</v>
      </c>
      <c r="K10" s="1248" t="s">
        <v>336</v>
      </c>
      <c r="L10" s="1243" t="s">
        <v>187</v>
      </c>
      <c r="M10" s="1207" t="s">
        <v>276</v>
      </c>
    </row>
    <row r="11" spans="1:13" ht="18" customHeight="1">
      <c r="A11" s="1213" t="s">
        <v>395</v>
      </c>
      <c r="B11" s="1219"/>
      <c r="C11" s="1224">
        <v>4.7e-002</v>
      </c>
      <c r="D11" s="1229">
        <v>3.4000000000000002e-002</v>
      </c>
      <c r="E11" s="1232">
        <v>1.9e-002</v>
      </c>
      <c r="F11" s="1235">
        <v>0</v>
      </c>
      <c r="G11" s="1235">
        <v>0</v>
      </c>
      <c r="H11" s="1224">
        <v>2.e-002</v>
      </c>
      <c r="I11" s="1243">
        <v>1.7000000000000001e-002</v>
      </c>
      <c r="J11" s="1232" t="s">
        <v>311</v>
      </c>
      <c r="K11" s="1248" t="s">
        <v>336</v>
      </c>
      <c r="L11" s="1243" t="s">
        <v>263</v>
      </c>
      <c r="M11" s="1207" t="s">
        <v>276</v>
      </c>
    </row>
    <row r="12" spans="1:13" ht="18" customHeight="1">
      <c r="A12" s="1213" t="s">
        <v>396</v>
      </c>
      <c r="B12" s="1219"/>
      <c r="C12" s="1224">
        <v>8.2000000000000003e-002</v>
      </c>
      <c r="D12" s="1229">
        <v>6.e-002</v>
      </c>
      <c r="E12" s="1232">
        <v>3.3000000000000002e-002</v>
      </c>
      <c r="F12" s="1235">
        <v>0</v>
      </c>
      <c r="G12" s="1235">
        <v>0</v>
      </c>
      <c r="H12" s="1224">
        <v>1.7999999999999999e-002</v>
      </c>
      <c r="I12" s="1243">
        <v>1.2e-002</v>
      </c>
      <c r="J12" s="1232" t="s">
        <v>311</v>
      </c>
      <c r="K12" s="1248" t="s">
        <v>336</v>
      </c>
      <c r="L12" s="1243" t="s">
        <v>291</v>
      </c>
      <c r="M12" s="1207" t="s">
        <v>276</v>
      </c>
    </row>
    <row r="13" spans="1:13" ht="18" customHeight="1">
      <c r="A13" s="1213" t="s">
        <v>59</v>
      </c>
      <c r="B13" s="1219"/>
      <c r="C13" s="1224">
        <v>8.2000000000000003e-002</v>
      </c>
      <c r="D13" s="1229">
        <v>6.e-002</v>
      </c>
      <c r="E13" s="1232">
        <v>3.3000000000000002e-002</v>
      </c>
      <c r="F13" s="1235">
        <v>0</v>
      </c>
      <c r="G13" s="1235">
        <v>0</v>
      </c>
      <c r="H13" s="1224">
        <v>1.7999999999999999e-002</v>
      </c>
      <c r="I13" s="1243">
        <v>1.2e-002</v>
      </c>
      <c r="J13" s="1232" t="s">
        <v>311</v>
      </c>
      <c r="K13" s="1248" t="s">
        <v>336</v>
      </c>
      <c r="L13" s="1243" t="s">
        <v>291</v>
      </c>
      <c r="M13" s="1207" t="s">
        <v>276</v>
      </c>
    </row>
    <row r="14" spans="1:13" ht="18" customHeight="1">
      <c r="A14" s="1213" t="s">
        <v>309</v>
      </c>
      <c r="B14" s="1219"/>
      <c r="C14" s="1224">
        <v>0.104</v>
      </c>
      <c r="D14" s="1229">
        <v>7.5999999999999998e-002</v>
      </c>
      <c r="E14" s="1232">
        <v>4.2000000000000003e-002</v>
      </c>
      <c r="F14" s="1235">
        <v>0</v>
      </c>
      <c r="G14" s="1235">
        <v>0</v>
      </c>
      <c r="H14" s="1224">
        <v>3.1e-002</v>
      </c>
      <c r="I14" s="1243">
        <v>2.4e-002</v>
      </c>
      <c r="J14" s="1232" t="s">
        <v>311</v>
      </c>
      <c r="K14" s="1248" t="s">
        <v>336</v>
      </c>
      <c r="L14" s="1243" t="s">
        <v>263</v>
      </c>
      <c r="M14" s="1207" t="s">
        <v>276</v>
      </c>
    </row>
    <row r="15" spans="1:13" ht="18" customHeight="1">
      <c r="A15" s="1213" t="s">
        <v>254</v>
      </c>
      <c r="B15" s="1219"/>
      <c r="C15" s="1224">
        <v>0.10199999999999999</v>
      </c>
      <c r="D15" s="1229">
        <v>7.3999999999999996e-002</v>
      </c>
      <c r="E15" s="1232">
        <v>4.1000000000000002e-002</v>
      </c>
      <c r="F15" s="1235">
        <v>0</v>
      </c>
      <c r="G15" s="1235">
        <v>0</v>
      </c>
      <c r="H15" s="1224">
        <v>1.4999999999999999e-002</v>
      </c>
      <c r="I15" s="1243">
        <v>1.2e-002</v>
      </c>
      <c r="J15" s="1232" t="s">
        <v>311</v>
      </c>
      <c r="K15" s="1248" t="s">
        <v>336</v>
      </c>
      <c r="L15" s="1243" t="s">
        <v>263</v>
      </c>
      <c r="M15" s="1207" t="s">
        <v>276</v>
      </c>
    </row>
    <row r="16" spans="1:13" ht="18" customHeight="1">
      <c r="A16" s="1213" t="s">
        <v>61</v>
      </c>
      <c r="B16" s="1219"/>
      <c r="C16" s="1224">
        <v>0.10199999999999999</v>
      </c>
      <c r="D16" s="1229">
        <v>7.3999999999999996e-002</v>
      </c>
      <c r="E16" s="1232">
        <v>4.1000000000000002e-002</v>
      </c>
      <c r="F16" s="1235">
        <v>0</v>
      </c>
      <c r="G16" s="1235">
        <v>0</v>
      </c>
      <c r="H16" s="1224">
        <v>1.4999999999999999e-002</v>
      </c>
      <c r="I16" s="1243">
        <v>1.2e-002</v>
      </c>
      <c r="J16" s="1232" t="s">
        <v>311</v>
      </c>
      <c r="K16" s="1248" t="s">
        <v>336</v>
      </c>
      <c r="L16" s="1243" t="s">
        <v>263</v>
      </c>
      <c r="M16" s="1207" t="s">
        <v>276</v>
      </c>
    </row>
    <row r="17" spans="1:13" ht="18" customHeight="1">
      <c r="A17" s="1213" t="s">
        <v>397</v>
      </c>
      <c r="B17" s="1219"/>
      <c r="C17" s="1224">
        <v>0.111</v>
      </c>
      <c r="D17" s="1229">
        <v>8.1000000000000003e-002</v>
      </c>
      <c r="E17" s="1232">
        <v>4.4999999999999998e-002</v>
      </c>
      <c r="F17" s="1235">
        <v>0</v>
      </c>
      <c r="G17" s="1235">
        <v>0</v>
      </c>
      <c r="H17" s="1224">
        <v>3.1e-002</v>
      </c>
      <c r="I17" s="1243">
        <v>2.3e-002</v>
      </c>
      <c r="J17" s="1232" t="s">
        <v>311</v>
      </c>
      <c r="K17" s="1248" t="s">
        <v>336</v>
      </c>
      <c r="L17" s="1243" t="s">
        <v>263</v>
      </c>
      <c r="M17" s="1207" t="s">
        <v>276</v>
      </c>
    </row>
    <row r="18" spans="1:13" ht="18" customHeight="1">
      <c r="A18" s="1213" t="s">
        <v>38</v>
      </c>
      <c r="B18" s="1219"/>
      <c r="C18" s="1224">
        <v>8.3000000000000004e-002</v>
      </c>
      <c r="D18" s="1229">
        <v>6.e-002</v>
      </c>
      <c r="E18" s="1232">
        <v>3.3000000000000002e-002</v>
      </c>
      <c r="F18" s="1235">
        <v>0</v>
      </c>
      <c r="G18" s="1235">
        <v>0</v>
      </c>
      <c r="H18" s="1224">
        <v>2.7e-002</v>
      </c>
      <c r="I18" s="1243">
        <v>2.3e-002</v>
      </c>
      <c r="J18" s="1232" t="s">
        <v>311</v>
      </c>
      <c r="K18" s="1248" t="s">
        <v>336</v>
      </c>
      <c r="L18" s="1243" t="s">
        <v>150</v>
      </c>
      <c r="M18" s="1207" t="s">
        <v>276</v>
      </c>
    </row>
    <row r="19" spans="1:13" ht="18" customHeight="1">
      <c r="A19" s="1213" t="s">
        <v>60</v>
      </c>
      <c r="B19" s="1219"/>
      <c r="C19" s="1224">
        <v>8.3000000000000004e-002</v>
      </c>
      <c r="D19" s="1229">
        <v>6.e-002</v>
      </c>
      <c r="E19" s="1232">
        <v>3.3000000000000002e-002</v>
      </c>
      <c r="F19" s="1235">
        <v>0</v>
      </c>
      <c r="G19" s="1235">
        <v>0</v>
      </c>
      <c r="H19" s="1224">
        <v>2.7e-002</v>
      </c>
      <c r="I19" s="1243">
        <v>2.3e-002</v>
      </c>
      <c r="J19" s="1232" t="s">
        <v>311</v>
      </c>
      <c r="K19" s="1248" t="s">
        <v>336</v>
      </c>
      <c r="L19" s="1243" t="s">
        <v>150</v>
      </c>
      <c r="M19" s="1207" t="s">
        <v>276</v>
      </c>
    </row>
    <row r="20" spans="1:13" ht="27.75" customHeight="1">
      <c r="A20" s="1213" t="s">
        <v>387</v>
      </c>
      <c r="B20" s="1219"/>
      <c r="C20" s="1224">
        <v>8.3000000000000004e-002</v>
      </c>
      <c r="D20" s="1229">
        <v>6.e-002</v>
      </c>
      <c r="E20" s="1232">
        <v>3.3000000000000002e-002</v>
      </c>
      <c r="F20" s="1235">
        <v>0</v>
      </c>
      <c r="G20" s="1235">
        <v>0</v>
      </c>
      <c r="H20" s="1224">
        <v>2.7e-002</v>
      </c>
      <c r="I20" s="1243">
        <v>2.3e-002</v>
      </c>
      <c r="J20" s="1232" t="s">
        <v>311</v>
      </c>
      <c r="K20" s="1248" t="s">
        <v>336</v>
      </c>
      <c r="L20" s="1243" t="s">
        <v>100</v>
      </c>
      <c r="M20" s="1207" t="s">
        <v>276</v>
      </c>
    </row>
    <row r="21" spans="1:13" ht="18" customHeight="1">
      <c r="A21" s="1213" t="s">
        <v>63</v>
      </c>
      <c r="B21" s="1219"/>
      <c r="C21" s="1224">
        <v>3.9e-002</v>
      </c>
      <c r="D21" s="1229">
        <v>2.9000000000000001e-002</v>
      </c>
      <c r="E21" s="1232">
        <v>1.6e-002</v>
      </c>
      <c r="F21" s="1235">
        <v>0</v>
      </c>
      <c r="G21" s="1235">
        <v>0</v>
      </c>
      <c r="H21" s="1224">
        <v>2.1000000000000001e-002</v>
      </c>
      <c r="I21" s="1243">
        <v>1.7000000000000001e-002</v>
      </c>
      <c r="J21" s="1232" t="s">
        <v>311</v>
      </c>
      <c r="K21" s="1248" t="s">
        <v>336</v>
      </c>
      <c r="L21" s="1243" t="s">
        <v>263</v>
      </c>
      <c r="M21" s="1207" t="s">
        <v>276</v>
      </c>
    </row>
    <row r="22" spans="1:13" ht="29.25" customHeight="1">
      <c r="A22" s="1213" t="s">
        <v>145</v>
      </c>
      <c r="B22" s="1219"/>
      <c r="C22" s="1224">
        <v>3.9e-002</v>
      </c>
      <c r="D22" s="1229">
        <v>2.9000000000000001e-002</v>
      </c>
      <c r="E22" s="1232">
        <v>1.6e-002</v>
      </c>
      <c r="F22" s="1235">
        <v>0</v>
      </c>
      <c r="G22" s="1235">
        <v>0</v>
      </c>
      <c r="H22" s="1224">
        <v>2.1000000000000001e-002</v>
      </c>
      <c r="I22" s="1243">
        <v>1.7000000000000001e-002</v>
      </c>
      <c r="J22" s="1232" t="s">
        <v>311</v>
      </c>
      <c r="K22" s="1248" t="s">
        <v>336</v>
      </c>
      <c r="L22" s="1243" t="s">
        <v>367</v>
      </c>
      <c r="M22" s="1207" t="s">
        <v>276</v>
      </c>
    </row>
    <row r="23" spans="1:13" ht="18" customHeight="1">
      <c r="A23" s="1213" t="s">
        <v>65</v>
      </c>
      <c r="B23" s="1219"/>
      <c r="C23" s="1224">
        <v>2.5999999999999999e-002</v>
      </c>
      <c r="D23" s="1229">
        <v>1.9e-002</v>
      </c>
      <c r="E23" s="1232">
        <v>1.e-002</v>
      </c>
      <c r="F23" s="1235">
        <v>0</v>
      </c>
      <c r="G23" s="1235">
        <v>0</v>
      </c>
      <c r="H23" s="1224">
        <v>1.4999999999999999e-002</v>
      </c>
      <c r="I23" s="1243">
        <v>1.0999999999999999e-002</v>
      </c>
      <c r="J23" s="1232" t="s">
        <v>311</v>
      </c>
      <c r="K23" s="1248" t="s">
        <v>336</v>
      </c>
      <c r="L23" s="1243" t="s">
        <v>263</v>
      </c>
      <c r="M23" s="1207" t="s">
        <v>276</v>
      </c>
    </row>
    <row r="24" spans="1:13" ht="27.75" customHeight="1">
      <c r="A24" s="1213" t="s">
        <v>180</v>
      </c>
      <c r="B24" s="1219"/>
      <c r="C24" s="1224">
        <v>2.5999999999999999e-002</v>
      </c>
      <c r="D24" s="1229">
        <v>1.9e-002</v>
      </c>
      <c r="E24" s="1232">
        <v>1.e-002</v>
      </c>
      <c r="F24" s="1235">
        <v>0</v>
      </c>
      <c r="G24" s="1235">
        <v>0</v>
      </c>
      <c r="H24" s="1224">
        <v>1.4999999999999999e-002</v>
      </c>
      <c r="I24" s="1243">
        <v>1.0999999999999999e-002</v>
      </c>
      <c r="J24" s="1232" t="s">
        <v>311</v>
      </c>
      <c r="K24" s="1248" t="s">
        <v>336</v>
      </c>
      <c r="L24" s="1243" t="s">
        <v>367</v>
      </c>
      <c r="M24" s="1207" t="s">
        <v>276</v>
      </c>
    </row>
    <row r="25" spans="1:13" ht="18" customHeight="1">
      <c r="A25" s="1213" t="s">
        <v>18</v>
      </c>
      <c r="B25" s="1219"/>
      <c r="C25" s="1224">
        <v>2.5999999999999999e-002</v>
      </c>
      <c r="D25" s="1229">
        <v>1.9e-002</v>
      </c>
      <c r="E25" s="1232">
        <v>1.e-002</v>
      </c>
      <c r="F25" s="1235">
        <v>0</v>
      </c>
      <c r="G25" s="1235">
        <v>0</v>
      </c>
      <c r="H25" s="1224">
        <v>1.4999999999999999e-002</v>
      </c>
      <c r="I25" s="1243">
        <v>1.0999999999999999e-002</v>
      </c>
      <c r="J25" s="1232" t="s">
        <v>311</v>
      </c>
      <c r="K25" s="1248" t="s">
        <v>336</v>
      </c>
      <c r="L25" s="1243" t="s">
        <v>263</v>
      </c>
      <c r="M25" s="1207" t="s">
        <v>276</v>
      </c>
    </row>
    <row r="26" spans="1:13" s="1207" customFormat="1" ht="27.75" customHeight="1">
      <c r="A26" s="1214" t="s">
        <v>132</v>
      </c>
      <c r="B26" s="1220"/>
      <c r="C26" s="1225">
        <v>2.5999999999999999e-002</v>
      </c>
      <c r="D26" s="1230">
        <v>1.9e-002</v>
      </c>
      <c r="E26" s="1233">
        <v>1.e-002</v>
      </c>
      <c r="F26" s="1235">
        <v>0</v>
      </c>
      <c r="G26" s="1235">
        <v>0</v>
      </c>
      <c r="H26" s="1225">
        <v>1.4999999999999999e-002</v>
      </c>
      <c r="I26" s="1244">
        <v>1.0999999999999999e-002</v>
      </c>
      <c r="J26" s="1233" t="s">
        <v>311</v>
      </c>
      <c r="K26" s="1249" t="s">
        <v>336</v>
      </c>
      <c r="L26" s="1244" t="s">
        <v>100</v>
      </c>
      <c r="M26" s="1207" t="s">
        <v>276</v>
      </c>
    </row>
    <row r="27" spans="1:13" s="1207" customFormat="1" ht="28.5" customHeight="1">
      <c r="A27" s="1215" t="s">
        <v>379</v>
      </c>
      <c r="B27" s="1221"/>
      <c r="C27" s="1226">
        <v>0.13700000000000001</v>
      </c>
      <c r="D27" s="1231">
        <v>0.1</v>
      </c>
      <c r="E27" s="1234">
        <v>5.5e-002</v>
      </c>
      <c r="F27" s="1236">
        <v>0</v>
      </c>
      <c r="G27" s="1236">
        <v>0</v>
      </c>
      <c r="H27" s="1226">
        <v>6.3e-002</v>
      </c>
      <c r="I27" s="1245">
        <v>4.2000000000000003e-002</v>
      </c>
      <c r="J27" s="1234" t="s">
        <v>160</v>
      </c>
      <c r="K27" s="1250" t="s">
        <v>154</v>
      </c>
      <c r="L27" s="1245" t="s">
        <v>366</v>
      </c>
      <c r="M27" s="1207" t="s">
        <v>276</v>
      </c>
    </row>
    <row r="28" spans="1:13" ht="18" customHeight="1">
      <c r="A28" s="1214" t="s">
        <v>380</v>
      </c>
      <c r="B28" s="1220"/>
      <c r="C28" s="1225">
        <v>5.8999999999999997e-002</v>
      </c>
      <c r="D28" s="1230">
        <v>4.2999999999999997e-002</v>
      </c>
      <c r="E28" s="1233">
        <v>2.3e-002</v>
      </c>
      <c r="F28" s="1237">
        <v>0</v>
      </c>
      <c r="G28" s="1237">
        <v>0</v>
      </c>
      <c r="H28" s="1225">
        <v>1.2e-002</v>
      </c>
      <c r="I28" s="1244">
        <v>1.e-002</v>
      </c>
      <c r="J28" s="1233" t="s">
        <v>322</v>
      </c>
      <c r="K28" s="1249" t="s">
        <v>369</v>
      </c>
      <c r="L28" s="1244" t="s">
        <v>368</v>
      </c>
      <c r="M28" s="1207" t="s">
        <v>276</v>
      </c>
    </row>
    <row r="29" spans="1:13" s="1207" customFormat="1" ht="18" customHeight="1">
      <c r="A29" s="1213" t="s">
        <v>388</v>
      </c>
      <c r="B29" s="1219"/>
      <c r="C29" s="1224">
        <v>5.8000000000000003e-002</v>
      </c>
      <c r="D29" s="1229">
        <v>4.2000000000000003e-002</v>
      </c>
      <c r="E29" s="1232">
        <v>2.3e-002</v>
      </c>
      <c r="F29" s="1235">
        <v>0</v>
      </c>
      <c r="G29" s="1235">
        <v>0</v>
      </c>
      <c r="H29" s="1224">
        <v>2.1000000000000001e-002</v>
      </c>
      <c r="I29" s="1243">
        <v>1.4999999999999999e-002</v>
      </c>
      <c r="J29" s="1232" t="s">
        <v>311</v>
      </c>
      <c r="K29" s="1248" t="s">
        <v>336</v>
      </c>
      <c r="L29" s="1243" t="s">
        <v>263</v>
      </c>
      <c r="M29" s="1207" t="s">
        <v>276</v>
      </c>
    </row>
    <row r="30" spans="1:13" s="1207" customFormat="1" ht="18" customHeight="1">
      <c r="A30" s="1213" t="s">
        <v>389</v>
      </c>
      <c r="B30" s="1219"/>
      <c r="C30" s="1224">
        <v>4.7e-002</v>
      </c>
      <c r="D30" s="1229">
        <v>3.4000000000000002e-002</v>
      </c>
      <c r="E30" s="1232">
        <v>1.9e-002</v>
      </c>
      <c r="F30" s="1235">
        <v>0</v>
      </c>
      <c r="G30" s="1235">
        <v>0</v>
      </c>
      <c r="H30" s="1224">
        <v>2.e-002</v>
      </c>
      <c r="I30" s="1243">
        <v>1.7000000000000001e-002</v>
      </c>
      <c r="J30" s="1232" t="s">
        <v>311</v>
      </c>
      <c r="K30" s="1248" t="s">
        <v>336</v>
      </c>
      <c r="L30" s="1243" t="s">
        <v>263</v>
      </c>
      <c r="M30" s="1207" t="s">
        <v>276</v>
      </c>
    </row>
    <row r="31" spans="1:13" s="1207" customFormat="1" ht="18" customHeight="1">
      <c r="A31" s="1213" t="s">
        <v>93</v>
      </c>
      <c r="B31" s="1219"/>
      <c r="C31" s="1224">
        <v>8.2000000000000003e-002</v>
      </c>
      <c r="D31" s="1229">
        <v>6.e-002</v>
      </c>
      <c r="E31" s="1232">
        <v>3.3000000000000002e-002</v>
      </c>
      <c r="F31" s="1235">
        <v>0</v>
      </c>
      <c r="G31" s="1235">
        <v>0</v>
      </c>
      <c r="H31" s="1224">
        <v>1.7999999999999999e-002</v>
      </c>
      <c r="I31" s="1243">
        <v>1.2e-002</v>
      </c>
      <c r="J31" s="1232" t="s">
        <v>311</v>
      </c>
      <c r="K31" s="1248" t="s">
        <v>336</v>
      </c>
      <c r="L31" s="1243" t="s">
        <v>263</v>
      </c>
      <c r="M31" s="1207" t="s">
        <v>276</v>
      </c>
    </row>
    <row r="32" spans="1:13" s="1207" customFormat="1" ht="18" customHeight="1">
      <c r="A32" s="1213" t="s">
        <v>271</v>
      </c>
      <c r="B32" s="1219"/>
      <c r="C32" s="1224">
        <v>0.104</v>
      </c>
      <c r="D32" s="1229">
        <v>7.5999999999999998e-002</v>
      </c>
      <c r="E32" s="1232">
        <v>4.2000000000000003e-002</v>
      </c>
      <c r="F32" s="1235">
        <v>0</v>
      </c>
      <c r="G32" s="1235">
        <v>0</v>
      </c>
      <c r="H32" s="1224">
        <v>3.1e-002</v>
      </c>
      <c r="I32" s="1243">
        <v>2.4e-002</v>
      </c>
      <c r="J32" s="1232" t="s">
        <v>311</v>
      </c>
      <c r="K32" s="1248" t="s">
        <v>336</v>
      </c>
      <c r="L32" s="1243" t="s">
        <v>263</v>
      </c>
      <c r="M32" s="1207" t="s">
        <v>276</v>
      </c>
    </row>
    <row r="33" spans="1:13" s="1207" customFormat="1" ht="18" customHeight="1">
      <c r="A33" s="1213" t="s">
        <v>124</v>
      </c>
      <c r="B33" s="1219"/>
      <c r="C33" s="1224">
        <v>0.10199999999999999</v>
      </c>
      <c r="D33" s="1229">
        <v>7.3999999999999996e-002</v>
      </c>
      <c r="E33" s="1232">
        <v>4.1000000000000002e-002</v>
      </c>
      <c r="F33" s="1235">
        <v>0</v>
      </c>
      <c r="G33" s="1235">
        <v>0</v>
      </c>
      <c r="H33" s="1224">
        <v>1.4999999999999999e-002</v>
      </c>
      <c r="I33" s="1243">
        <v>1.2e-002</v>
      </c>
      <c r="J33" s="1232" t="s">
        <v>311</v>
      </c>
      <c r="K33" s="1248" t="s">
        <v>336</v>
      </c>
      <c r="L33" s="1243" t="s">
        <v>263</v>
      </c>
      <c r="M33" s="1207" t="s">
        <v>276</v>
      </c>
    </row>
    <row r="34" spans="1:13" s="1207" customFormat="1" ht="18" customHeight="1">
      <c r="A34" s="1213" t="s">
        <v>165</v>
      </c>
      <c r="B34" s="1219"/>
      <c r="C34" s="1224">
        <v>0.111</v>
      </c>
      <c r="D34" s="1229">
        <v>8.1000000000000003e-002</v>
      </c>
      <c r="E34" s="1232">
        <v>4.4999999999999998e-002</v>
      </c>
      <c r="F34" s="1235">
        <v>0</v>
      </c>
      <c r="G34" s="1235">
        <v>0</v>
      </c>
      <c r="H34" s="1224">
        <v>3.1e-002</v>
      </c>
      <c r="I34" s="1243">
        <v>2.3e-002</v>
      </c>
      <c r="J34" s="1232" t="s">
        <v>311</v>
      </c>
      <c r="K34" s="1248" t="s">
        <v>336</v>
      </c>
      <c r="L34" s="1243" t="s">
        <v>263</v>
      </c>
      <c r="M34" s="1207" t="s">
        <v>276</v>
      </c>
    </row>
    <row r="35" spans="1:13" s="1207" customFormat="1" ht="27.75" customHeight="1">
      <c r="A35" s="1213" t="s">
        <v>390</v>
      </c>
      <c r="B35" s="1219"/>
      <c r="C35" s="1224">
        <v>8.3000000000000004e-002</v>
      </c>
      <c r="D35" s="1229">
        <v>6.e-002</v>
      </c>
      <c r="E35" s="1232">
        <v>3.3000000000000002e-002</v>
      </c>
      <c r="F35" s="1235">
        <v>0</v>
      </c>
      <c r="G35" s="1235">
        <v>0</v>
      </c>
      <c r="H35" s="1224">
        <v>2.7e-002</v>
      </c>
      <c r="I35" s="1243">
        <v>2.3e-002</v>
      </c>
      <c r="J35" s="1232" t="s">
        <v>311</v>
      </c>
      <c r="K35" s="1248" t="s">
        <v>336</v>
      </c>
      <c r="L35" s="1243" t="s">
        <v>100</v>
      </c>
      <c r="M35" s="1207" t="s">
        <v>276</v>
      </c>
    </row>
    <row r="36" spans="1:13" s="1207" customFormat="1" ht="29.25" customHeight="1">
      <c r="A36" s="1213" t="s">
        <v>391</v>
      </c>
      <c r="B36" s="1219"/>
      <c r="C36" s="1224">
        <v>3.9e-002</v>
      </c>
      <c r="D36" s="1229">
        <v>2.9000000000000001e-002</v>
      </c>
      <c r="E36" s="1232">
        <v>1.6e-002</v>
      </c>
      <c r="F36" s="1235">
        <v>0</v>
      </c>
      <c r="G36" s="1235">
        <v>0</v>
      </c>
      <c r="H36" s="1224">
        <v>2.1000000000000001e-002</v>
      </c>
      <c r="I36" s="1243">
        <v>1.7000000000000001e-002</v>
      </c>
      <c r="J36" s="1232" t="s">
        <v>311</v>
      </c>
      <c r="K36" s="1248" t="s">
        <v>336</v>
      </c>
      <c r="L36" s="1243" t="s">
        <v>367</v>
      </c>
      <c r="M36" s="1207" t="s">
        <v>276</v>
      </c>
    </row>
    <row r="37" spans="1:13" s="1207" customFormat="1" ht="27.75" customHeight="1">
      <c r="A37" s="1213" t="s">
        <v>341</v>
      </c>
      <c r="B37" s="1219"/>
      <c r="C37" s="1224">
        <v>2.5999999999999999e-002</v>
      </c>
      <c r="D37" s="1229">
        <v>1.9e-002</v>
      </c>
      <c r="E37" s="1232">
        <v>1.e-002</v>
      </c>
      <c r="F37" s="1235">
        <v>0</v>
      </c>
      <c r="G37" s="1235">
        <v>0</v>
      </c>
      <c r="H37" s="1224">
        <v>1.4999999999999999e-002</v>
      </c>
      <c r="I37" s="1243">
        <v>1.0999999999999999e-002</v>
      </c>
      <c r="J37" s="1232" t="s">
        <v>311</v>
      </c>
      <c r="K37" s="1248" t="s">
        <v>336</v>
      </c>
      <c r="L37" s="1243" t="s">
        <v>367</v>
      </c>
      <c r="M37" s="1207" t="s">
        <v>276</v>
      </c>
    </row>
    <row r="38" spans="1:13" s="1207" customFormat="1" ht="27.75" customHeight="1">
      <c r="A38" s="1214" t="s">
        <v>107</v>
      </c>
      <c r="B38" s="1220"/>
      <c r="C38" s="1225">
        <v>2.5999999999999999e-002</v>
      </c>
      <c r="D38" s="1230">
        <v>1.9e-002</v>
      </c>
      <c r="E38" s="1233">
        <v>1.e-002</v>
      </c>
      <c r="F38" s="1237">
        <v>0</v>
      </c>
      <c r="G38" s="1240">
        <v>0</v>
      </c>
      <c r="H38" s="1225">
        <v>1.4999999999999999e-002</v>
      </c>
      <c r="I38" s="1244">
        <v>1.0999999999999999e-002</v>
      </c>
      <c r="J38" s="1233" t="s">
        <v>311</v>
      </c>
      <c r="K38" s="1249" t="s">
        <v>336</v>
      </c>
      <c r="L38" s="1244" t="s">
        <v>100</v>
      </c>
      <c r="M38" s="1207" t="s">
        <v>276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F13" sqref="F13"/>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463</v>
      </c>
      <c r="B1" s="1209"/>
      <c r="C1" s="1209"/>
    </row>
    <row r="2" spans="1:7" ht="27.75" customHeight="1">
      <c r="A2" s="1210" t="s">
        <v>58</v>
      </c>
      <c r="B2" s="1216"/>
      <c r="C2" s="1261" t="s">
        <v>328</v>
      </c>
      <c r="E2" s="1222" t="s">
        <v>136</v>
      </c>
      <c r="F2" s="1227"/>
      <c r="G2" s="1227"/>
    </row>
    <row r="3" spans="1:7" ht="18" customHeight="1">
      <c r="A3" s="1254" t="s">
        <v>74</v>
      </c>
      <c r="B3" s="1258"/>
      <c r="C3" s="1262">
        <v>2.4e-002</v>
      </c>
      <c r="E3" s="1223" t="s">
        <v>64</v>
      </c>
      <c r="F3" s="1228"/>
      <c r="G3" s="1228"/>
    </row>
    <row r="4" spans="1:7" ht="18" customHeight="1">
      <c r="A4" s="1255" t="s">
        <v>55</v>
      </c>
      <c r="B4" s="1258"/>
      <c r="C4" s="1262">
        <v>2.4e-002</v>
      </c>
      <c r="E4" s="1223" t="s">
        <v>128</v>
      </c>
      <c r="F4" s="1228" t="s">
        <v>90</v>
      </c>
      <c r="G4" s="1228" t="s">
        <v>129</v>
      </c>
    </row>
    <row r="5" spans="1:7" ht="18" customHeight="1">
      <c r="A5" s="1255" t="s">
        <v>326</v>
      </c>
      <c r="B5" s="1258"/>
      <c r="C5" s="1262">
        <v>2.4e-002</v>
      </c>
    </row>
    <row r="6" spans="1:7" ht="18" customHeight="1">
      <c r="A6" s="1255" t="s">
        <v>392</v>
      </c>
      <c r="B6" s="1258"/>
      <c r="C6" s="1262">
        <v>1.0999999999999999e-002</v>
      </c>
    </row>
    <row r="7" spans="1:7" ht="18" customHeight="1">
      <c r="A7" s="1255" t="s">
        <v>4</v>
      </c>
      <c r="B7" s="1258"/>
      <c r="C7" s="1262">
        <v>1.0999999999999999e-002</v>
      </c>
    </row>
    <row r="8" spans="1:7" ht="18" customHeight="1">
      <c r="A8" s="1255" t="s">
        <v>57</v>
      </c>
      <c r="B8" s="1258"/>
      <c r="C8" s="1262">
        <v>1.0999999999999999e-002</v>
      </c>
    </row>
    <row r="9" spans="1:7" ht="18" customHeight="1">
      <c r="A9" s="1255" t="s">
        <v>395</v>
      </c>
      <c r="B9" s="1258"/>
      <c r="C9" s="1262">
        <v>1.e-002</v>
      </c>
    </row>
    <row r="10" spans="1:7" ht="18" customHeight="1">
      <c r="A10" s="1255" t="s">
        <v>396</v>
      </c>
      <c r="B10" s="1258"/>
      <c r="C10" s="1262">
        <v>1.4999999999999999e-002</v>
      </c>
    </row>
    <row r="11" spans="1:7" ht="18" customHeight="1">
      <c r="A11" s="1255" t="s">
        <v>59</v>
      </c>
      <c r="B11" s="1258"/>
      <c r="C11" s="1262">
        <v>1.4999999999999999e-002</v>
      </c>
    </row>
    <row r="12" spans="1:7" ht="18" customHeight="1">
      <c r="A12" s="1255" t="s">
        <v>309</v>
      </c>
      <c r="B12" s="1258"/>
      <c r="C12" s="1262">
        <v>2.3e-002</v>
      </c>
    </row>
    <row r="13" spans="1:7" ht="18" customHeight="1">
      <c r="A13" s="1255" t="s">
        <v>254</v>
      </c>
      <c r="B13" s="1258"/>
      <c r="C13" s="1262">
        <v>1.7000000000000001e-002</v>
      </c>
    </row>
    <row r="14" spans="1:7" ht="18" customHeight="1">
      <c r="A14" s="1255" t="s">
        <v>61</v>
      </c>
      <c r="B14" s="1258"/>
      <c r="C14" s="1262">
        <v>1.7000000000000001e-002</v>
      </c>
    </row>
    <row r="15" spans="1:7" ht="18" customHeight="1">
      <c r="A15" s="1255" t="s">
        <v>397</v>
      </c>
      <c r="B15" s="1258"/>
      <c r="C15" s="1262">
        <v>2.3e-002</v>
      </c>
    </row>
    <row r="16" spans="1:7" ht="18" customHeight="1">
      <c r="A16" s="1255" t="s">
        <v>38</v>
      </c>
      <c r="B16" s="1258"/>
      <c r="C16" s="1262">
        <v>1.6e-002</v>
      </c>
    </row>
    <row r="17" spans="1:3" ht="18" customHeight="1">
      <c r="A17" s="1255" t="s">
        <v>60</v>
      </c>
      <c r="B17" s="1258"/>
      <c r="C17" s="1262">
        <v>1.6e-002</v>
      </c>
    </row>
    <row r="18" spans="1:3" ht="18" customHeight="1">
      <c r="A18" s="1255" t="s">
        <v>387</v>
      </c>
      <c r="B18" s="1258"/>
      <c r="C18" s="1262">
        <v>1.6e-002</v>
      </c>
    </row>
    <row r="19" spans="1:3" ht="18" customHeight="1">
      <c r="A19" s="1255" t="s">
        <v>63</v>
      </c>
      <c r="B19" s="1258"/>
      <c r="C19" s="1262">
        <v>8.0000000000000002e-003</v>
      </c>
    </row>
    <row r="20" spans="1:3" ht="18" customHeight="1">
      <c r="A20" s="1255" t="s">
        <v>145</v>
      </c>
      <c r="B20" s="1258"/>
      <c r="C20" s="1262">
        <v>8.0000000000000002e-003</v>
      </c>
    </row>
    <row r="21" spans="1:3" ht="18" customHeight="1">
      <c r="A21" s="1255" t="s">
        <v>65</v>
      </c>
      <c r="B21" s="1258"/>
      <c r="C21" s="1262">
        <v>5.0000000000000001e-003</v>
      </c>
    </row>
    <row r="22" spans="1:3" ht="18" customHeight="1">
      <c r="A22" s="1255" t="s">
        <v>180</v>
      </c>
      <c r="B22" s="1258"/>
      <c r="C22" s="1262">
        <v>5.0000000000000001e-003</v>
      </c>
    </row>
    <row r="23" spans="1:3" ht="18" customHeight="1">
      <c r="A23" s="1255" t="s">
        <v>18</v>
      </c>
      <c r="B23" s="1258"/>
      <c r="C23" s="1262">
        <v>5.0000000000000001e-003</v>
      </c>
    </row>
    <row r="24" spans="1:3" ht="18" customHeight="1">
      <c r="A24" s="1256" t="s">
        <v>132</v>
      </c>
      <c r="B24" s="1259"/>
      <c r="C24" s="1262">
        <v>5.0000000000000001e-003</v>
      </c>
    </row>
    <row r="25" spans="1:3" ht="18" customHeight="1">
      <c r="A25" s="1257" t="s">
        <v>379</v>
      </c>
      <c r="B25" s="1260"/>
      <c r="C25" s="1263">
        <v>2.4e-002</v>
      </c>
    </row>
    <row r="26" spans="1:3" ht="18" customHeight="1">
      <c r="A26" s="1256" t="s">
        <v>380</v>
      </c>
      <c r="B26" s="1259"/>
      <c r="C26" s="1264">
        <v>1.0999999999999999e-002</v>
      </c>
    </row>
    <row r="27" spans="1:3" ht="18" customHeight="1">
      <c r="A27" s="1255" t="s">
        <v>388</v>
      </c>
      <c r="B27" s="1258"/>
      <c r="C27" s="1262">
        <v>1.0999999999999999e-002</v>
      </c>
    </row>
    <row r="28" spans="1:3" ht="18" customHeight="1">
      <c r="A28" s="1255" t="s">
        <v>389</v>
      </c>
      <c r="B28" s="1258"/>
      <c r="C28" s="1262">
        <v>1.e-002</v>
      </c>
    </row>
    <row r="29" spans="1:3" ht="18" customHeight="1">
      <c r="A29" s="1255" t="s">
        <v>93</v>
      </c>
      <c r="B29" s="1258"/>
      <c r="C29" s="1262">
        <v>1.4999999999999999e-002</v>
      </c>
    </row>
    <row r="30" spans="1:3" ht="18" customHeight="1">
      <c r="A30" s="1255" t="s">
        <v>271</v>
      </c>
      <c r="B30" s="1258"/>
      <c r="C30" s="1262">
        <v>2.3e-002</v>
      </c>
    </row>
    <row r="31" spans="1:3" ht="18" customHeight="1">
      <c r="A31" s="1255" t="s">
        <v>124</v>
      </c>
      <c r="B31" s="1258"/>
      <c r="C31" s="1262">
        <v>1.7000000000000001e-002</v>
      </c>
    </row>
    <row r="32" spans="1:3" ht="18" customHeight="1">
      <c r="A32" s="1255" t="s">
        <v>165</v>
      </c>
      <c r="B32" s="1258"/>
      <c r="C32" s="1262">
        <v>2.3e-002</v>
      </c>
    </row>
    <row r="33" spans="1:3" ht="18" customHeight="1">
      <c r="A33" s="1255" t="s">
        <v>390</v>
      </c>
      <c r="B33" s="1258"/>
      <c r="C33" s="1262">
        <v>1.6e-002</v>
      </c>
    </row>
    <row r="34" spans="1:3" ht="18" customHeight="1">
      <c r="A34" s="1255" t="s">
        <v>391</v>
      </c>
      <c r="B34" s="1258"/>
      <c r="C34" s="1262">
        <v>8.0000000000000002e-003</v>
      </c>
    </row>
    <row r="35" spans="1:3" ht="18" customHeight="1">
      <c r="A35" s="1255" t="s">
        <v>341</v>
      </c>
      <c r="B35" s="1258"/>
      <c r="C35" s="1262">
        <v>5.0000000000000001e-003</v>
      </c>
    </row>
    <row r="36" spans="1:3" ht="18" customHeight="1">
      <c r="A36" s="1256" t="s">
        <v>107</v>
      </c>
      <c r="B36" s="1259"/>
      <c r="C36" s="1264">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2022-08-03T07:02:49Z</dcterms:created>
  <dcterms:modified xsi:type="dcterms:W3CDTF">2022-08-03T07:02:49Z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2022-08-03T07:02:49Z</vt:filetime>
  </property>
</Properties>
</file>