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CC1F" lockStructure="1"/>
  <bookViews>
    <workbookView xWindow="690" yWindow="495" windowWidth="20565" windowHeight="10020"/>
  </bookViews>
  <sheets>
    <sheet name="上下水道料金計算表" sheetId="4" r:id="rId1"/>
    <sheet name="早見表" sheetId="3" state="hidden" r:id="rId2"/>
    <sheet name="新旧比較" sheetId="5" state="hidden" r:id="rId3"/>
    <sheet name="計算票" sheetId="1" state="hidden" r:id="rId4"/>
    <sheet name="単価明細" sheetId="2" state="hidden" r:id="rId5"/>
    <sheet name="Sheet1" sheetId="7" state="hidden" r:id="rId6"/>
    <sheet name="9" sheetId="6" state="hidden" r:id="rId7"/>
    <sheet name="10" sheetId="8" state="hidden" r:id="rId8"/>
  </sheets>
  <definedNames>
    <definedName name="_xlnm.Print_Area" localSheetId="3">計算票!$A$1:$AA$257</definedName>
    <definedName name="_xlnm.Print_Area" localSheetId="1">早見表!$C$9:$N$62</definedName>
    <definedName name="_xlnm.Print_Area" localSheetId="0">上下水道料金計算表!$P$3:$BB$47</definedName>
    <definedName name="Z_43363757_5F37_483A_8747_AB82EAA7A4B1_.wvu.Cols" localSheetId="0" hidden="1">上下水道料金計算表!$BD:$CI</definedName>
    <definedName name="_xlnm.Print_Titles" localSheetId="0">上下水道料金計算表!$BD:$BE</definedName>
    <definedName name="Z_43363757_5F37_483A_8747_AB82EAA7A4B1_.wvu.PrintArea" localSheetId="0" hidden="1">上下水道料金計算表!$P$3:$BC$49</definedName>
    <definedName name="Z_43363757_5F37_483A_8747_AB82EAA7A4B1_.wvu.PrintTitles" localSheetId="0" hidden="1">上下水道料金計算表!$BD:$BE</definedName>
  </definedName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<sst xmlns="http://schemas.openxmlformats.org/spreadsheetml/2006/main" xmlns:r="http://schemas.openxmlformats.org/officeDocument/2006/relationships" count="292" uniqueCount="292">
  <si>
    <t>基本料金</t>
    <rPh sb="0" eb="2">
      <t>キホン</t>
    </rPh>
    <rPh sb="2" eb="4">
      <t>リョウキン</t>
    </rPh>
    <phoneticPr fontId="2"/>
  </si>
  <si>
    <t>園部町宍人</t>
  </si>
  <si>
    <t>美山町静原</t>
  </si>
  <si>
    <t>美山町大野</t>
  </si>
  <si>
    <t>美山町向山</t>
  </si>
  <si>
    <t>超過料金</t>
    <rPh sb="0" eb="2">
      <t>チョウカ</t>
    </rPh>
    <rPh sb="2" eb="4">
      <t>リョウキン</t>
    </rPh>
    <phoneticPr fontId="2"/>
  </si>
  <si>
    <t>④水道区域</t>
  </si>
  <si>
    <t>メータ使用料</t>
    <rPh sb="3" eb="6">
      <t>シヨウリョウ</t>
    </rPh>
    <phoneticPr fontId="2"/>
  </si>
  <si>
    <t>美山町田歌</t>
  </si>
  <si>
    <t>積算水量</t>
    <rPh sb="0" eb="2">
      <t>セキサン</t>
    </rPh>
    <rPh sb="2" eb="4">
      <t>スイリョウ</t>
    </rPh>
    <phoneticPr fontId="2"/>
  </si>
  <si>
    <t>消費税</t>
    <rPh sb="0" eb="3">
      <t>ショウヒゼイ</t>
    </rPh>
    <phoneticPr fontId="2"/>
  </si>
  <si>
    <t>美山町宮脇</t>
  </si>
  <si>
    <t>水道</t>
    <rPh sb="0" eb="2">
      <t>スイドウ</t>
    </rPh>
    <phoneticPr fontId="2"/>
  </si>
  <si>
    <t>日吉町中</t>
  </si>
  <si>
    <t>下水道</t>
    <rPh sb="0" eb="3">
      <t>ゲスイドウ</t>
    </rPh>
    <phoneticPr fontId="2"/>
  </si>
  <si>
    <t>合計</t>
    <rPh sb="0" eb="2">
      <t>ゴウケイ</t>
    </rPh>
    <phoneticPr fontId="2"/>
  </si>
  <si>
    <t>戸</t>
    <rPh sb="0" eb="1">
      <t>コ</t>
    </rPh>
    <phoneticPr fontId="2"/>
  </si>
  <si>
    <t>園部町木崎町</t>
  </si>
  <si>
    <t>水量単価</t>
    <rPh sb="0" eb="2">
      <t>スイリョウ</t>
    </rPh>
    <rPh sb="2" eb="4">
      <t>タンカ</t>
    </rPh>
    <phoneticPr fontId="2"/>
  </si>
  <si>
    <t>消費税率</t>
    <rPh sb="0" eb="3">
      <t>ショウヒゼイ</t>
    </rPh>
    <rPh sb="3" eb="4">
      <t>リツ</t>
    </rPh>
    <phoneticPr fontId="2"/>
  </si>
  <si>
    <t>金額</t>
    <rPh sb="0" eb="2">
      <t>キンガク</t>
    </rPh>
    <phoneticPr fontId="2"/>
  </si>
  <si>
    <t>日吉町保野田</t>
  </si>
  <si>
    <t>水量/戸数</t>
    <rPh sb="0" eb="2">
      <t>スイリョウ</t>
    </rPh>
    <rPh sb="3" eb="5">
      <t>コスウ</t>
    </rPh>
    <phoneticPr fontId="2"/>
  </si>
  <si>
    <t>美山町三埜</t>
  </si>
  <si>
    <t>接続し、水道水のみを使用している。</t>
    <rPh sb="0" eb="2">
      <t>セツゾク</t>
    </rPh>
    <rPh sb="4" eb="7">
      <t>スイドウスイ</t>
    </rPh>
    <rPh sb="10" eb="12">
      <t>シヨウ</t>
    </rPh>
    <phoneticPr fontId="2"/>
  </si>
  <si>
    <t>）</t>
  </si>
  <si>
    <t>口径</t>
    <rPh sb="0" eb="2">
      <t>コウケイ</t>
    </rPh>
    <phoneticPr fontId="2"/>
  </si>
  <si>
    <t>戸数</t>
    <rPh sb="0" eb="2">
      <t>コスウ</t>
    </rPh>
    <phoneticPr fontId="2"/>
  </si>
  <si>
    <t>事業区域</t>
    <rPh sb="0" eb="2">
      <t>ジギョウ</t>
    </rPh>
    <rPh sb="2" eb="4">
      <t>クイキ</t>
    </rPh>
    <phoneticPr fontId="2"/>
  </si>
  <si>
    <t>水道区域</t>
    <rPh sb="0" eb="2">
      <t>スイドウ</t>
    </rPh>
    <rPh sb="2" eb="4">
      <t>クイキ</t>
    </rPh>
    <phoneticPr fontId="2"/>
  </si>
  <si>
    <t>水道及び下水道料金計算結果</t>
    <rPh sb="0" eb="2">
      <t>スイドウ</t>
    </rPh>
    <rPh sb="2" eb="3">
      <t>オヨ</t>
    </rPh>
    <rPh sb="4" eb="7">
      <t>ゲスイドウ</t>
    </rPh>
    <rPh sb="7" eb="9">
      <t>リョウキン</t>
    </rPh>
    <rPh sb="9" eb="11">
      <t>ケイサン</t>
    </rPh>
    <rPh sb="11" eb="13">
      <t>ケッカ</t>
    </rPh>
    <phoneticPr fontId="2"/>
  </si>
  <si>
    <t>mm</t>
  </si>
  <si>
    <t>請求月</t>
    <rPh sb="0" eb="2">
      <t>セイキュウ</t>
    </rPh>
    <rPh sb="2" eb="3">
      <t>ツキ</t>
    </rPh>
    <phoneticPr fontId="2"/>
  </si>
  <si>
    <t>上水</t>
    <rPh sb="0" eb="2">
      <t>ジョウスイ</t>
    </rPh>
    <phoneticPr fontId="2"/>
  </si>
  <si>
    <t>税込料金　計</t>
    <rPh sb="0" eb="2">
      <t>ゼイコミ</t>
    </rPh>
    <rPh sb="2" eb="4">
      <t>リョウキン</t>
    </rPh>
    <rPh sb="5" eb="6">
      <t>ケイ</t>
    </rPh>
    <phoneticPr fontId="2"/>
  </si>
  <si>
    <t>φ２０以下</t>
    <rPh sb="3" eb="5">
      <t>イカ</t>
    </rPh>
    <phoneticPr fontId="2"/>
  </si>
  <si>
    <t>φ２５以上</t>
    <rPh sb="3" eb="5">
      <t>イジョウ</t>
    </rPh>
    <phoneticPr fontId="2"/>
  </si>
  <si>
    <t>日吉町天若</t>
  </si>
  <si>
    <t>美山町下吉田</t>
  </si>
  <si>
    <t>20mm</t>
  </si>
  <si>
    <t>美山町安掛</t>
  </si>
  <si>
    <t>差</t>
    <rPh sb="0" eb="1">
      <t>サ</t>
    </rPh>
    <phoneticPr fontId="2"/>
  </si>
  <si>
    <t>園部町口司</t>
  </si>
  <si>
    <t>上下差</t>
    <rPh sb="0" eb="2">
      <t>ジョウゲ</t>
    </rPh>
    <rPh sb="2" eb="3">
      <t>サ</t>
    </rPh>
    <phoneticPr fontId="2"/>
  </si>
  <si>
    <t>③消費税率</t>
  </si>
  <si>
    <t>比較</t>
    <rPh sb="0" eb="2">
      <t>ヒカク</t>
    </rPh>
    <phoneticPr fontId="2"/>
  </si>
  <si>
    <t>下水道</t>
  </si>
  <si>
    <t>①戸数</t>
  </si>
  <si>
    <t>１戸の場合は集合住宅以外も同様となります</t>
    <rPh sb="1" eb="2">
      <t>コ</t>
    </rPh>
    <rPh sb="3" eb="5">
      <t>バアイ</t>
    </rPh>
    <rPh sb="6" eb="8">
      <t>シュウゴウ</t>
    </rPh>
    <rPh sb="8" eb="10">
      <t>ジュウタク</t>
    </rPh>
    <rPh sb="10" eb="12">
      <t>イガイ</t>
    </rPh>
    <rPh sb="13" eb="15">
      <t>ドウヨウ</t>
    </rPh>
    <phoneticPr fontId="2"/>
  </si>
  <si>
    <t>①</t>
  </si>
  <si>
    <t>美山町長谷</t>
  </si>
  <si>
    <t>南丹市上下水道料金早見表</t>
    <rPh sb="0" eb="3">
      <t>ナンタンシ</t>
    </rPh>
    <rPh sb="3" eb="5">
      <t>ジョウゲ</t>
    </rPh>
    <rPh sb="5" eb="7">
      <t>スイドウ</t>
    </rPh>
    <rPh sb="7" eb="9">
      <t>リョウキン</t>
    </rPh>
    <rPh sb="9" eb="12">
      <t>ハヤミヒョウ</t>
    </rPh>
    <phoneticPr fontId="2"/>
  </si>
  <si>
    <t>【水道所在地】</t>
    <rPh sb="1" eb="3">
      <t>スイドウ</t>
    </rPh>
    <rPh sb="3" eb="6">
      <t>ショザイチ</t>
    </rPh>
    <phoneticPr fontId="2"/>
  </si>
  <si>
    <t>接続し、水道水以外の水も使用している。</t>
    <rPh sb="0" eb="2">
      <t>セツゾク</t>
    </rPh>
    <rPh sb="4" eb="7">
      <t>スイドウスイ</t>
    </rPh>
    <rPh sb="7" eb="9">
      <t>イガイ</t>
    </rPh>
    <rPh sb="10" eb="11">
      <t>ミズ</t>
    </rPh>
    <rPh sb="12" eb="14">
      <t>シヨウ</t>
    </rPh>
    <phoneticPr fontId="2"/>
  </si>
  <si>
    <t>※浄化槽設置の場合がありますので、ご注意下さい。</t>
    <rPh sb="1" eb="4">
      <t>ジョウカソウ</t>
    </rPh>
    <rPh sb="4" eb="6">
      <t>セッチ</t>
    </rPh>
    <rPh sb="7" eb="9">
      <t>バアイ</t>
    </rPh>
    <rPh sb="18" eb="20">
      <t>チュウイ</t>
    </rPh>
    <rPh sb="20" eb="21">
      <t>クダ</t>
    </rPh>
    <phoneticPr fontId="2"/>
  </si>
  <si>
    <t>美山町樫原</t>
  </si>
  <si>
    <t>美山町内久保</t>
  </si>
  <si>
    <t>量水器口径</t>
    <rPh sb="0" eb="3">
      <t>リョウスイキ</t>
    </rPh>
    <rPh sb="3" eb="5">
      <t>コウケイ</t>
    </rPh>
    <phoneticPr fontId="2"/>
  </si>
  <si>
    <t>十の位</t>
    <rPh sb="0" eb="1">
      <t>ジュウ</t>
    </rPh>
    <rPh sb="2" eb="3">
      <t>クライ</t>
    </rPh>
    <phoneticPr fontId="2"/>
  </si>
  <si>
    <t>美山町板橋</t>
  </si>
  <si>
    <t>八木町室橋</t>
  </si>
  <si>
    <t>一の位</t>
    <rPh sb="0" eb="1">
      <t>イチ</t>
    </rPh>
    <rPh sb="2" eb="3">
      <t>クライ</t>
    </rPh>
    <phoneticPr fontId="2"/>
  </si>
  <si>
    <t>美山町上司</t>
  </si>
  <si>
    <t>)</t>
  </si>
  <si>
    <t>（単位：円、税込）</t>
    <rPh sb="1" eb="3">
      <t>タンイ</t>
    </rPh>
    <rPh sb="4" eb="5">
      <t>エン</t>
    </rPh>
    <rPh sb="6" eb="7">
      <t>ゼイ</t>
    </rPh>
    <rPh sb="7" eb="8">
      <t>コミ</t>
    </rPh>
    <phoneticPr fontId="2"/>
  </si>
  <si>
    <t>現行　上水道区域</t>
    <rPh sb="0" eb="2">
      <t>げんこう</t>
    </rPh>
    <rPh sb="3" eb="6">
      <t>じょうすいどう</t>
    </rPh>
    <rPh sb="6" eb="8">
      <t>くいき</t>
    </rPh>
    <phoneticPr fontId="20" type="Hiragana"/>
  </si>
  <si>
    <t>美山町和泉</t>
  </si>
  <si>
    <t>１５０を超える場合はお問い合わせください。</t>
    <rPh sb="4" eb="5">
      <t>コ</t>
    </rPh>
    <rPh sb="7" eb="9">
      <t>バアイ</t>
    </rPh>
    <rPh sb="11" eb="12">
      <t>ト</t>
    </rPh>
    <rPh sb="13" eb="14">
      <t>ア</t>
    </rPh>
    <phoneticPr fontId="2"/>
  </si>
  <si>
    <t>通常戸数は「１」としてください</t>
    <rPh sb="0" eb="2">
      <t>ツウジョウ</t>
    </rPh>
    <rPh sb="2" eb="4">
      <t>コスウ</t>
    </rPh>
    <phoneticPr fontId="2"/>
  </si>
  <si>
    <t>美山町河内谷</t>
  </si>
  <si>
    <t>上水道</t>
    <rPh sb="0" eb="3">
      <t>ジョウスイドウ</t>
    </rPh>
    <phoneticPr fontId="2"/>
  </si>
  <si>
    <t>八木町北廣瀬</t>
  </si>
  <si>
    <t>簡易水道</t>
    <rPh sb="0" eb="2">
      <t>カンイ</t>
    </rPh>
    <rPh sb="2" eb="4">
      <t>スイドウ</t>
    </rPh>
    <phoneticPr fontId="2"/>
  </si>
  <si>
    <t>簡易水道料金</t>
  </si>
  <si>
    <t>園部町口人</t>
  </si>
  <si>
    <t>区域</t>
    <rPh sb="0" eb="2">
      <t>クイキ</t>
    </rPh>
    <phoneticPr fontId="2"/>
  </si>
  <si>
    <t>美山町盛郷</t>
  </si>
  <si>
    <t>②口径</t>
  </si>
  <si>
    <t>項目数値（①～④）を入力してください</t>
    <rPh sb="0" eb="2">
      <t>コウモク</t>
    </rPh>
    <rPh sb="2" eb="4">
      <t>スウチ</t>
    </rPh>
    <rPh sb="10" eb="12">
      <t>ニュウリョク</t>
    </rPh>
    <phoneticPr fontId="2"/>
  </si>
  <si>
    <t>美山町音海</t>
  </si>
  <si>
    <t>美山町小渕</t>
  </si>
  <si>
    <t>八木町池ノ内</t>
  </si>
  <si>
    <t>美山町肱谷</t>
  </si>
  <si>
    <t xml:space="preserve"> </t>
  </si>
  <si>
    <t>美山町豊郷</t>
  </si>
  <si>
    <t>美山町萱野</t>
  </si>
  <si>
    <t>美山町鶴ケ岡</t>
  </si>
  <si>
    <t>美山町福居</t>
  </si>
  <si>
    <t>美山町高野</t>
  </si>
  <si>
    <t>⇒</t>
  </si>
  <si>
    <t>美山町島</t>
  </si>
  <si>
    <t>美山町原</t>
  </si>
  <si>
    <t>美山町深見</t>
  </si>
  <si>
    <t>美山町長尾</t>
  </si>
  <si>
    <t>美山町野添</t>
  </si>
  <si>
    <t>水量区分</t>
    <rPh sb="0" eb="2">
      <t>スイリョウ</t>
    </rPh>
    <rPh sb="2" eb="4">
      <t>クブン</t>
    </rPh>
    <phoneticPr fontId="2"/>
  </si>
  <si>
    <t>園部町宮町</t>
  </si>
  <si>
    <t>美山町下平屋</t>
  </si>
  <si>
    <t>美山町又林</t>
  </si>
  <si>
    <t>美山町荒倉</t>
  </si>
  <si>
    <t>美山町上平屋</t>
  </si>
  <si>
    <t>美山町知見</t>
  </si>
  <si>
    <t>美山町下</t>
  </si>
  <si>
    <t>（(</t>
  </si>
  <si>
    <t>11～30</t>
  </si>
  <si>
    <t>美山町中</t>
  </si>
  <si>
    <t>園部町南大谷</t>
  </si>
  <si>
    <t>美山町北</t>
  </si>
  <si>
    <t>美山町南</t>
  </si>
  <si>
    <t>園部町新堂</t>
  </si>
  <si>
    <t>美山町佐々里</t>
  </si>
  <si>
    <t>25mm</t>
  </si>
  <si>
    <t>美山町白石</t>
  </si>
  <si>
    <t>美山町芦生</t>
  </si>
  <si>
    <t>八木町美里</t>
  </si>
  <si>
    <t>美山町江和</t>
  </si>
  <si>
    <t>日吉町殿田</t>
  </si>
  <si>
    <t>日吉町中世木</t>
  </si>
  <si>
    <t>日吉町木住</t>
  </si>
  <si>
    <t>31～50</t>
  </si>
  <si>
    <t>日吉町生畑</t>
  </si>
  <si>
    <t>園部町小山東町</t>
  </si>
  <si>
    <t>園部町内林町</t>
  </si>
  <si>
    <t>日吉町田原</t>
  </si>
  <si>
    <t>日吉町四ツ谷</t>
  </si>
  <si>
    <t>日吉町佐々江</t>
  </si>
  <si>
    <t>八木町船枝</t>
  </si>
  <si>
    <t>園部町船岡</t>
  </si>
  <si>
    <t>園部町上木崎町</t>
  </si>
  <si>
    <t>日吉町畑郷</t>
  </si>
  <si>
    <t>日吉町上胡麻</t>
  </si>
  <si>
    <t>園部町横田</t>
  </si>
  <si>
    <t>園部町瓜生野</t>
  </si>
  <si>
    <t>日吉町胡麻</t>
  </si>
  <si>
    <t>日吉町志和賀</t>
  </si>
  <si>
    <t>八木町屋賀</t>
  </si>
  <si>
    <t>税抜額</t>
    <rPh sb="0" eb="2">
      <t>ぜいぬき</t>
    </rPh>
    <rPh sb="2" eb="3">
      <t>がく</t>
    </rPh>
    <phoneticPr fontId="20" type="Hiragana"/>
  </si>
  <si>
    <t>八木町神吉</t>
  </si>
  <si>
    <t>八木町西田</t>
  </si>
  <si>
    <t>八木町観音寺</t>
  </si>
  <si>
    <t>ー　　・　　ー　　・　　ー　　・　　ー　　・　ー　　・　　ー　　・　ー　　・　　ー　　・　ー　　・　　ー　　・　ー　　・　　ー　　・　ー　　・　　ー　　・　ー　　・　　ー　　・　ー　　・　　ー　　・　ー　　・　　ー　　</t>
  </si>
  <si>
    <t>M使用料</t>
    <rPh sb="1" eb="4">
      <t>シヨウリョウ</t>
    </rPh>
    <phoneticPr fontId="2"/>
  </si>
  <si>
    <t>八木町北屋賀</t>
  </si>
  <si>
    <t>八木町山室</t>
  </si>
  <si>
    <t>八木町青戸</t>
  </si>
  <si>
    <t>八木町氷所</t>
  </si>
  <si>
    <t>園部町若松町</t>
  </si>
  <si>
    <t>51～100</t>
  </si>
  <si>
    <t>八木町刑部</t>
  </si>
  <si>
    <t>八木町池上</t>
  </si>
  <si>
    <t>計</t>
    <rPh sb="0" eb="1">
      <t>ケイ</t>
    </rPh>
    <phoneticPr fontId="2"/>
  </si>
  <si>
    <t>八木町野条</t>
  </si>
  <si>
    <t>八木町日置</t>
  </si>
  <si>
    <t>八木町諸畑</t>
  </si>
  <si>
    <t>上水道料金</t>
  </si>
  <si>
    <t>～</t>
  </si>
  <si>
    <t>八木町室河原</t>
  </si>
  <si>
    <t>八木町木原</t>
  </si>
  <si>
    <t>八木町玉ノ井</t>
  </si>
  <si>
    <t>八木町鳥羽</t>
  </si>
  <si>
    <t>八木町柴山</t>
  </si>
  <si>
    <t>八木町八木嶋</t>
  </si>
  <si>
    <t>八木町大藪</t>
  </si>
  <si>
    <t>園部町黒田</t>
  </si>
  <si>
    <t>八木町南廣瀬</t>
  </si>
  <si>
    <t>使用水量を入力して下さい。</t>
    <rPh sb="0" eb="2">
      <t>シヨウ</t>
    </rPh>
    <rPh sb="2" eb="4">
      <t>スイリョウ</t>
    </rPh>
    <rPh sb="5" eb="7">
      <t>ニュウリョク</t>
    </rPh>
    <rPh sb="9" eb="10">
      <t>クダ</t>
    </rPh>
    <phoneticPr fontId="2"/>
  </si>
  <si>
    <t>八木町八木</t>
  </si>
  <si>
    <t>園部町大河内</t>
  </si>
  <si>
    <t>園部町法京</t>
  </si>
  <si>
    <t>園部町天引</t>
  </si>
  <si>
    <t>園部町南八田</t>
  </si>
  <si>
    <t>園部町竹井</t>
  </si>
  <si>
    <t>園部町仁江</t>
  </si>
  <si>
    <t>2分の1</t>
    <rPh sb="1" eb="2">
      <t>ブン</t>
    </rPh>
    <phoneticPr fontId="2"/>
  </si>
  <si>
    <t>㎥</t>
  </si>
  <si>
    <t>園部町若森</t>
  </si>
  <si>
    <t>下水道接続で「３」を入力した場合には世帯人数を入力して下さい。</t>
    <rPh sb="0" eb="3">
      <t>ゲスイドウ</t>
    </rPh>
    <rPh sb="3" eb="5">
      <t>セツゾク</t>
    </rPh>
    <rPh sb="10" eb="12">
      <t>ニュウリョク</t>
    </rPh>
    <rPh sb="14" eb="16">
      <t>バアイ</t>
    </rPh>
    <rPh sb="18" eb="20">
      <t>セタイ</t>
    </rPh>
    <rPh sb="20" eb="22">
      <t>ニンズウ</t>
    </rPh>
    <rPh sb="23" eb="25">
      <t>ニュウリョク</t>
    </rPh>
    <rPh sb="27" eb="28">
      <t>クダ</t>
    </rPh>
    <phoneticPr fontId="2"/>
  </si>
  <si>
    <t>乗率</t>
    <rPh sb="0" eb="1">
      <t>ジョウ</t>
    </rPh>
    <rPh sb="1" eb="2">
      <t>リツ</t>
    </rPh>
    <phoneticPr fontId="2"/>
  </si>
  <si>
    <t>下水道使用料</t>
    <rPh sb="0" eb="1">
      <t>ゲ</t>
    </rPh>
    <rPh sb="1" eb="3">
      <t>スイドウ</t>
    </rPh>
    <rPh sb="3" eb="6">
      <t>シヨウリョウ</t>
    </rPh>
    <phoneticPr fontId="2"/>
  </si>
  <si>
    <t>51～100まで</t>
  </si>
  <si>
    <t>×</t>
  </si>
  <si>
    <t>）)</t>
  </si>
  <si>
    <t>人数割水量</t>
    <rPh sb="0" eb="2">
      <t>ニンズウ</t>
    </rPh>
    <rPh sb="2" eb="3">
      <t>ワ</t>
    </rPh>
    <rPh sb="3" eb="5">
      <t>スイリョウ</t>
    </rPh>
    <phoneticPr fontId="2"/>
  </si>
  <si>
    <t>１人</t>
    <rPh sb="1" eb="2">
      <t>ニン</t>
    </rPh>
    <phoneticPr fontId="2"/>
  </si>
  <si>
    <t>水道使用水量</t>
    <rPh sb="0" eb="2">
      <t>スイドウ</t>
    </rPh>
    <rPh sb="2" eb="4">
      <t>シヨウ</t>
    </rPh>
    <rPh sb="4" eb="6">
      <t>スイリョウ</t>
    </rPh>
    <phoneticPr fontId="2"/>
  </si>
  <si>
    <t>－</t>
  </si>
  <si>
    <t>世帯人数</t>
    <rPh sb="0" eb="2">
      <t>セタイ</t>
    </rPh>
    <rPh sb="2" eb="4">
      <t>ニンズウ</t>
    </rPh>
    <phoneticPr fontId="2"/>
  </si>
  <si>
    <t>＋</t>
  </si>
  <si>
    <t>基本水量</t>
    <rPh sb="0" eb="2">
      <t>キホン</t>
    </rPh>
    <rPh sb="2" eb="4">
      <t>スイリョウ</t>
    </rPh>
    <phoneticPr fontId="2"/>
  </si>
  <si>
    <t>（</t>
  </si>
  <si>
    <t>＝</t>
  </si>
  <si>
    <t>使用水量</t>
    <rPh sb="0" eb="2">
      <t>シヨウ</t>
    </rPh>
    <rPh sb="2" eb="4">
      <t>スイリョウ</t>
    </rPh>
    <phoneticPr fontId="2"/>
  </si>
  <si>
    <t>併用加算水量</t>
    <rPh sb="0" eb="2">
      <t>ヘイヨウ</t>
    </rPh>
    <rPh sb="2" eb="4">
      <t>カサン</t>
    </rPh>
    <rPh sb="4" eb="6">
      <t>スイリョウ</t>
    </rPh>
    <phoneticPr fontId="2"/>
  </si>
  <si>
    <t>基本料金</t>
    <rPh sb="0" eb="4">
      <t>キホンリ</t>
    </rPh>
    <phoneticPr fontId="2"/>
  </si>
  <si>
    <t>園部町殿谷</t>
  </si>
  <si>
    <t>下水道の使用水量算出において、井戸水等の水道水以外を併せてご利用されている場合には、以下の計算式により求めた水量を加算しています。</t>
    <rPh sb="0" eb="3">
      <t>ゲスイドウ</t>
    </rPh>
    <rPh sb="4" eb="6">
      <t>シヨウ</t>
    </rPh>
    <rPh sb="6" eb="8">
      <t>スイリョウ</t>
    </rPh>
    <rPh sb="8" eb="10">
      <t>サンシュツ</t>
    </rPh>
    <rPh sb="15" eb="18">
      <t>イドミズ</t>
    </rPh>
    <rPh sb="18" eb="19">
      <t>ナド</t>
    </rPh>
    <rPh sb="20" eb="23">
      <t>スイドウスイ</t>
    </rPh>
    <rPh sb="23" eb="25">
      <t>イガイ</t>
    </rPh>
    <rPh sb="26" eb="27">
      <t>アワ</t>
    </rPh>
    <rPh sb="30" eb="32">
      <t>リヨウ</t>
    </rPh>
    <rPh sb="37" eb="39">
      <t>バアイ</t>
    </rPh>
    <rPh sb="42" eb="44">
      <t>イカ</t>
    </rPh>
    <rPh sb="45" eb="47">
      <t>ケイサン</t>
    </rPh>
    <rPh sb="47" eb="48">
      <t>シキ</t>
    </rPh>
    <rPh sb="51" eb="52">
      <t>モト</t>
    </rPh>
    <rPh sb="54" eb="56">
      <t>スイリョウ</t>
    </rPh>
    <rPh sb="57" eb="59">
      <t>カサン</t>
    </rPh>
    <phoneticPr fontId="2"/>
  </si>
  <si>
    <t>園部町埴生</t>
  </si>
  <si>
    <t>(2)</t>
  </si>
  <si>
    <t>円</t>
    <rPh sb="0" eb="1">
      <t>エン</t>
    </rPh>
    <phoneticPr fontId="2"/>
  </si>
  <si>
    <t>うち消費税相当額</t>
    <rPh sb="2" eb="4">
      <t>ショウヒ</t>
    </rPh>
    <rPh sb="4" eb="5">
      <t>ゼイ</t>
    </rPh>
    <rPh sb="5" eb="7">
      <t>ソウトウ</t>
    </rPh>
    <rPh sb="7" eb="8">
      <t>ガク</t>
    </rPh>
    <phoneticPr fontId="2"/>
  </si>
  <si>
    <t>水道料金</t>
    <rPh sb="0" eb="2">
      <t>スイドウ</t>
    </rPh>
    <rPh sb="2" eb="4">
      <t>リョウキン</t>
    </rPh>
    <phoneticPr fontId="2"/>
  </si>
  <si>
    <t>園部町大西</t>
  </si>
  <si>
    <t>税抜料金　計</t>
    <rPh sb="0" eb="1">
      <t>ゼイ</t>
    </rPh>
    <rPh sb="1" eb="2">
      <t>ヌ</t>
    </rPh>
    <rPh sb="2" eb="4">
      <t>リョウキン</t>
    </rPh>
    <rPh sb="5" eb="6">
      <t>ケイ</t>
    </rPh>
    <phoneticPr fontId="2"/>
  </si>
  <si>
    <t>園部町船阪</t>
  </si>
  <si>
    <t>∞</t>
  </si>
  <si>
    <t>注意</t>
    <rPh sb="0" eb="2">
      <t>チュウイ</t>
    </rPh>
    <phoneticPr fontId="2"/>
  </si>
  <si>
    <t>下水道使用水量</t>
    <rPh sb="0" eb="3">
      <t>ゲスイドウ</t>
    </rPh>
    <rPh sb="3" eb="5">
      <t>シヨウ</t>
    </rPh>
    <rPh sb="5" eb="7">
      <t>スイリョウ</t>
    </rPh>
    <phoneticPr fontId="2"/>
  </si>
  <si>
    <t>園部町本町</t>
  </si>
  <si>
    <t>計算過程については、シート内の右側に表示しています。</t>
    <rPh sb="0" eb="2">
      <t>ケイサン</t>
    </rPh>
    <rPh sb="2" eb="4">
      <t>カテイ</t>
    </rPh>
    <rPh sb="13" eb="14">
      <t>ナイ</t>
    </rPh>
    <rPh sb="15" eb="17">
      <t>ミギガワ</t>
    </rPh>
    <rPh sb="18" eb="20">
      <t>ヒョウジ</t>
    </rPh>
    <phoneticPr fontId="2"/>
  </si>
  <si>
    <t>園部町半田</t>
  </si>
  <si>
    <t>園部町城南町</t>
  </si>
  <si>
    <t>園部町小山西町</t>
  </si>
  <si>
    <t>料金</t>
    <rPh sb="0" eb="2">
      <t>リョウキン</t>
    </rPh>
    <phoneticPr fontId="2"/>
  </si>
  <si>
    <t>園部町栄町</t>
  </si>
  <si>
    <t>料　金</t>
    <rPh sb="0" eb="1">
      <t>リョウ</t>
    </rPh>
    <rPh sb="2" eb="3">
      <t>キン</t>
    </rPh>
    <phoneticPr fontId="2"/>
  </si>
  <si>
    <t>単　価</t>
    <rPh sb="0" eb="1">
      <t>タン</t>
    </rPh>
    <rPh sb="2" eb="3">
      <t>アタイ</t>
    </rPh>
    <phoneticPr fontId="2"/>
  </si>
  <si>
    <t>☆　下水道料金計算　☆</t>
    <rPh sb="2" eb="3">
      <t>シタ</t>
    </rPh>
    <rPh sb="3" eb="5">
      <t>スイドウ</t>
    </rPh>
    <rPh sb="5" eb="7">
      <t>リョウキン</t>
    </rPh>
    <rPh sb="7" eb="9">
      <t>ケイサン</t>
    </rPh>
    <phoneticPr fontId="2"/>
  </si>
  <si>
    <t>100mm</t>
  </si>
  <si>
    <t>園部町越方</t>
  </si>
  <si>
    <t>(1)</t>
  </si>
  <si>
    <t>園部町佐切</t>
  </si>
  <si>
    <t>園部町熊原</t>
  </si>
  <si>
    <t>21～30</t>
  </si>
  <si>
    <t>園部町大戸</t>
  </si>
  <si>
    <t>園部町高屋</t>
  </si>
  <si>
    <t>人</t>
    <rPh sb="0" eb="1">
      <t>ニン</t>
    </rPh>
    <phoneticPr fontId="2"/>
  </si>
  <si>
    <t>園部町曽我谷</t>
  </si>
  <si>
    <t>園部町千妻</t>
  </si>
  <si>
    <t>☆　上水道料金計算　☆</t>
    <rPh sb="2" eb="3">
      <t>ウエ</t>
    </rPh>
    <rPh sb="3" eb="5">
      <t>スイドウ</t>
    </rPh>
    <rPh sb="5" eb="7">
      <t>リョウキン</t>
    </rPh>
    <rPh sb="7" eb="9">
      <t>ケイサン</t>
    </rPh>
    <phoneticPr fontId="2"/>
  </si>
  <si>
    <t>園部町熊崎</t>
  </si>
  <si>
    <t>接続していない。（浄化槽設置・汲み取り等）</t>
    <rPh sb="0" eb="2">
      <t>セツゾク</t>
    </rPh>
    <rPh sb="9" eb="12">
      <t>ジョウカソウ</t>
    </rPh>
    <rPh sb="12" eb="14">
      <t>セッチ</t>
    </rPh>
    <rPh sb="19" eb="20">
      <t>ナド</t>
    </rPh>
    <phoneticPr fontId="2"/>
  </si>
  <si>
    <t>園部町河原町</t>
  </si>
  <si>
    <t>下水道に接続していますか？　下記の１～３の数値を入力して下さい。</t>
    <rPh sb="0" eb="3">
      <t>ゲスイドウ</t>
    </rPh>
    <rPh sb="4" eb="6">
      <t>セツゾク</t>
    </rPh>
    <rPh sb="14" eb="16">
      <t>カキ</t>
    </rPh>
    <rPh sb="21" eb="23">
      <t>スウチ</t>
    </rPh>
    <rPh sb="24" eb="26">
      <t>ニュウリョク</t>
    </rPh>
    <rPh sb="28" eb="29">
      <t>クダ</t>
    </rPh>
    <phoneticPr fontId="2"/>
  </si>
  <si>
    <t>④</t>
  </si>
  <si>
    <t>園部町上本町</t>
  </si>
  <si>
    <t>50mm</t>
  </si>
  <si>
    <t>合　　計</t>
    <rPh sb="0" eb="1">
      <t>ア</t>
    </rPh>
    <rPh sb="3" eb="4">
      <t>ケイ</t>
    </rPh>
    <phoneticPr fontId="2"/>
  </si>
  <si>
    <t>うち加算水量</t>
    <rPh sb="2" eb="4">
      <t>カサン</t>
    </rPh>
    <rPh sb="4" eb="6">
      <t>スイリョウ</t>
    </rPh>
    <phoneticPr fontId="2"/>
  </si>
  <si>
    <t>(</t>
  </si>
  <si>
    <t>下水道使用量</t>
    <rPh sb="0" eb="1">
      <t>シタ</t>
    </rPh>
    <rPh sb="1" eb="3">
      <t>スイドウ</t>
    </rPh>
    <rPh sb="3" eb="5">
      <t>シヨウ</t>
    </rPh>
    <rPh sb="5" eb="6">
      <t>リョウ</t>
    </rPh>
    <phoneticPr fontId="2"/>
  </si>
  <si>
    <t>③</t>
  </si>
  <si>
    <t>園部町小桜町</t>
  </si>
  <si>
    <t>園部町新町</t>
  </si>
  <si>
    <t>園部町美園町</t>
  </si>
  <si>
    <t>【水道ﾒｰﾀｰ口径】</t>
    <rPh sb="1" eb="3">
      <t>スイドウ</t>
    </rPh>
    <rPh sb="7" eb="9">
      <t>コウケイ</t>
    </rPh>
    <phoneticPr fontId="2"/>
  </si>
  <si>
    <t>所在地</t>
    <rPh sb="0" eb="3">
      <t>ショザイチ</t>
    </rPh>
    <phoneticPr fontId="2"/>
  </si>
  <si>
    <t>ご使用の水道ﾒｰﾀｰ口径を入れて下さい。</t>
    <rPh sb="1" eb="3">
      <t>シヨウ</t>
    </rPh>
    <rPh sb="4" eb="6">
      <t>スイドウ</t>
    </rPh>
    <rPh sb="10" eb="12">
      <t>コウケイ</t>
    </rPh>
    <rPh sb="13" eb="14">
      <t>イ</t>
    </rPh>
    <rPh sb="16" eb="17">
      <t>クダ</t>
    </rPh>
    <phoneticPr fontId="2"/>
  </si>
  <si>
    <t>②</t>
  </si>
  <si>
    <t>101～</t>
  </si>
  <si>
    <t>水道従量料金　新単価</t>
    <rPh sb="0" eb="2">
      <t>スイドウ</t>
    </rPh>
    <rPh sb="2" eb="4">
      <t>ジュウリョウ</t>
    </rPh>
    <rPh sb="4" eb="6">
      <t>リョウキン</t>
    </rPh>
    <rPh sb="7" eb="10">
      <t>シンタンカ</t>
    </rPh>
    <phoneticPr fontId="2"/>
  </si>
  <si>
    <t>11～30まで</t>
  </si>
  <si>
    <t>【使用水量】</t>
    <rPh sb="1" eb="3">
      <t>シヨウ</t>
    </rPh>
    <rPh sb="3" eb="5">
      <t>スイリョウ</t>
    </rPh>
    <phoneticPr fontId="2"/>
  </si>
  <si>
    <t>消費税率</t>
  </si>
  <si>
    <t>単価</t>
    <rPh sb="0" eb="2">
      <t>タンカ</t>
    </rPh>
    <phoneticPr fontId="2"/>
  </si>
  <si>
    <t>所在地の郵便番号を半角数値で*******と入れて下さい。</t>
    <rPh sb="0" eb="3">
      <t>ショザイチ</t>
    </rPh>
    <rPh sb="4" eb="6">
      <t>ユウビン</t>
    </rPh>
    <rPh sb="6" eb="8">
      <t>バンゴウ</t>
    </rPh>
    <rPh sb="9" eb="11">
      <t>ハンカク</t>
    </rPh>
    <rPh sb="11" eb="13">
      <t>スウチ</t>
    </rPh>
    <rPh sb="22" eb="23">
      <t>イ</t>
    </rPh>
    <rPh sb="25" eb="26">
      <t>クダ</t>
    </rPh>
    <phoneticPr fontId="2"/>
  </si>
  <si>
    <t>水道科目</t>
    <rPh sb="0" eb="2">
      <t>スイドウ</t>
    </rPh>
    <rPh sb="2" eb="4">
      <t>カモク</t>
    </rPh>
    <phoneticPr fontId="2"/>
  </si>
  <si>
    <t>郵便番号</t>
    <rPh sb="0" eb="4">
      <t>ユウビンバンゴウ</t>
    </rPh>
    <phoneticPr fontId="2"/>
  </si>
  <si>
    <t>　☆　南丹市　水道料金及び下水道使用料　☆</t>
    <rPh sb="3" eb="6">
      <t>ナンタンシ</t>
    </rPh>
    <rPh sb="7" eb="9">
      <t>スイドウ</t>
    </rPh>
    <rPh sb="9" eb="11">
      <t>リョウキン</t>
    </rPh>
    <rPh sb="11" eb="12">
      <t>オヨ</t>
    </rPh>
    <rPh sb="13" eb="16">
      <t>ゲスイドウ</t>
    </rPh>
    <rPh sb="16" eb="19">
      <t>シヨウリョウ</t>
    </rPh>
    <phoneticPr fontId="2"/>
  </si>
  <si>
    <t>★　南丹市上下水道料金計算表　★</t>
    <rPh sb="2" eb="5">
      <t>ナンタン</t>
    </rPh>
    <rPh sb="5" eb="7">
      <t>ジョウゲ</t>
    </rPh>
    <rPh sb="7" eb="9">
      <t>スイドウ</t>
    </rPh>
    <rPh sb="9" eb="11">
      <t>リョウキン</t>
    </rPh>
    <rPh sb="11" eb="13">
      <t>ケイサン</t>
    </rPh>
    <rPh sb="13" eb="14">
      <t>オモテ</t>
    </rPh>
    <phoneticPr fontId="2"/>
  </si>
  <si>
    <t>料金計算表へ</t>
    <rPh sb="0" eb="2">
      <t>リョウキン</t>
    </rPh>
    <rPh sb="2" eb="4">
      <t>ケイサン</t>
    </rPh>
    <rPh sb="4" eb="5">
      <t>ヒョウ</t>
    </rPh>
    <phoneticPr fontId="2"/>
  </si>
  <si>
    <r>
      <t>(上段：</t>
    </r>
    <r>
      <rPr>
        <sz val="11"/>
        <color rgb="FF008000"/>
        <rFont val="ＭＳ Ｐゴシック"/>
      </rPr>
      <t>上水道</t>
    </r>
    <r>
      <rPr>
        <sz val="11"/>
        <color theme="1"/>
        <rFont val="ＭＳ Ｐゴシック"/>
      </rPr>
      <t>、中段：</t>
    </r>
    <r>
      <rPr>
        <sz val="11"/>
        <color rgb="FF0070C0"/>
        <rFont val="ＭＳ Ｐゴシック"/>
      </rPr>
      <t>下水道</t>
    </r>
    <r>
      <rPr>
        <sz val="11"/>
        <color theme="1"/>
        <rFont val="ＭＳ Ｐゴシック"/>
      </rPr>
      <t>、下段：計）</t>
    </r>
    <rPh sb="1" eb="3">
      <t>ジョウダン</t>
    </rPh>
    <rPh sb="4" eb="7">
      <t>ジョウスイドウ</t>
    </rPh>
    <rPh sb="8" eb="10">
      <t>チュウダン</t>
    </rPh>
    <rPh sb="11" eb="14">
      <t>ゲスイドウ</t>
    </rPh>
    <rPh sb="15" eb="17">
      <t>ゲダン</t>
    </rPh>
    <rPh sb="18" eb="19">
      <t>ケイ</t>
    </rPh>
    <phoneticPr fontId="2"/>
  </si>
  <si>
    <t>6～10</t>
  </si>
  <si>
    <t>31～40</t>
  </si>
  <si>
    <t>13mm</t>
  </si>
  <si>
    <t>30mm</t>
  </si>
  <si>
    <t>40mm</t>
  </si>
  <si>
    <t>75mm</t>
  </si>
  <si>
    <t>1～5</t>
  </si>
  <si>
    <t>下水基本料金　新単価</t>
    <rPh sb="0" eb="2">
      <t>ゲスイ</t>
    </rPh>
    <rPh sb="2" eb="4">
      <t>キホン</t>
    </rPh>
    <rPh sb="4" eb="6">
      <t>リョウキン</t>
    </rPh>
    <rPh sb="7" eb="10">
      <t>シンタンカ</t>
    </rPh>
    <phoneticPr fontId="2"/>
  </si>
  <si>
    <t>下水従量料金　新単価</t>
    <rPh sb="0" eb="2">
      <t>ゲスイ</t>
    </rPh>
    <rPh sb="2" eb="4">
      <t>ジュウリョウ</t>
    </rPh>
    <rPh sb="4" eb="6">
      <t>リョウキン</t>
    </rPh>
    <rPh sb="7" eb="10">
      <t>シンタンカ</t>
    </rPh>
    <phoneticPr fontId="2"/>
  </si>
  <si>
    <t>1～10</t>
  </si>
  <si>
    <t>11～20</t>
  </si>
  <si>
    <t>41～50</t>
  </si>
  <si>
    <t>①戸数：1戸から変更しない</t>
    <rPh sb="1" eb="3">
      <t>コスウ</t>
    </rPh>
    <rPh sb="5" eb="6">
      <t>コ</t>
    </rPh>
    <rPh sb="8" eb="10">
      <t>ヘンコウ</t>
    </rPh>
    <phoneticPr fontId="2"/>
  </si>
  <si>
    <t>②口径：指定した口径に応じた基本料金が選ばれる</t>
    <rPh sb="1" eb="3">
      <t>コウケイ</t>
    </rPh>
    <rPh sb="4" eb="6">
      <t>シテイ</t>
    </rPh>
    <rPh sb="8" eb="10">
      <t>コウケイ</t>
    </rPh>
    <rPh sb="11" eb="12">
      <t>オウ</t>
    </rPh>
    <rPh sb="14" eb="16">
      <t>キホン</t>
    </rPh>
    <rPh sb="16" eb="18">
      <t>リョウキン</t>
    </rPh>
    <rPh sb="19" eb="20">
      <t>エラ</t>
    </rPh>
    <phoneticPr fontId="2"/>
  </si>
  <si>
    <t>③消費税率：指定した消費税率が反映される</t>
    <rPh sb="1" eb="4">
      <t>ショウヒゼイ</t>
    </rPh>
    <rPh sb="4" eb="5">
      <t>リツ</t>
    </rPh>
    <rPh sb="6" eb="8">
      <t>シテイ</t>
    </rPh>
    <rPh sb="10" eb="13">
      <t>ショウヒゼイ</t>
    </rPh>
    <rPh sb="13" eb="14">
      <t>リツ</t>
    </rPh>
    <rPh sb="15" eb="17">
      <t>ハンエイ</t>
    </rPh>
    <phoneticPr fontId="2"/>
  </si>
  <si>
    <t>④水道区域：上水道から変更しない</t>
    <rPh sb="1" eb="3">
      <t>スイドウ</t>
    </rPh>
    <rPh sb="3" eb="5">
      <t>クイキ</t>
    </rPh>
    <rPh sb="6" eb="9">
      <t>ジョウスイドウ</t>
    </rPh>
    <rPh sb="11" eb="13">
      <t>ヘンコウ</t>
    </rPh>
    <phoneticPr fontId="2"/>
  </si>
  <si>
    <t>水道基本料金　新単価</t>
    <rPh sb="0" eb="2">
      <t>スイドウ</t>
    </rPh>
    <rPh sb="2" eb="4">
      <t>キホン</t>
    </rPh>
    <rPh sb="4" eb="6">
      <t>リョウキン</t>
    </rPh>
    <rPh sb="7" eb="10">
      <t>シンタンカ</t>
    </rPh>
    <phoneticPr fontId="2"/>
  </si>
  <si>
    <t>改定後</t>
    <rPh sb="0" eb="2">
      <t>かいてい</t>
    </rPh>
    <rPh sb="2" eb="3">
      <t>ご</t>
    </rPh>
    <phoneticPr fontId="20" type="Hiragana"/>
  </si>
  <si>
    <t>水量</t>
    <rPh sb="0" eb="2">
      <t>すいりょう</t>
    </rPh>
    <phoneticPr fontId="20" type="Hiragana"/>
  </si>
  <si>
    <t>口径</t>
    <rPh sb="0" eb="2">
      <t>こうけい</t>
    </rPh>
    <phoneticPr fontId="20" type="Hiragana"/>
  </si>
  <si>
    <t>増減額</t>
    <rPh sb="0" eb="3">
      <t>ぞうげんがく</t>
    </rPh>
    <phoneticPr fontId="20" type="Hiragana"/>
  </si>
  <si>
    <t>現行　簡易水道区域</t>
    <rPh sb="0" eb="2">
      <t>げんこう</t>
    </rPh>
    <rPh sb="3" eb="5">
      <t>かんい</t>
    </rPh>
    <rPh sb="5" eb="7">
      <t>すいどう</t>
    </rPh>
    <rPh sb="7" eb="9">
      <t>くいき</t>
    </rPh>
    <phoneticPr fontId="20" type="Hiragana"/>
  </si>
  <si>
    <t>合計額</t>
    <rPh sb="0" eb="2">
      <t>ごうけい</t>
    </rPh>
    <rPh sb="2" eb="3">
      <t>がく</t>
    </rPh>
    <phoneticPr fontId="20" type="Hiragana"/>
  </si>
  <si>
    <t>改定後</t>
  </si>
  <si>
    <t>合計額</t>
  </si>
  <si>
    <t>6～10まで</t>
  </si>
  <si>
    <t>31～50まで</t>
  </si>
  <si>
    <t>税抜料金　計</t>
  </si>
  <si>
    <t>令和8年7月以降（改定後料金）</t>
    <rPh sb="0" eb="2">
      <t>レイワ</t>
    </rPh>
    <rPh sb="3" eb="4">
      <t>ネン</t>
    </rPh>
    <rPh sb="5" eb="6">
      <t>ガツ</t>
    </rPh>
    <rPh sb="6" eb="8">
      <t>イコウ</t>
    </rPh>
    <phoneticPr fontId="2"/>
  </si>
  <si>
    <t>令和8年7月以降</t>
    <rPh sb="0" eb="3">
      <t>レイワ</t>
    </rPh>
    <rPh sb="3" eb="4">
      <t>ネン</t>
    </rPh>
    <rPh sb="5" eb="6">
      <t>ガツ</t>
    </rPh>
    <rPh sb="6" eb="8">
      <t>イコウ</t>
    </rPh>
    <phoneticPr fontId="2"/>
  </si>
  <si>
    <t>料金計算結果は標準的な料金計算により表示していますので、請求額が合わないことがあります。</t>
    <rPh sb="0" eb="2">
      <t>リョウキン</t>
    </rPh>
    <rPh sb="2" eb="4">
      <t>ケイサン</t>
    </rPh>
    <rPh sb="4" eb="6">
      <t>ケッカ</t>
    </rPh>
    <rPh sb="7" eb="9">
      <t>ヒョウジュン</t>
    </rPh>
    <rPh sb="9" eb="10">
      <t>テキ</t>
    </rPh>
    <rPh sb="11" eb="13">
      <t>リョウキン</t>
    </rPh>
    <rPh sb="13" eb="15">
      <t>ケイサン</t>
    </rPh>
    <rPh sb="18" eb="20">
      <t>ヒョウジ</t>
    </rPh>
    <rPh sb="28" eb="30">
      <t>セイキュウ</t>
    </rPh>
    <rPh sb="30" eb="31">
      <t>ガク</t>
    </rPh>
    <rPh sb="32" eb="33">
      <t>ア</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</si>
</sst>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quot;▲ &quot;#,##0"/>
    <numFmt numFmtId="177" formatCode="000\-0000"/>
    <numFmt numFmtId="178" formatCode="0;&quot;△ &quot;0"/>
    <numFmt numFmtId="179" formatCode="#,##0;&quot;△ &quot;#,##0"/>
    <numFmt numFmtId="180" formatCode="#,##0_ "/>
    <numFmt numFmtId="181" formatCode="0.0%"/>
    <numFmt numFmtId="182" formatCode="0;&quot;▲ &quot;0"/>
  </numFmts>
  <fonts count="25">
    <font>
      <sz val="11"/>
      <color theme="1"/>
      <name val="ＭＳ Ｐゴシック"/>
      <family val="3"/>
      <scheme val="minor"/>
    </font>
    <font>
      <sz val="11"/>
      <color auto="1"/>
      <name val="ＭＳ Ｐゴシック"/>
      <family val="3"/>
    </font>
    <font>
      <sz val="6"/>
      <color auto="1"/>
      <name val="ＭＳ Ｐゴシック"/>
      <family val="3"/>
      <scheme val="minor"/>
    </font>
    <font>
      <sz val="10.5"/>
      <color auto="1"/>
      <name val="ＭＳ Ｐゴシック"/>
      <family val="3"/>
    </font>
    <font>
      <sz val="10.5"/>
      <color indexed="12"/>
      <name val="ＭＳ Ｐゴシック"/>
      <family val="3"/>
    </font>
    <font>
      <sz val="10.5"/>
      <color theme="0"/>
      <name val="ＭＳ Ｐゴシック"/>
      <family val="3"/>
    </font>
    <font>
      <b/>
      <sz val="10.5"/>
      <color auto="1"/>
      <name val="ＭＳ Ｐゴシック"/>
      <family val="3"/>
    </font>
    <font>
      <u/>
      <sz val="11"/>
      <color theme="10"/>
      <name val="ＭＳ Ｐゴシック"/>
      <family val="3"/>
      <scheme val="minor"/>
    </font>
    <font>
      <sz val="10.5"/>
      <color rgb="FF0070C0"/>
      <name val="ＭＳ Ｐゴシック"/>
      <family val="3"/>
    </font>
    <font>
      <b/>
      <sz val="10.5"/>
      <color theme="0"/>
      <name val="ＭＳ Ｐゴシック"/>
      <family val="3"/>
    </font>
    <font>
      <sz val="10.5"/>
      <color indexed="10"/>
      <name val="ＭＳ Ｐゴシック"/>
      <family val="3"/>
    </font>
    <font>
      <sz val="10.5"/>
      <color indexed="9"/>
      <name val="ＭＳ Ｐゴシック"/>
      <family val="3"/>
    </font>
    <font>
      <sz val="8"/>
      <color auto="1"/>
      <name val="ＭＳ Ｐゴシック"/>
      <family val="3"/>
    </font>
    <font>
      <sz val="11"/>
      <color rgb="FF000000"/>
      <name val="ＭＳ Ｐゴシック"/>
      <family val="3"/>
      <scheme val="minor"/>
    </font>
    <font>
      <sz val="11"/>
      <color theme="1"/>
      <name val="ＭＳ Ｐゴシック"/>
      <family val="3"/>
      <scheme val="minor"/>
    </font>
    <font>
      <sz val="10"/>
      <color theme="1"/>
      <name val="ＭＳ Ｐゴシック"/>
      <family val="3"/>
    </font>
    <font>
      <sz val="14"/>
      <color theme="1"/>
      <name val="ＭＳ Ｐゴシック"/>
      <family val="3"/>
    </font>
    <font>
      <sz val="11"/>
      <color rgb="FFFF0000"/>
      <name val="ＭＳ Ｐゴシック"/>
      <family val="3"/>
    </font>
    <font>
      <sz val="11"/>
      <color rgb="FF008000"/>
      <name val="ＭＳ Ｐゴシック"/>
      <family val="3"/>
    </font>
    <font>
      <sz val="11"/>
      <color rgb="FF0070C0"/>
      <name val="ＭＳ Ｐゴシック"/>
      <family val="3"/>
    </font>
    <font>
      <sz val="6"/>
      <color auto="1"/>
      <name val="游ゴシック"/>
      <family val="3"/>
    </font>
    <font>
      <sz val="11"/>
      <color rgb="FF00B050"/>
      <name val="ＭＳ Ｐゴシック"/>
      <family val="3"/>
      <scheme val="minor"/>
    </font>
    <font>
      <sz val="11"/>
      <color theme="1"/>
      <name val="游ゴシック"/>
    </font>
    <font>
      <sz val="10"/>
      <color rgb="FF000000"/>
      <name val="ＭＳ Ｐゴシック"/>
      <family val="3"/>
    </font>
    <font>
      <sz val="10"/>
      <color theme="1"/>
      <name val="ＭＳ Ｐ明朝"/>
      <family val="1"/>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5"/>
        <bgColor indexed="64"/>
      </patternFill>
    </fill>
    <fill>
      <patternFill patternType="solid">
        <fgColor rgb="FFD4F3B5"/>
        <bgColor indexed="64"/>
      </patternFill>
    </fill>
  </fills>
  <borders count="87">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auto="1"/>
      </bottom>
      <diagonal/>
    </border>
    <border>
      <left style="double">
        <color auto="1"/>
      </left>
      <right style="double">
        <color auto="1"/>
      </right>
      <top style="double">
        <color auto="1"/>
      </top>
      <bottom style="double">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auto="1"/>
      </right>
      <top style="thin">
        <color auto="1"/>
      </top>
      <bottom style="thin">
        <color auto="1"/>
      </bottom>
      <diagonal/>
    </border>
    <border>
      <left/>
      <right style="medium">
        <color indexed="64"/>
      </right>
      <top style="thin">
        <color indexed="64"/>
      </top>
      <bottom style="medium">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right/>
      <top/>
      <bottom style="medium">
        <color auto="1"/>
      </bottom>
      <diagonal/>
    </border>
    <border>
      <left style="medium">
        <color indexed="64"/>
      </left>
      <right style="thin">
        <color indexed="64"/>
      </right>
      <top style="medium">
        <color indexed="64"/>
      </top>
      <bottom/>
      <diagonal/>
    </border>
    <border>
      <left style="thin">
        <color auto="1"/>
      </left>
      <right style="thin">
        <color auto="1"/>
      </right>
      <top style="medium">
        <color auto="1"/>
      </top>
      <bottom/>
      <diagonal/>
    </border>
    <border>
      <left/>
      <right style="thin">
        <color auto="1"/>
      </right>
      <top/>
      <bottom style="medium">
        <color auto="1"/>
      </bottom>
      <diagonal/>
    </border>
    <border>
      <left/>
      <right/>
      <top style="thin">
        <color indexed="64"/>
      </top>
      <bottom/>
      <diagonal/>
    </border>
    <border>
      <left/>
      <right/>
      <top style="thin">
        <color auto="1"/>
      </top>
      <bottom style="thin">
        <color auto="1"/>
      </bottom>
      <diagonal/>
    </border>
    <border>
      <left style="thin">
        <color indexed="64"/>
      </left>
      <right/>
      <top style="medium">
        <color indexed="64"/>
      </top>
      <bottom style="thin">
        <color indexed="64"/>
      </bottom>
      <diagonal/>
    </border>
    <border>
      <left style="thin">
        <color auto="1"/>
      </left>
      <right/>
      <top/>
      <bottom style="medium">
        <color auto="1"/>
      </bottom>
      <diagonal/>
    </border>
    <border>
      <left/>
      <right/>
      <top style="medium">
        <color auto="1"/>
      </top>
      <bottom style="thin">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bottom style="thin">
        <color auto="1"/>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auto="1"/>
      </right>
      <top/>
      <bottom style="medium">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medium">
        <color auto="1"/>
      </right>
      <top style="medium">
        <color auto="1"/>
      </top>
      <bottom/>
      <diagonal/>
    </border>
    <border>
      <left/>
      <right style="medium">
        <color auto="1"/>
      </right>
      <top/>
      <bottom/>
      <diagonal/>
    </border>
    <border>
      <left style="thin">
        <color indexed="64"/>
      </left>
      <right style="medium">
        <color indexed="64"/>
      </right>
      <top/>
      <bottom/>
      <diagonal/>
    </border>
    <border>
      <left style="thin">
        <color auto="1"/>
      </left>
      <right style="thin">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medium">
        <color rgb="FF00B050"/>
      </left>
      <right/>
      <top style="medium">
        <color rgb="FF00B050"/>
      </top>
      <bottom/>
      <diagonal/>
    </border>
    <border>
      <left style="medium">
        <color rgb="FF00B050"/>
      </left>
      <right/>
      <top/>
      <bottom/>
      <diagonal/>
    </border>
    <border>
      <left style="medium">
        <color rgb="FF00B050"/>
      </left>
      <right/>
      <top/>
      <bottom style="medium">
        <color rgb="FF00B050"/>
      </bottom>
      <diagonal/>
    </border>
    <border>
      <left/>
      <right/>
      <top style="medium">
        <color rgb="FF00B050"/>
      </top>
      <bottom/>
      <diagonal/>
    </border>
    <border>
      <left/>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medium">
        <color auto="1"/>
      </left>
      <right/>
      <top style="thin">
        <color auto="1"/>
      </top>
      <bottom style="thin">
        <color auto="1"/>
      </bottom>
      <diagonal/>
    </border>
    <border>
      <left style="double">
        <color auto="1"/>
      </left>
      <right style="double">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14" fillId="0" borderId="0" applyFont="0" applyFill="0" applyBorder="0" applyAlignment="0" applyProtection="0">
      <alignment vertical="center"/>
    </xf>
    <xf numFmtId="9" fontId="22" fillId="0" borderId="0" applyFont="0" applyFill="0" applyBorder="0" applyAlignment="0" applyProtection="0">
      <alignment vertical="center"/>
    </xf>
  </cellStyleXfs>
  <cellXfs count="355">
    <xf numFmtId="0" fontId="0" fillId="0" borderId="0" xfId="0">
      <alignment vertical="center"/>
    </xf>
    <xf numFmtId="0" fontId="3" fillId="2" borderId="0" xfId="2" applyFont="1" applyFill="1">
      <alignment vertical="center"/>
    </xf>
    <xf numFmtId="176" fontId="4" fillId="2" borderId="0" xfId="2" applyNumberFormat="1" applyFont="1" applyFill="1">
      <alignment vertical="center"/>
    </xf>
    <xf numFmtId="176" fontId="4" fillId="2" borderId="0" xfId="2" applyNumberFormat="1" applyFont="1" applyFill="1" applyAlignment="1">
      <alignment vertical="center" shrinkToFit="1"/>
    </xf>
    <xf numFmtId="176" fontId="4" fillId="2" borderId="0" xfId="2" applyNumberFormat="1" applyFont="1" applyFill="1" applyAlignment="1">
      <alignment vertical="center"/>
    </xf>
    <xf numFmtId="176" fontId="3" fillId="2" borderId="0" xfId="2" applyNumberFormat="1" applyFont="1" applyFill="1">
      <alignment vertical="center"/>
    </xf>
    <xf numFmtId="0" fontId="0" fillId="2" borderId="0" xfId="0" applyFill="1" applyAlignment="1">
      <alignment horizontal="center" vertical="center"/>
    </xf>
    <xf numFmtId="0" fontId="3" fillId="2" borderId="1" xfId="2" applyFont="1" applyFill="1" applyBorder="1" applyAlignment="1">
      <alignment horizontal="distributed" vertical="center" indent="10"/>
    </xf>
    <xf numFmtId="0" fontId="3" fillId="2" borderId="2"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2" xfId="2" applyFont="1" applyFill="1" applyBorder="1">
      <alignment vertical="center"/>
    </xf>
    <xf numFmtId="0" fontId="3" fillId="2" borderId="2" xfId="2" applyFont="1" applyFill="1" applyBorder="1">
      <alignment vertical="center"/>
    </xf>
    <xf numFmtId="0" fontId="6" fillId="2" borderId="2" xfId="2" applyFont="1" applyFill="1" applyBorder="1">
      <alignment vertical="center"/>
    </xf>
    <xf numFmtId="0" fontId="3" fillId="2" borderId="3" xfId="2" applyFont="1" applyFill="1" applyBorder="1">
      <alignment vertical="center"/>
    </xf>
    <xf numFmtId="0" fontId="7" fillId="2" borderId="0" xfId="3" applyFill="1" applyAlignment="1">
      <alignment horizontal="center" vertical="center"/>
    </xf>
    <xf numFmtId="0" fontId="3" fillId="2" borderId="4" xfId="2" applyFont="1" applyFill="1" applyBorder="1" applyAlignment="1">
      <alignment horizontal="distributed" vertical="center" indent="10"/>
    </xf>
    <xf numFmtId="0" fontId="3" fillId="2" borderId="0" xfId="2" applyFont="1" applyFill="1" applyBorder="1" applyAlignment="1">
      <alignment horizontal="center" vertical="center"/>
    </xf>
    <xf numFmtId="0" fontId="5" fillId="2" borderId="0" xfId="2" applyFont="1" applyFill="1" applyBorder="1" applyAlignment="1">
      <alignment vertical="center"/>
    </xf>
    <xf numFmtId="0" fontId="5" fillId="2" borderId="0" xfId="2" applyFont="1" applyFill="1" applyBorder="1">
      <alignment vertical="center"/>
    </xf>
    <xf numFmtId="0" fontId="3" fillId="2" borderId="0" xfId="2" applyFont="1" applyFill="1" applyBorder="1" applyAlignment="1">
      <alignment vertical="center"/>
    </xf>
    <xf numFmtId="0" fontId="3" fillId="2" borderId="0" xfId="2" applyFont="1" applyFill="1" applyBorder="1">
      <alignment vertical="center"/>
    </xf>
    <xf numFmtId="0" fontId="6" fillId="2" borderId="5"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6" xfId="2" applyFont="1" applyFill="1" applyBorder="1" applyAlignment="1">
      <alignment vertical="center"/>
    </xf>
    <xf numFmtId="0" fontId="6" fillId="2" borderId="7" xfId="2" applyFont="1" applyFill="1" applyBorder="1" applyAlignment="1">
      <alignment vertical="center"/>
    </xf>
    <xf numFmtId="0" fontId="3" fillId="2" borderId="8" xfId="2" applyFont="1" applyFill="1" applyBorder="1">
      <alignment vertical="center"/>
    </xf>
    <xf numFmtId="177" fontId="5" fillId="2" borderId="0" xfId="2" applyNumberFormat="1" applyFont="1" applyFill="1" applyBorder="1" applyAlignment="1">
      <alignment horizontal="center" vertical="center"/>
    </xf>
    <xf numFmtId="178" fontId="3" fillId="3" borderId="9" xfId="2" applyNumberFormat="1" applyFont="1" applyFill="1" applyBorder="1" applyAlignment="1">
      <alignment horizontal="center" vertical="center"/>
    </xf>
    <xf numFmtId="179" fontId="3" fillId="3" borderId="9" xfId="2" applyNumberFormat="1" applyFont="1" applyFill="1" applyBorder="1" applyAlignment="1">
      <alignment horizontal="center" vertical="center"/>
    </xf>
    <xf numFmtId="0" fontId="3" fillId="3" borderId="9" xfId="2" applyFont="1" applyFill="1" applyBorder="1" applyAlignment="1">
      <alignment horizontal="center" vertical="center"/>
    </xf>
    <xf numFmtId="179" fontId="3" fillId="0" borderId="0" xfId="2" applyNumberFormat="1" applyFont="1" applyFill="1" applyAlignment="1">
      <alignment horizontal="center" vertical="center"/>
    </xf>
    <xf numFmtId="3" fontId="3" fillId="2" borderId="0" xfId="2" applyNumberFormat="1" applyFont="1" applyFill="1" applyBorder="1" applyAlignment="1">
      <alignment horizontal="center" vertical="center"/>
    </xf>
    <xf numFmtId="0" fontId="6" fillId="2" borderId="10" xfId="2" applyFont="1" applyFill="1" applyBorder="1" applyAlignment="1">
      <alignment horizontal="center" vertical="center"/>
    </xf>
    <xf numFmtId="0" fontId="6" fillId="2" borderId="11" xfId="2" applyFont="1" applyFill="1" applyBorder="1" applyAlignment="1">
      <alignment horizontal="center" vertical="center"/>
    </xf>
    <xf numFmtId="0" fontId="6" fillId="2" borderId="11" xfId="2" applyFont="1" applyFill="1" applyBorder="1" applyAlignment="1">
      <alignment vertical="center"/>
    </xf>
    <xf numFmtId="0" fontId="6" fillId="2" borderId="12" xfId="2" applyFont="1" applyFill="1" applyBorder="1" applyAlignment="1">
      <alignment vertical="center"/>
    </xf>
    <xf numFmtId="0" fontId="3" fillId="2" borderId="0" xfId="2" applyFont="1" applyFill="1" applyBorder="1" applyAlignment="1">
      <alignment vertical="center" wrapText="1"/>
    </xf>
    <xf numFmtId="0" fontId="5" fillId="2" borderId="0" xfId="2" applyFont="1" applyFill="1" applyBorder="1" applyAlignment="1">
      <alignment horizontal="center" vertical="center"/>
    </xf>
    <xf numFmtId="0" fontId="3" fillId="2" borderId="0" xfId="2" applyFont="1" applyFill="1" applyAlignment="1">
      <alignment horizontal="center" vertical="center"/>
    </xf>
    <xf numFmtId="0" fontId="8" fillId="2" borderId="0" xfId="2" applyFont="1" applyFill="1" applyBorder="1" applyAlignment="1">
      <alignment vertical="center"/>
    </xf>
    <xf numFmtId="0" fontId="3" fillId="2" borderId="11" xfId="2" applyFont="1" applyFill="1" applyBorder="1" applyAlignment="1">
      <alignment horizontal="center" vertical="center"/>
    </xf>
    <xf numFmtId="180" fontId="3" fillId="2" borderId="11" xfId="2" applyNumberFormat="1" applyFont="1" applyFill="1" applyBorder="1" applyAlignment="1">
      <alignment vertical="center"/>
    </xf>
    <xf numFmtId="176" fontId="6" fillId="2" borderId="13" xfId="2" applyNumberFormat="1" applyFont="1" applyFill="1" applyBorder="1">
      <alignment vertical="center"/>
    </xf>
    <xf numFmtId="176" fontId="6" fillId="2" borderId="14" xfId="2" applyNumberFormat="1" applyFont="1" applyFill="1" applyBorder="1">
      <alignment vertical="center"/>
    </xf>
    <xf numFmtId="176" fontId="3" fillId="2" borderId="0" xfId="2" applyNumberFormat="1" applyFont="1" applyFill="1" applyBorder="1">
      <alignment vertical="center"/>
    </xf>
    <xf numFmtId="0" fontId="9" fillId="2" borderId="0" xfId="2" applyNumberFormat="1" applyFont="1" applyFill="1" applyBorder="1" applyAlignment="1">
      <alignment horizontal="right" vertical="center"/>
    </xf>
    <xf numFmtId="0" fontId="6" fillId="2" borderId="15" xfId="2" applyFont="1" applyFill="1" applyBorder="1">
      <alignment vertical="center"/>
    </xf>
    <xf numFmtId="0" fontId="6" fillId="2" borderId="16" xfId="2" applyFont="1" applyFill="1" applyBorder="1">
      <alignment vertical="center"/>
    </xf>
    <xf numFmtId="9" fontId="5" fillId="2" borderId="0" xfId="2" applyNumberFormat="1" applyFont="1" applyFill="1" applyBorder="1" applyAlignment="1">
      <alignment vertical="center"/>
    </xf>
    <xf numFmtId="38" fontId="6" fillId="2" borderId="13" xfId="1" applyFont="1" applyFill="1" applyBorder="1">
      <alignment vertical="center"/>
    </xf>
    <xf numFmtId="38" fontId="6" fillId="2" borderId="14" xfId="1" applyFont="1" applyFill="1" applyBorder="1">
      <alignment vertical="center"/>
    </xf>
    <xf numFmtId="180" fontId="3" fillId="2" borderId="0" xfId="2" applyNumberFormat="1" applyFont="1" applyFill="1" applyBorder="1" applyAlignment="1">
      <alignment vertical="center"/>
    </xf>
    <xf numFmtId="0" fontId="6" fillId="2" borderId="17" xfId="2" applyFont="1" applyFill="1" applyBorder="1" applyAlignment="1">
      <alignment horizontal="center" vertical="center"/>
    </xf>
    <xf numFmtId="0" fontId="6" fillId="2" borderId="18" xfId="2" applyFont="1" applyFill="1" applyBorder="1" applyAlignment="1">
      <alignment horizontal="center" vertical="center"/>
    </xf>
    <xf numFmtId="0" fontId="6" fillId="2" borderId="19" xfId="2" applyFont="1" applyFill="1" applyBorder="1">
      <alignment vertical="center"/>
    </xf>
    <xf numFmtId="0" fontId="6" fillId="2" borderId="20" xfId="2" applyFont="1" applyFill="1" applyBorder="1">
      <alignment vertical="center"/>
    </xf>
    <xf numFmtId="0" fontId="3" fillId="2" borderId="21" xfId="2" applyFont="1" applyFill="1" applyBorder="1" applyAlignment="1">
      <alignment horizontal="distributed" vertical="center" indent="10"/>
    </xf>
    <xf numFmtId="0" fontId="3" fillId="2" borderId="22" xfId="2" applyFont="1" applyFill="1" applyBorder="1" applyAlignment="1">
      <alignment horizontal="center" vertical="center"/>
    </xf>
    <xf numFmtId="0" fontId="3" fillId="2" borderId="22" xfId="2" applyFont="1" applyFill="1" applyBorder="1">
      <alignment vertical="center"/>
    </xf>
    <xf numFmtId="180" fontId="3" fillId="2" borderId="22" xfId="2" applyNumberFormat="1" applyFont="1" applyFill="1" applyBorder="1" applyAlignment="1">
      <alignment vertical="center"/>
    </xf>
    <xf numFmtId="0" fontId="3" fillId="2" borderId="22" xfId="2" applyFont="1" applyFill="1" applyBorder="1" applyAlignment="1">
      <alignment vertical="center"/>
    </xf>
    <xf numFmtId="0" fontId="3" fillId="2" borderId="22" xfId="2" applyFont="1" applyFill="1" applyBorder="1" applyAlignment="1">
      <alignment vertical="center" wrapText="1"/>
    </xf>
    <xf numFmtId="0" fontId="3" fillId="2" borderId="23" xfId="2" applyFont="1" applyFill="1" applyBorder="1">
      <alignment vertical="center"/>
    </xf>
    <xf numFmtId="0" fontId="10" fillId="2" borderId="0" xfId="2" applyFont="1" applyFill="1" applyAlignment="1">
      <alignment vertical="center"/>
    </xf>
    <xf numFmtId="0" fontId="3" fillId="2" borderId="24" xfId="2" applyFont="1" applyFill="1" applyBorder="1" applyAlignment="1">
      <alignment horizontal="center" vertical="center"/>
    </xf>
    <xf numFmtId="0" fontId="3" fillId="2" borderId="25" xfId="2" applyFont="1" applyFill="1" applyBorder="1" applyAlignment="1">
      <alignment vertical="center"/>
    </xf>
    <xf numFmtId="0" fontId="3" fillId="2" borderId="25" xfId="2" applyFont="1" applyFill="1" applyBorder="1" applyAlignment="1">
      <alignment horizontal="center" vertical="center"/>
    </xf>
    <xf numFmtId="0" fontId="3" fillId="2" borderId="25" xfId="2" applyFont="1" applyFill="1" applyBorder="1">
      <alignment vertical="center"/>
    </xf>
    <xf numFmtId="0" fontId="11" fillId="2" borderId="25" xfId="2" applyFont="1" applyFill="1" applyBorder="1">
      <alignment vertical="center"/>
    </xf>
    <xf numFmtId="0" fontId="11" fillId="2" borderId="26" xfId="2" applyFont="1" applyFill="1" applyBorder="1">
      <alignment vertical="center"/>
    </xf>
    <xf numFmtId="0" fontId="3" fillId="2" borderId="27" xfId="2" applyFont="1" applyFill="1" applyBorder="1" applyAlignment="1">
      <alignment horizontal="center" vertical="center"/>
    </xf>
    <xf numFmtId="0" fontId="5" fillId="2" borderId="0" xfId="2" applyFont="1" applyFill="1" applyBorder="1" applyAlignment="1">
      <alignment horizontal="distributed" vertical="center"/>
    </xf>
    <xf numFmtId="0" fontId="3" fillId="2" borderId="0" xfId="2" applyFont="1" applyFill="1" applyBorder="1" applyAlignment="1">
      <alignment horizontal="distributed" vertical="center"/>
    </xf>
    <xf numFmtId="0" fontId="3" fillId="2" borderId="0" xfId="2" applyFont="1" applyFill="1" applyBorder="1" applyAlignment="1">
      <alignment horizontal="center" vertical="center" textRotation="255"/>
    </xf>
    <xf numFmtId="0" fontId="11" fillId="2" borderId="0" xfId="2" applyFont="1" applyFill="1" applyBorder="1">
      <alignment vertical="center"/>
    </xf>
    <xf numFmtId="0" fontId="11" fillId="2" borderId="28" xfId="2" applyFont="1" applyFill="1" applyBorder="1">
      <alignment vertical="center"/>
    </xf>
    <xf numFmtId="176" fontId="10" fillId="2" borderId="0" xfId="2" applyNumberFormat="1" applyFont="1" applyFill="1" applyBorder="1" applyAlignment="1">
      <alignment vertical="center"/>
    </xf>
    <xf numFmtId="0" fontId="3" fillId="2" borderId="8" xfId="2" applyFont="1" applyFill="1" applyBorder="1" applyAlignment="1">
      <alignment horizontal="center" vertical="center"/>
    </xf>
    <xf numFmtId="0" fontId="3" fillId="2" borderId="0" xfId="2" applyFont="1" applyFill="1" applyAlignment="1">
      <alignment vertical="center"/>
    </xf>
    <xf numFmtId="0" fontId="3" fillId="2" borderId="8" xfId="2" applyFont="1" applyFill="1" applyBorder="1" applyAlignment="1">
      <alignment vertical="center"/>
    </xf>
    <xf numFmtId="179" fontId="3" fillId="2" borderId="0" xfId="2" applyNumberFormat="1" applyFont="1" applyFill="1" applyBorder="1" applyAlignment="1">
      <alignment horizontal="center" vertical="center"/>
    </xf>
    <xf numFmtId="178" fontId="3" fillId="2" borderId="0" xfId="2" applyNumberFormat="1" applyFont="1" applyFill="1" applyBorder="1" applyAlignment="1">
      <alignment horizontal="center" vertical="center"/>
    </xf>
    <xf numFmtId="0" fontId="6" fillId="2" borderId="0" xfId="2" applyFont="1" applyFill="1" applyBorder="1">
      <alignment vertical="center"/>
    </xf>
    <xf numFmtId="0" fontId="6" fillId="2" borderId="29" xfId="2" applyFont="1" applyFill="1" applyBorder="1" applyAlignment="1">
      <alignment horizontal="center" vertical="center"/>
    </xf>
    <xf numFmtId="0" fontId="6" fillId="2" borderId="25" xfId="2" applyFont="1" applyFill="1" applyBorder="1" applyAlignment="1">
      <alignment horizontal="center" vertical="center" wrapText="1"/>
    </xf>
    <xf numFmtId="0" fontId="6" fillId="2" borderId="26" xfId="2" applyFont="1" applyFill="1" applyBorder="1" applyAlignment="1">
      <alignment horizontal="center" vertical="center" wrapText="1"/>
    </xf>
    <xf numFmtId="0" fontId="6" fillId="2" borderId="30" xfId="2" applyFont="1" applyFill="1" applyBorder="1" applyAlignment="1">
      <alignment horizontal="center" vertical="center"/>
    </xf>
    <xf numFmtId="0" fontId="6" fillId="2" borderId="0" xfId="2" applyFont="1" applyFill="1" applyBorder="1" applyAlignment="1">
      <alignment horizontal="center" vertical="center" wrapText="1"/>
    </xf>
    <xf numFmtId="0" fontId="6" fillId="2" borderId="28" xfId="2" applyFont="1" applyFill="1" applyBorder="1" applyAlignment="1">
      <alignment horizontal="center" vertical="center" wrapText="1"/>
    </xf>
    <xf numFmtId="0" fontId="6" fillId="2" borderId="0" xfId="2" applyFont="1" applyFill="1" applyBorder="1" applyAlignment="1">
      <alignment horizontal="distributed" vertical="center"/>
    </xf>
    <xf numFmtId="176" fontId="3" fillId="2" borderId="0" xfId="2" applyNumberFormat="1" applyFont="1" applyFill="1" applyBorder="1" applyAlignment="1">
      <alignment horizontal="right" vertical="center"/>
    </xf>
    <xf numFmtId="0" fontId="3" fillId="2" borderId="8" xfId="2" applyFont="1" applyFill="1" applyBorder="1" applyAlignment="1">
      <alignment horizontal="right" vertical="center"/>
    </xf>
    <xf numFmtId="176" fontId="3" fillId="2" borderId="0" xfId="2" applyNumberFormat="1" applyFont="1" applyFill="1" applyBorder="1" applyAlignment="1">
      <alignment horizontal="center" vertical="center"/>
    </xf>
    <xf numFmtId="0" fontId="3" fillId="2" borderId="28" xfId="2" applyFont="1" applyFill="1" applyBorder="1">
      <alignment vertical="center"/>
    </xf>
    <xf numFmtId="0" fontId="6" fillId="2" borderId="0" xfId="2" applyFont="1" applyFill="1" applyBorder="1" applyAlignment="1">
      <alignment horizontal="center" vertical="center"/>
    </xf>
    <xf numFmtId="179" fontId="6" fillId="2" borderId="0" xfId="2" applyNumberFormat="1" applyFont="1" applyFill="1" applyBorder="1" applyAlignment="1">
      <alignment horizontal="center" vertical="center"/>
    </xf>
    <xf numFmtId="0" fontId="3" fillId="2" borderId="11" xfId="2" applyFont="1" applyFill="1" applyBorder="1" applyAlignment="1">
      <alignment horizontal="center" vertical="center" textRotation="255"/>
    </xf>
    <xf numFmtId="0" fontId="3" fillId="2" borderId="11" xfId="2" applyFont="1" applyFill="1" applyBorder="1" applyAlignment="1">
      <alignment vertical="center"/>
    </xf>
    <xf numFmtId="0" fontId="3" fillId="2" borderId="11" xfId="2" applyFont="1" applyFill="1" applyBorder="1" applyAlignment="1">
      <alignment vertical="center" textRotation="255"/>
    </xf>
    <xf numFmtId="0" fontId="6" fillId="2" borderId="22" xfId="2" applyFont="1" applyFill="1" applyBorder="1" applyAlignment="1">
      <alignment horizontal="center" vertical="center" wrapText="1"/>
    </xf>
    <xf numFmtId="0" fontId="6" fillId="2" borderId="31" xfId="2" applyFont="1" applyFill="1" applyBorder="1" applyAlignment="1">
      <alignment horizontal="center" vertical="center" wrapText="1"/>
    </xf>
    <xf numFmtId="0" fontId="3" fillId="2" borderId="13" xfId="2" applyFont="1" applyFill="1" applyBorder="1" applyAlignment="1">
      <alignment horizontal="center" vertical="center"/>
    </xf>
    <xf numFmtId="0" fontId="3" fillId="2" borderId="3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33" xfId="2" applyFont="1" applyFill="1" applyBorder="1" applyAlignment="1">
      <alignment horizontal="center" vertical="center"/>
    </xf>
    <xf numFmtId="0" fontId="6" fillId="2" borderId="0" xfId="2" applyFont="1" applyFill="1" applyBorder="1" applyAlignment="1">
      <alignment vertical="center"/>
    </xf>
    <xf numFmtId="0" fontId="6" fillId="2" borderId="34" xfId="2" applyFont="1" applyFill="1" applyBorder="1" applyAlignment="1">
      <alignment horizontal="center" vertical="center"/>
    </xf>
    <xf numFmtId="0" fontId="6" fillId="2" borderId="1" xfId="2" quotePrefix="1" applyFont="1" applyFill="1" applyBorder="1" applyAlignment="1">
      <alignment horizontal="center" vertical="center"/>
    </xf>
    <xf numFmtId="0" fontId="6" fillId="2" borderId="35" xfId="2" quotePrefix="1" applyFont="1" applyFill="1" applyBorder="1" applyAlignment="1">
      <alignment horizontal="center" vertical="center"/>
    </xf>
    <xf numFmtId="0" fontId="3" fillId="2" borderId="4" xfId="2" applyFont="1" applyFill="1" applyBorder="1" applyAlignment="1">
      <alignment horizontal="center" vertical="center"/>
    </xf>
    <xf numFmtId="0" fontId="6" fillId="2" borderId="36" xfId="2" applyFont="1" applyFill="1" applyBorder="1" applyAlignment="1">
      <alignment horizontal="center" vertical="center"/>
    </xf>
    <xf numFmtId="0" fontId="6" fillId="2" borderId="4" xfId="2" quotePrefix="1" applyFont="1" applyFill="1" applyBorder="1" applyAlignment="1">
      <alignment horizontal="center" vertical="center"/>
    </xf>
    <xf numFmtId="0" fontId="6" fillId="2" borderId="28" xfId="2" quotePrefix="1" applyFont="1" applyFill="1" applyBorder="1" applyAlignment="1">
      <alignment horizontal="center" vertical="center"/>
    </xf>
    <xf numFmtId="0" fontId="3" fillId="2" borderId="15" xfId="2" applyFont="1" applyFill="1" applyBorder="1" applyAlignment="1">
      <alignment horizontal="center" vertical="center"/>
    </xf>
    <xf numFmtId="0" fontId="3" fillId="2" borderId="21" xfId="2" applyFont="1" applyFill="1" applyBorder="1" applyAlignment="1">
      <alignment horizontal="center" vertical="center"/>
    </xf>
    <xf numFmtId="0" fontId="3" fillId="2" borderId="23" xfId="2" applyFont="1" applyFill="1" applyBorder="1" applyAlignment="1">
      <alignment horizontal="center" vertical="center"/>
    </xf>
    <xf numFmtId="176" fontId="6" fillId="2" borderId="4" xfId="2" applyNumberFormat="1" applyFont="1" applyFill="1" applyBorder="1" applyAlignment="1">
      <alignment horizontal="right" vertical="center"/>
    </xf>
    <xf numFmtId="176" fontId="6" fillId="2" borderId="28" xfId="2" applyNumberFormat="1" applyFont="1" applyFill="1" applyBorder="1" applyAlignment="1">
      <alignment horizontal="right" vertical="center"/>
    </xf>
    <xf numFmtId="0" fontId="3" fillId="2" borderId="13" xfId="2" applyFont="1" applyFill="1" applyBorder="1" applyAlignment="1">
      <alignment horizontal="right" vertical="center"/>
    </xf>
    <xf numFmtId="0" fontId="3" fillId="2" borderId="37" xfId="2" applyFont="1" applyFill="1" applyBorder="1" applyAlignment="1">
      <alignment horizontal="right" vertical="center"/>
    </xf>
    <xf numFmtId="0" fontId="3" fillId="2" borderId="38" xfId="2" applyFont="1" applyFill="1" applyBorder="1" applyAlignment="1">
      <alignment horizontal="right" vertical="center"/>
    </xf>
    <xf numFmtId="0" fontId="3" fillId="2" borderId="39" xfId="2" applyFont="1" applyFill="1" applyBorder="1" applyAlignment="1">
      <alignment horizontal="right" vertical="center"/>
    </xf>
    <xf numFmtId="0" fontId="3" fillId="2" borderId="40" xfId="2" applyFont="1" applyFill="1" applyBorder="1" applyAlignment="1">
      <alignment horizontal="right" vertical="center"/>
    </xf>
    <xf numFmtId="0" fontId="3" fillId="2" borderId="33" xfId="2" applyFont="1" applyFill="1" applyBorder="1" applyAlignment="1">
      <alignment vertical="center"/>
    </xf>
    <xf numFmtId="0" fontId="3" fillId="2" borderId="37" xfId="2" applyFont="1" applyFill="1" applyBorder="1" applyAlignment="1">
      <alignment vertical="center"/>
    </xf>
    <xf numFmtId="0" fontId="3" fillId="2" borderId="38" xfId="2" applyFont="1" applyFill="1" applyBorder="1" applyAlignment="1">
      <alignment vertical="center"/>
    </xf>
    <xf numFmtId="0" fontId="3" fillId="2" borderId="40" xfId="2" applyFont="1" applyFill="1" applyBorder="1" applyAlignment="1">
      <alignment vertical="center"/>
    </xf>
    <xf numFmtId="0" fontId="3" fillId="2" borderId="33" xfId="2" applyFont="1" applyFill="1" applyBorder="1" applyAlignment="1">
      <alignment horizontal="right" vertical="center"/>
    </xf>
    <xf numFmtId="0" fontId="3" fillId="2" borderId="41" xfId="2" applyFont="1" applyFill="1" applyBorder="1" applyAlignment="1">
      <alignment horizontal="right" vertical="center"/>
    </xf>
    <xf numFmtId="0" fontId="3" fillId="2" borderId="42" xfId="2" applyFont="1" applyFill="1" applyBorder="1" applyAlignment="1">
      <alignment horizontal="right" vertical="center"/>
    </xf>
    <xf numFmtId="0" fontId="3" fillId="2" borderId="43" xfId="2" applyFont="1" applyFill="1" applyBorder="1" applyAlignment="1">
      <alignment horizontal="right" vertical="center"/>
    </xf>
    <xf numFmtId="0" fontId="3" fillId="2" borderId="44" xfId="2" applyFont="1" applyFill="1" applyBorder="1" applyAlignment="1">
      <alignment horizontal="right" vertical="center"/>
    </xf>
    <xf numFmtId="0" fontId="3" fillId="2" borderId="41" xfId="2" applyFont="1" applyFill="1" applyBorder="1" applyAlignment="1">
      <alignment vertical="center"/>
    </xf>
    <xf numFmtId="0" fontId="3" fillId="2" borderId="42" xfId="2" applyFont="1" applyFill="1" applyBorder="1" applyAlignment="1">
      <alignment vertical="center"/>
    </xf>
    <xf numFmtId="0" fontId="3" fillId="2" borderId="44" xfId="2" applyFont="1" applyFill="1" applyBorder="1" applyAlignment="1">
      <alignment vertical="center"/>
    </xf>
    <xf numFmtId="0" fontId="3" fillId="2" borderId="43" xfId="2" applyFont="1" applyFill="1" applyBorder="1" applyAlignment="1">
      <alignment vertical="center"/>
    </xf>
    <xf numFmtId="0" fontId="6" fillId="2" borderId="21" xfId="2" applyFont="1" applyFill="1" applyBorder="1" applyAlignment="1">
      <alignment horizontal="center" vertical="center"/>
    </xf>
    <xf numFmtId="0" fontId="6" fillId="2" borderId="31" xfId="2" applyFont="1" applyFill="1" applyBorder="1" applyAlignment="1">
      <alignment horizontal="center" vertical="center"/>
    </xf>
    <xf numFmtId="0" fontId="3" fillId="2" borderId="41" xfId="2" applyFont="1" applyFill="1" applyBorder="1" applyAlignment="1">
      <alignment horizontal="center" vertical="center"/>
    </xf>
    <xf numFmtId="0" fontId="3" fillId="2" borderId="42" xfId="2" applyFont="1" applyFill="1" applyBorder="1" applyAlignment="1">
      <alignment horizontal="center" vertical="center"/>
    </xf>
    <xf numFmtId="0" fontId="3" fillId="2" borderId="43" xfId="2" applyFont="1" applyFill="1" applyBorder="1" applyAlignment="1">
      <alignment horizontal="center" vertical="center"/>
    </xf>
    <xf numFmtId="0" fontId="3" fillId="2" borderId="44" xfId="2" applyFont="1" applyFill="1" applyBorder="1" applyAlignment="1">
      <alignment horizontal="center" vertical="center"/>
    </xf>
    <xf numFmtId="0" fontId="6" fillId="2" borderId="45" xfId="2" applyFont="1" applyFill="1" applyBorder="1" applyAlignment="1">
      <alignment horizontal="center" vertical="center"/>
    </xf>
    <xf numFmtId="0" fontId="6" fillId="2" borderId="46" xfId="2" applyFont="1" applyFill="1" applyBorder="1" applyAlignment="1">
      <alignment horizontal="center" vertical="center"/>
    </xf>
    <xf numFmtId="0" fontId="3" fillId="2" borderId="47" xfId="2" applyFont="1" applyFill="1" applyBorder="1" applyAlignment="1">
      <alignment horizontal="right" vertical="center"/>
    </xf>
    <xf numFmtId="0" fontId="3" fillId="2" borderId="33" xfId="2" applyFont="1" applyFill="1" applyBorder="1" applyAlignment="1">
      <alignment horizontal="distributed" vertical="center"/>
    </xf>
    <xf numFmtId="176" fontId="3" fillId="2" borderId="33" xfId="2" applyNumberFormat="1" applyFont="1" applyFill="1" applyBorder="1" applyAlignment="1">
      <alignment vertical="center"/>
    </xf>
    <xf numFmtId="0" fontId="3" fillId="2" borderId="48" xfId="2" applyFont="1" applyFill="1" applyBorder="1" applyAlignment="1">
      <alignment vertical="center"/>
    </xf>
    <xf numFmtId="0" fontId="6" fillId="2" borderId="49" xfId="2" applyFont="1" applyFill="1" applyBorder="1" applyAlignment="1">
      <alignment horizontal="center" vertical="center"/>
    </xf>
    <xf numFmtId="0" fontId="3" fillId="2" borderId="33" xfId="2" applyFont="1" applyFill="1" applyBorder="1">
      <alignment vertical="center"/>
    </xf>
    <xf numFmtId="176" fontId="3" fillId="2" borderId="23" xfId="2" applyNumberFormat="1" applyFont="1" applyFill="1" applyBorder="1" applyAlignment="1">
      <alignment vertical="center"/>
    </xf>
    <xf numFmtId="176" fontId="3" fillId="2" borderId="15" xfId="2" applyNumberFormat="1" applyFont="1" applyFill="1" applyBorder="1" applyAlignment="1">
      <alignment vertical="center"/>
    </xf>
    <xf numFmtId="176" fontId="6" fillId="2" borderId="1" xfId="2" applyNumberFormat="1" applyFont="1" applyFill="1" applyBorder="1" applyAlignment="1">
      <alignment horizontal="right" vertical="center"/>
    </xf>
    <xf numFmtId="176" fontId="6" fillId="2" borderId="35" xfId="2" applyNumberFormat="1" applyFont="1" applyFill="1" applyBorder="1" applyAlignment="1">
      <alignment horizontal="right" vertical="center"/>
    </xf>
    <xf numFmtId="176" fontId="3" fillId="2" borderId="41" xfId="2" applyNumberFormat="1" applyFont="1" applyFill="1" applyBorder="1" applyAlignment="1">
      <alignment vertical="center"/>
    </xf>
    <xf numFmtId="176" fontId="3" fillId="2" borderId="42" xfId="2" applyNumberFormat="1" applyFont="1" applyFill="1" applyBorder="1" applyAlignment="1">
      <alignment vertical="center"/>
    </xf>
    <xf numFmtId="176" fontId="3" fillId="2" borderId="43" xfId="2" applyNumberFormat="1" applyFont="1" applyFill="1" applyBorder="1" applyAlignment="1">
      <alignment vertical="center"/>
    </xf>
    <xf numFmtId="176" fontId="3" fillId="2" borderId="44" xfId="2" applyNumberFormat="1" applyFont="1" applyFill="1" applyBorder="1" applyAlignment="1">
      <alignment vertical="center"/>
    </xf>
    <xf numFmtId="176" fontId="3" fillId="2" borderId="50" xfId="2" applyNumberFormat="1" applyFont="1" applyFill="1" applyBorder="1" applyAlignment="1">
      <alignment vertical="center"/>
    </xf>
    <xf numFmtId="176" fontId="3" fillId="2" borderId="11" xfId="2" applyNumberFormat="1" applyFont="1" applyFill="1" applyBorder="1" applyAlignment="1">
      <alignment vertical="center"/>
    </xf>
    <xf numFmtId="0" fontId="3" fillId="2" borderId="0" xfId="2" quotePrefix="1" applyFont="1" applyFill="1" applyBorder="1" applyAlignment="1">
      <alignment vertical="center"/>
    </xf>
    <xf numFmtId="176" fontId="3" fillId="2" borderId="3" xfId="2" applyNumberFormat="1" applyFont="1" applyFill="1" applyBorder="1" applyAlignment="1">
      <alignment vertical="center"/>
    </xf>
    <xf numFmtId="176" fontId="3" fillId="2" borderId="13" xfId="2" applyNumberFormat="1" applyFont="1" applyFill="1" applyBorder="1" applyAlignment="1">
      <alignment vertical="center"/>
    </xf>
    <xf numFmtId="0" fontId="3" fillId="2" borderId="41" xfId="2" applyFont="1" applyFill="1" applyBorder="1">
      <alignment vertical="center"/>
    </xf>
    <xf numFmtId="0" fontId="3" fillId="2" borderId="42" xfId="2" applyFont="1" applyFill="1" applyBorder="1">
      <alignment vertical="center"/>
    </xf>
    <xf numFmtId="0" fontId="3" fillId="2" borderId="43" xfId="2" applyFont="1" applyFill="1" applyBorder="1">
      <alignment vertical="center"/>
    </xf>
    <xf numFmtId="0" fontId="3" fillId="2" borderId="44" xfId="2" applyFont="1" applyFill="1" applyBorder="1">
      <alignment vertical="center"/>
    </xf>
    <xf numFmtId="0" fontId="6" fillId="2" borderId="51" xfId="2" applyFont="1" applyFill="1" applyBorder="1" applyAlignment="1">
      <alignment horizontal="center" vertical="center"/>
    </xf>
    <xf numFmtId="0" fontId="6" fillId="2" borderId="52" xfId="2" applyFont="1" applyFill="1" applyBorder="1" applyAlignment="1">
      <alignment horizontal="center" vertical="center"/>
    </xf>
    <xf numFmtId="0" fontId="6" fillId="2" borderId="53" xfId="2" applyFont="1" applyFill="1" applyBorder="1" applyAlignment="1">
      <alignment horizontal="center" vertical="center"/>
    </xf>
    <xf numFmtId="0" fontId="3" fillId="2" borderId="54" xfId="2" applyFont="1" applyFill="1" applyBorder="1" applyAlignment="1">
      <alignment horizontal="center" vertical="center"/>
    </xf>
    <xf numFmtId="0" fontId="3" fillId="2" borderId="55" xfId="2" applyFont="1" applyFill="1" applyBorder="1" applyAlignment="1">
      <alignment horizontal="center" vertical="center"/>
    </xf>
    <xf numFmtId="0" fontId="3" fillId="2" borderId="56" xfId="2" applyFont="1" applyFill="1" applyBorder="1" applyAlignment="1">
      <alignment horizontal="center" vertical="center"/>
    </xf>
    <xf numFmtId="0" fontId="3" fillId="2" borderId="57" xfId="2" applyFont="1" applyFill="1" applyBorder="1" applyAlignment="1">
      <alignment horizontal="center" vertical="center"/>
    </xf>
    <xf numFmtId="0" fontId="3" fillId="2" borderId="58" xfId="2" applyFont="1" applyFill="1" applyBorder="1" applyAlignment="1">
      <alignment horizontal="center" vertical="center"/>
    </xf>
    <xf numFmtId="0" fontId="3" fillId="2" borderId="59" xfId="2" applyFont="1" applyFill="1" applyBorder="1" applyAlignment="1">
      <alignment vertical="center"/>
    </xf>
    <xf numFmtId="0" fontId="3" fillId="2" borderId="59" xfId="2" applyFont="1" applyFill="1" applyBorder="1" applyAlignment="1">
      <alignment horizontal="center" vertical="center"/>
    </xf>
    <xf numFmtId="0" fontId="3" fillId="2" borderId="59" xfId="2" applyFont="1" applyFill="1" applyBorder="1">
      <alignment vertical="center"/>
    </xf>
    <xf numFmtId="0" fontId="3" fillId="2" borderId="60" xfId="2" quotePrefix="1" applyFont="1" applyFill="1" applyBorder="1" applyAlignment="1">
      <alignment vertical="center"/>
    </xf>
    <xf numFmtId="0" fontId="10" fillId="2" borderId="59" xfId="2" applyFont="1" applyFill="1" applyBorder="1" applyAlignment="1">
      <alignment horizontal="center" vertical="center"/>
    </xf>
    <xf numFmtId="0" fontId="11" fillId="2" borderId="59" xfId="2" applyFont="1" applyFill="1" applyBorder="1">
      <alignment vertical="center"/>
    </xf>
    <xf numFmtId="0" fontId="11" fillId="2" borderId="53" xfId="2" applyFont="1" applyFill="1" applyBorder="1">
      <alignment vertical="center"/>
    </xf>
    <xf numFmtId="0" fontId="3" fillId="2" borderId="25" xfId="2" quotePrefix="1" applyFont="1" applyFill="1" applyBorder="1" applyAlignment="1">
      <alignment vertical="center"/>
    </xf>
    <xf numFmtId="0" fontId="3" fillId="2" borderId="45" xfId="2" applyFont="1" applyFill="1" applyBorder="1" applyAlignment="1">
      <alignment horizontal="center" vertical="center"/>
    </xf>
    <xf numFmtId="0" fontId="3" fillId="2" borderId="61" xfId="2" applyFont="1" applyFill="1" applyBorder="1" applyAlignment="1">
      <alignment horizontal="center" vertical="center"/>
    </xf>
    <xf numFmtId="0" fontId="3" fillId="2" borderId="50" xfId="2" applyFont="1" applyFill="1" applyBorder="1" applyAlignment="1">
      <alignment horizontal="center" vertical="center"/>
    </xf>
    <xf numFmtId="0" fontId="3" fillId="2" borderId="62" xfId="2" applyFont="1" applyFill="1" applyBorder="1">
      <alignment vertical="center"/>
    </xf>
    <xf numFmtId="0" fontId="3" fillId="2" borderId="63" xfId="2" applyFont="1" applyFill="1" applyBorder="1">
      <alignment vertical="center"/>
    </xf>
    <xf numFmtId="0" fontId="3" fillId="2" borderId="64" xfId="2" applyFont="1" applyFill="1" applyBorder="1">
      <alignment vertical="center"/>
    </xf>
    <xf numFmtId="0" fontId="3" fillId="2" borderId="45" xfId="2" applyFont="1" applyFill="1" applyBorder="1" applyAlignment="1">
      <alignment horizontal="center" vertical="center" wrapText="1"/>
    </xf>
    <xf numFmtId="0" fontId="3" fillId="2" borderId="61"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12" fillId="2" borderId="11" xfId="2" applyFont="1" applyFill="1" applyBorder="1">
      <alignment vertical="center"/>
    </xf>
    <xf numFmtId="176" fontId="3" fillId="2" borderId="37" xfId="2" applyNumberFormat="1" applyFont="1" applyFill="1" applyBorder="1" applyAlignment="1">
      <alignment horizontal="right" vertical="center"/>
    </xf>
    <xf numFmtId="176" fontId="3" fillId="2" borderId="38" xfId="2" applyNumberFormat="1" applyFont="1" applyFill="1" applyBorder="1" applyAlignment="1">
      <alignment horizontal="right" vertical="center"/>
    </xf>
    <xf numFmtId="176" fontId="3" fillId="2" borderId="40" xfId="2" applyNumberFormat="1" applyFont="1" applyFill="1" applyBorder="1" applyAlignment="1">
      <alignment horizontal="right" vertical="center"/>
    </xf>
    <xf numFmtId="176" fontId="3" fillId="2" borderId="62" xfId="2" applyNumberFormat="1" applyFont="1" applyFill="1" applyBorder="1" applyAlignment="1">
      <alignment horizontal="right" vertical="center"/>
    </xf>
    <xf numFmtId="176" fontId="3" fillId="2" borderId="63" xfId="2" applyNumberFormat="1" applyFont="1" applyFill="1" applyBorder="1" applyAlignment="1">
      <alignment horizontal="right" vertical="center"/>
    </xf>
    <xf numFmtId="0" fontId="3" fillId="2" borderId="2" xfId="2" applyFont="1" applyFill="1" applyBorder="1" applyAlignment="1">
      <alignment vertical="center" shrinkToFit="1"/>
    </xf>
    <xf numFmtId="0" fontId="3" fillId="2" borderId="0" xfId="2" applyFont="1" applyFill="1" applyAlignment="1">
      <alignment vertical="center" shrinkToFit="1"/>
    </xf>
    <xf numFmtId="176" fontId="4" fillId="2" borderId="65" xfId="2" applyNumberFormat="1" applyFont="1" applyFill="1" applyBorder="1" applyAlignment="1">
      <alignment vertical="center"/>
    </xf>
    <xf numFmtId="0" fontId="3" fillId="2" borderId="50" xfId="2" applyFont="1" applyFill="1" applyBorder="1" applyAlignment="1">
      <alignment vertical="center"/>
    </xf>
    <xf numFmtId="9" fontId="4" fillId="2" borderId="0" xfId="2" applyNumberFormat="1" applyFont="1" applyFill="1" applyAlignment="1">
      <alignment vertical="center"/>
    </xf>
    <xf numFmtId="176" fontId="4" fillId="2" borderId="66" xfId="2" applyNumberFormat="1" applyFont="1" applyFill="1" applyBorder="1" applyAlignment="1">
      <alignment vertical="center"/>
    </xf>
    <xf numFmtId="176" fontId="3" fillId="2" borderId="0" xfId="2" applyNumberFormat="1" applyFont="1" applyFill="1" applyAlignment="1">
      <alignment vertical="center"/>
    </xf>
    <xf numFmtId="0" fontId="13" fillId="0" borderId="0" xfId="0" applyFont="1">
      <alignment vertical="center"/>
    </xf>
    <xf numFmtId="0" fontId="13" fillId="0" borderId="24" xfId="0" applyFont="1" applyBorder="1">
      <alignment vertical="center"/>
    </xf>
    <xf numFmtId="0" fontId="13" fillId="0" borderId="25" xfId="0" applyFont="1" applyBorder="1">
      <alignment vertical="center"/>
    </xf>
    <xf numFmtId="0" fontId="13" fillId="0" borderId="26" xfId="0" applyFont="1" applyBorder="1">
      <alignment vertical="center"/>
    </xf>
    <xf numFmtId="0" fontId="13" fillId="0" borderId="27" xfId="0" applyFont="1" applyBorder="1">
      <alignment vertical="center"/>
    </xf>
    <xf numFmtId="0" fontId="15" fillId="3" borderId="67" xfId="4" applyNumberFormat="1" applyFont="1" applyFill="1" applyBorder="1" applyAlignment="1">
      <alignment horizontal="center" vertical="center" shrinkToFit="1"/>
    </xf>
    <xf numFmtId="9" fontId="15" fillId="3" borderId="67" xfId="4" applyNumberFormat="1" applyFont="1" applyFill="1" applyBorder="1" applyAlignment="1">
      <alignment horizontal="center" vertical="center" shrinkToFit="1"/>
    </xf>
    <xf numFmtId="0" fontId="0" fillId="3" borderId="67" xfId="0" applyFont="1" applyFill="1" applyBorder="1" applyAlignment="1">
      <alignment horizontal="center" vertical="center"/>
    </xf>
    <xf numFmtId="0" fontId="13" fillId="0" borderId="28" xfId="0" applyFont="1" applyBorder="1">
      <alignment vertical="center"/>
    </xf>
    <xf numFmtId="0" fontId="16" fillId="0" borderId="0" xfId="0" applyFont="1" applyAlignment="1">
      <alignment horizontal="distributed" vertical="center" indent="12"/>
    </xf>
    <xf numFmtId="0" fontId="0" fillId="4" borderId="1" xfId="0" applyFont="1" applyFill="1" applyBorder="1">
      <alignment vertical="center"/>
    </xf>
    <xf numFmtId="0" fontId="0" fillId="4" borderId="2" xfId="0" applyFont="1" applyFill="1" applyBorder="1">
      <alignment vertical="center"/>
    </xf>
    <xf numFmtId="0" fontId="0" fillId="0" borderId="45" xfId="0" applyFont="1" applyBorder="1" applyAlignment="1">
      <alignment horizontal="center" vertical="center" textRotation="255"/>
    </xf>
    <xf numFmtId="0" fontId="0" fillId="0" borderId="61" xfId="0" applyFont="1" applyBorder="1" applyAlignment="1">
      <alignment horizontal="center" vertical="center" textRotation="255"/>
    </xf>
    <xf numFmtId="0" fontId="0" fillId="0" borderId="50" xfId="0" applyFont="1" applyBorder="1" applyAlignment="1">
      <alignment horizontal="center" vertical="center" textRotation="255"/>
    </xf>
    <xf numFmtId="0" fontId="15" fillId="3" borderId="68" xfId="4" applyNumberFormat="1" applyFont="1" applyFill="1" applyBorder="1" applyAlignment="1">
      <alignment horizontal="center" vertical="center" shrinkToFit="1"/>
    </xf>
    <xf numFmtId="9" fontId="15" fillId="3" borderId="68" xfId="4" applyNumberFormat="1" applyFont="1" applyFill="1" applyBorder="1" applyAlignment="1">
      <alignment horizontal="center" vertical="center" shrinkToFit="1"/>
    </xf>
    <xf numFmtId="0" fontId="0" fillId="3" borderId="68" xfId="0" applyFont="1" applyFill="1" applyBorder="1" applyAlignment="1">
      <alignment horizontal="center" vertical="center"/>
    </xf>
    <xf numFmtId="0" fontId="17" fillId="0" borderId="0" xfId="0" applyFont="1">
      <alignment vertical="center"/>
    </xf>
    <xf numFmtId="0" fontId="0" fillId="4" borderId="4" xfId="0" applyFont="1" applyFill="1" applyBorder="1">
      <alignment vertical="center"/>
    </xf>
    <xf numFmtId="38" fontId="0" fillId="4" borderId="0" xfId="4" applyFont="1" applyFill="1" applyBorder="1" applyAlignment="1">
      <alignment horizontal="center" vertical="center"/>
    </xf>
    <xf numFmtId="38" fontId="13" fillId="0" borderId="1" xfId="4" applyFont="1" applyBorder="1" applyAlignment="1">
      <alignment horizontal="center" vertical="center"/>
    </xf>
    <xf numFmtId="38" fontId="13" fillId="0" borderId="2" xfId="4" applyFont="1" applyBorder="1" applyAlignment="1">
      <alignment horizontal="center" vertical="center"/>
    </xf>
    <xf numFmtId="38" fontId="13" fillId="0" borderId="3" xfId="4" applyFont="1" applyBorder="1" applyAlignment="1">
      <alignment horizontal="center" vertical="center"/>
    </xf>
    <xf numFmtId="38" fontId="13" fillId="0" borderId="0" xfId="4" applyFont="1"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0" fillId="0" borderId="13" xfId="0" applyFont="1" applyBorder="1" applyAlignment="1">
      <alignment horizontal="center" vertical="center"/>
    </xf>
    <xf numFmtId="38" fontId="13" fillId="0" borderId="45" xfId="4" applyFont="1" applyBorder="1" applyAlignment="1">
      <alignment horizontal="center" vertical="center"/>
    </xf>
    <xf numFmtId="38" fontId="18" fillId="0" borderId="45" xfId="4" applyFont="1" applyBorder="1">
      <alignment vertical="center"/>
    </xf>
    <xf numFmtId="38" fontId="19" fillId="0" borderId="61" xfId="4" applyFont="1" applyBorder="1">
      <alignment vertical="center"/>
    </xf>
    <xf numFmtId="38" fontId="13" fillId="0" borderId="50" xfId="4" applyFont="1" applyBorder="1">
      <alignment vertical="center"/>
    </xf>
    <xf numFmtId="38" fontId="18" fillId="0" borderId="61" xfId="4" applyFont="1" applyBorder="1">
      <alignment vertical="center"/>
    </xf>
    <xf numFmtId="38" fontId="13" fillId="0" borderId="61" xfId="4" applyFont="1" applyBorder="1">
      <alignment vertical="center"/>
    </xf>
    <xf numFmtId="38" fontId="1" fillId="0" borderId="61" xfId="4" applyFont="1" applyBorder="1">
      <alignment vertical="center"/>
    </xf>
    <xf numFmtId="0" fontId="0" fillId="0" borderId="33" xfId="0" applyFont="1" applyBorder="1" applyAlignment="1">
      <alignment horizontal="center" vertical="center"/>
    </xf>
    <xf numFmtId="38" fontId="18" fillId="0" borderId="4" xfId="4" applyFont="1" applyBorder="1">
      <alignment vertical="center"/>
    </xf>
    <xf numFmtId="38" fontId="19" fillId="0" borderId="0" xfId="4" applyFont="1" applyBorder="1">
      <alignment vertical="center"/>
    </xf>
    <xf numFmtId="38" fontId="13" fillId="0" borderId="8" xfId="4" applyFont="1" applyBorder="1">
      <alignment vertical="center"/>
    </xf>
    <xf numFmtId="38" fontId="18" fillId="0" borderId="0" xfId="4" applyFont="1" applyBorder="1">
      <alignment vertical="center"/>
    </xf>
    <xf numFmtId="38" fontId="13" fillId="0" borderId="0" xfId="4" applyFont="1" applyBorder="1">
      <alignment vertical="center"/>
    </xf>
    <xf numFmtId="38" fontId="1" fillId="0" borderId="0" xfId="4" applyFont="1" applyBorder="1">
      <alignment vertical="center"/>
    </xf>
    <xf numFmtId="0" fontId="1" fillId="3" borderId="0" xfId="0" applyFont="1" applyFill="1" applyBorder="1">
      <alignment vertical="center"/>
    </xf>
    <xf numFmtId="0" fontId="1" fillId="3" borderId="8" xfId="0" applyFont="1" applyFill="1" applyBorder="1">
      <alignment vertical="center"/>
    </xf>
    <xf numFmtId="0" fontId="1" fillId="3" borderId="0" xfId="0" applyFont="1" applyFill="1" applyBorder="1" applyAlignment="1">
      <alignment horizontal="center" vertical="center"/>
    </xf>
    <xf numFmtId="0" fontId="13" fillId="0" borderId="58" xfId="0" applyFont="1" applyBorder="1">
      <alignment vertical="center"/>
    </xf>
    <xf numFmtId="0" fontId="13" fillId="0" borderId="59" xfId="0" applyFont="1" applyBorder="1">
      <alignment vertical="center"/>
    </xf>
    <xf numFmtId="0" fontId="13" fillId="0" borderId="53" xfId="0" applyFont="1" applyBorder="1">
      <alignment vertical="center"/>
    </xf>
    <xf numFmtId="9" fontId="0" fillId="0" borderId="0" xfId="0" applyNumberFormat="1" applyFont="1">
      <alignment vertical="center"/>
    </xf>
    <xf numFmtId="0" fontId="7" fillId="0" borderId="0" xfId="3" applyAlignment="1">
      <alignment horizontal="center" vertical="center"/>
    </xf>
    <xf numFmtId="0" fontId="13" fillId="0" borderId="69" xfId="0" applyFont="1" applyBorder="1">
      <alignment vertical="center"/>
    </xf>
    <xf numFmtId="0" fontId="13" fillId="0" borderId="70" xfId="0" applyFont="1" applyBorder="1">
      <alignment vertical="center"/>
    </xf>
    <xf numFmtId="0" fontId="13" fillId="0" borderId="71" xfId="0" applyFont="1" applyBorder="1">
      <alignment vertical="center"/>
    </xf>
    <xf numFmtId="0" fontId="13" fillId="0" borderId="72" xfId="0" applyFont="1" applyBorder="1">
      <alignment vertical="center"/>
    </xf>
    <xf numFmtId="0" fontId="0" fillId="0" borderId="0" xfId="0">
      <alignment vertical="center"/>
    </xf>
    <xf numFmtId="0" fontId="13" fillId="0" borderId="73" xfId="0" applyFont="1" applyBorder="1">
      <alignment vertical="center"/>
    </xf>
    <xf numFmtId="0" fontId="13" fillId="0" borderId="74" xfId="0" applyFont="1" applyBorder="1">
      <alignment vertical="center"/>
    </xf>
    <xf numFmtId="0" fontId="13" fillId="0" borderId="75" xfId="0" applyFont="1" applyBorder="1">
      <alignment vertical="center"/>
    </xf>
    <xf numFmtId="0" fontId="13" fillId="0" borderId="76" xfId="0" applyFont="1" applyBorder="1">
      <alignment vertical="center"/>
    </xf>
    <xf numFmtId="0" fontId="0" fillId="0" borderId="15" xfId="0" applyFont="1" applyBorder="1" applyAlignment="1">
      <alignment horizontal="center" vertical="center"/>
    </xf>
    <xf numFmtId="38" fontId="13" fillId="0" borderId="22" xfId="4" applyFont="1" applyBorder="1" applyAlignment="1">
      <alignment horizontal="center" vertical="center"/>
    </xf>
    <xf numFmtId="38" fontId="18" fillId="0" borderId="21" xfId="4" applyFont="1" applyBorder="1">
      <alignment vertical="center"/>
    </xf>
    <xf numFmtId="38" fontId="19" fillId="0" borderId="22" xfId="4" applyFont="1" applyBorder="1">
      <alignment vertical="center"/>
    </xf>
    <xf numFmtId="38" fontId="13" fillId="0" borderId="23" xfId="4" applyFont="1" applyBorder="1">
      <alignment vertical="center"/>
    </xf>
    <xf numFmtId="38" fontId="18" fillId="0" borderId="22" xfId="4" applyFont="1" applyBorder="1">
      <alignment vertical="center"/>
    </xf>
    <xf numFmtId="38" fontId="13" fillId="0" borderId="22" xfId="4" applyFont="1" applyBorder="1">
      <alignment vertical="center"/>
    </xf>
    <xf numFmtId="38" fontId="1" fillId="0" borderId="22" xfId="4" applyFont="1" applyBorder="1">
      <alignment vertical="center"/>
    </xf>
    <xf numFmtId="0" fontId="1" fillId="3" borderId="22" xfId="0" applyFont="1" applyFill="1" applyBorder="1">
      <alignment vertical="center"/>
    </xf>
    <xf numFmtId="0" fontId="1" fillId="3" borderId="23" xfId="0" applyFont="1" applyFill="1" applyBorder="1">
      <alignment vertical="center"/>
    </xf>
    <xf numFmtId="0" fontId="13" fillId="5" borderId="77" xfId="0" applyFont="1" applyFill="1" applyBorder="1">
      <alignment vertical="center"/>
    </xf>
    <xf numFmtId="0" fontId="13" fillId="5" borderId="0" xfId="0" applyFont="1" applyFill="1">
      <alignment vertical="center"/>
    </xf>
    <xf numFmtId="0" fontId="17" fillId="5" borderId="77" xfId="0" applyFont="1" applyFill="1" applyBorder="1">
      <alignment vertical="center"/>
    </xf>
    <xf numFmtId="0" fontId="1" fillId="5" borderId="77" xfId="0" applyFont="1" applyFill="1" applyBorder="1">
      <alignment vertical="center"/>
    </xf>
    <xf numFmtId="38" fontId="21" fillId="0" borderId="0" xfId="4" applyFont="1">
      <alignment vertical="center"/>
    </xf>
    <xf numFmtId="38" fontId="13" fillId="0" borderId="0" xfId="4" applyFont="1">
      <alignment vertical="center"/>
    </xf>
    <xf numFmtId="181" fontId="13" fillId="0" borderId="0" xfId="5" applyNumberFormat="1" applyFont="1">
      <alignment vertical="center"/>
    </xf>
    <xf numFmtId="0" fontId="23" fillId="5" borderId="0" xfId="0" applyFont="1" applyFill="1">
      <alignment vertical="center"/>
    </xf>
    <xf numFmtId="0" fontId="21" fillId="0" borderId="77" xfId="0" applyFont="1" applyBorder="1" applyAlignment="1">
      <alignment horizontal="center" vertical="center"/>
    </xf>
    <xf numFmtId="0" fontId="21" fillId="0" borderId="47" xfId="0" applyFont="1" applyBorder="1" applyAlignment="1">
      <alignment horizontal="center" vertical="center"/>
    </xf>
    <xf numFmtId="38" fontId="21" fillId="0" borderId="77" xfId="4" applyFont="1" applyFill="1" applyBorder="1" applyAlignment="1">
      <alignment horizontal="center" vertical="center"/>
    </xf>
    <xf numFmtId="38" fontId="21" fillId="0" borderId="77" xfId="4" applyFont="1" applyFill="1" applyBorder="1">
      <alignment vertical="center"/>
    </xf>
    <xf numFmtId="38" fontId="21" fillId="0" borderId="12" xfId="4" applyFont="1" applyFill="1" applyBorder="1">
      <alignment vertical="center"/>
    </xf>
    <xf numFmtId="38" fontId="21" fillId="0" borderId="78" xfId="4" applyFont="1" applyFill="1" applyBorder="1">
      <alignment vertical="center"/>
    </xf>
    <xf numFmtId="0" fontId="0" fillId="0" borderId="77" xfId="0" applyBorder="1">
      <alignment vertical="center"/>
    </xf>
    <xf numFmtId="0" fontId="13" fillId="0" borderId="77" xfId="0" applyFont="1" applyBorder="1" applyAlignment="1">
      <alignment horizontal="center" vertical="center"/>
    </xf>
    <xf numFmtId="0" fontId="0" fillId="0" borderId="12" xfId="0" applyBorder="1">
      <alignment vertical="center"/>
    </xf>
    <xf numFmtId="0" fontId="0" fillId="0" borderId="78" xfId="0" applyBorder="1">
      <alignment vertical="center"/>
    </xf>
    <xf numFmtId="38" fontId="13" fillId="0" borderId="77" xfId="4" applyFont="1" applyBorder="1" applyAlignment="1">
      <alignment horizontal="center" vertical="center"/>
    </xf>
    <xf numFmtId="38" fontId="13" fillId="0" borderId="77" xfId="4" applyFont="1" applyBorder="1">
      <alignment vertical="center"/>
    </xf>
    <xf numFmtId="38" fontId="13" fillId="0" borderId="12" xfId="4" applyFont="1" applyBorder="1">
      <alignment vertical="center"/>
    </xf>
    <xf numFmtId="38" fontId="13" fillId="0" borderId="78" xfId="4" applyFont="1" applyBorder="1">
      <alignment vertical="center"/>
    </xf>
    <xf numFmtId="38" fontId="13" fillId="0" borderId="79" xfId="4" applyFont="1" applyBorder="1" applyAlignment="1">
      <alignment horizontal="center" vertical="center"/>
    </xf>
    <xf numFmtId="181" fontId="13" fillId="0" borderId="79" xfId="5" applyNumberFormat="1" applyFont="1" applyBorder="1" applyAlignment="1">
      <alignment horizontal="center" vertical="center"/>
    </xf>
    <xf numFmtId="181" fontId="13" fillId="0" borderId="79" xfId="5" applyNumberFormat="1" applyFont="1" applyBorder="1">
      <alignment vertical="center"/>
    </xf>
    <xf numFmtId="181" fontId="13" fillId="0" borderId="80" xfId="5" applyNumberFormat="1" applyFont="1" applyBorder="1">
      <alignment vertical="center"/>
    </xf>
    <xf numFmtId="181" fontId="13" fillId="0" borderId="81" xfId="5" applyNumberFormat="1" applyFont="1" applyBorder="1">
      <alignment vertical="center"/>
    </xf>
    <xf numFmtId="38" fontId="13" fillId="0" borderId="66" xfId="4" applyFont="1" applyBorder="1" applyAlignment="1">
      <alignment horizontal="center" vertical="center"/>
    </xf>
    <xf numFmtId="38" fontId="13" fillId="0" borderId="66" xfId="4" applyFont="1" applyBorder="1">
      <alignment vertical="center"/>
    </xf>
    <xf numFmtId="38" fontId="13" fillId="0" borderId="16" xfId="4" applyFont="1" applyBorder="1">
      <alignment vertical="center"/>
    </xf>
    <xf numFmtId="38" fontId="13" fillId="0" borderId="82" xfId="4" applyFont="1" applyBorder="1">
      <alignment vertical="center"/>
    </xf>
    <xf numFmtId="9" fontId="13" fillId="0" borderId="77" xfId="5" applyFont="1" applyBorder="1" applyAlignment="1">
      <alignment horizontal="center" vertical="center"/>
    </xf>
    <xf numFmtId="181" fontId="13" fillId="0" borderId="77" xfId="5" applyNumberFormat="1" applyFont="1" applyBorder="1" applyAlignment="1">
      <alignment horizontal="center" vertical="center"/>
    </xf>
    <xf numFmtId="181" fontId="13" fillId="0" borderId="77" xfId="5" applyNumberFormat="1" applyFont="1" applyBorder="1">
      <alignment vertical="center"/>
    </xf>
    <xf numFmtId="181" fontId="13" fillId="0" borderId="12" xfId="5" applyNumberFormat="1" applyFont="1" applyBorder="1">
      <alignment vertical="center"/>
    </xf>
    <xf numFmtId="181" fontId="13" fillId="0" borderId="78" xfId="5" applyNumberFormat="1" applyFont="1" applyBorder="1">
      <alignment vertical="center"/>
    </xf>
    <xf numFmtId="0" fontId="24" fillId="2" borderId="0" xfId="4" applyNumberFormat="1" applyFont="1" applyFill="1" applyAlignment="1">
      <alignment vertical="center" shrinkToFit="1"/>
    </xf>
    <xf numFmtId="0" fontId="24" fillId="2" borderId="2" xfId="4" applyNumberFormat="1" applyFont="1" applyFill="1" applyBorder="1" applyAlignment="1">
      <alignment vertical="center" shrinkToFit="1"/>
    </xf>
    <xf numFmtId="0" fontId="24" fillId="2" borderId="22" xfId="4" applyNumberFormat="1" applyFont="1" applyFill="1" applyBorder="1" applyAlignment="1">
      <alignment vertical="center" shrinkToFit="1"/>
    </xf>
    <xf numFmtId="182" fontId="24" fillId="2" borderId="61" xfId="4" applyNumberFormat="1" applyFont="1" applyFill="1" applyBorder="1" applyAlignment="1">
      <alignment vertical="center" shrinkToFit="1"/>
    </xf>
    <xf numFmtId="182" fontId="24" fillId="2" borderId="0" xfId="4" applyNumberFormat="1" applyFont="1" applyFill="1" applyAlignment="1">
      <alignment vertical="center" shrinkToFit="1"/>
    </xf>
    <xf numFmtId="0" fontId="24" fillId="2" borderId="0" xfId="4" applyNumberFormat="1" applyFont="1" applyFill="1" applyBorder="1" applyAlignment="1">
      <alignment vertical="center" shrinkToFit="1"/>
    </xf>
    <xf numFmtId="0" fontId="24" fillId="2" borderId="24" xfId="4" applyNumberFormat="1" applyFont="1" applyFill="1" applyBorder="1" applyAlignment="1">
      <alignment vertical="center" shrinkToFit="1"/>
    </xf>
    <xf numFmtId="0" fontId="24" fillId="2" borderId="83" xfId="4" applyNumberFormat="1" applyFont="1" applyFill="1" applyBorder="1" applyAlignment="1">
      <alignment vertical="center" shrinkToFit="1"/>
    </xf>
    <xf numFmtId="0" fontId="24" fillId="2" borderId="25" xfId="4" applyNumberFormat="1" applyFont="1" applyFill="1" applyBorder="1" applyAlignment="1">
      <alignment vertical="center" shrinkToFit="1"/>
    </xf>
    <xf numFmtId="0" fontId="24" fillId="2" borderId="26" xfId="4" applyNumberFormat="1" applyFont="1" applyFill="1" applyBorder="1" applyAlignment="1">
      <alignment vertical="center" shrinkToFit="1"/>
    </xf>
    <xf numFmtId="0" fontId="24" fillId="2" borderId="9" xfId="4" applyNumberFormat="1" applyFont="1" applyFill="1" applyBorder="1" applyAlignment="1">
      <alignment vertical="center" shrinkToFit="1"/>
    </xf>
    <xf numFmtId="0" fontId="24" fillId="2" borderId="84" xfId="4" applyNumberFormat="1" applyFont="1" applyFill="1" applyBorder="1" applyAlignment="1">
      <alignment vertical="center" shrinkToFit="1"/>
    </xf>
    <xf numFmtId="0" fontId="24" fillId="2" borderId="85" xfId="4" applyNumberFormat="1" applyFont="1" applyFill="1" applyBorder="1" applyAlignment="1">
      <alignment vertical="center" shrinkToFit="1"/>
    </xf>
    <xf numFmtId="0" fontId="24" fillId="2" borderId="13" xfId="4" applyNumberFormat="1" applyFont="1" applyFill="1" applyBorder="1" applyAlignment="1">
      <alignment vertical="center" shrinkToFit="1"/>
    </xf>
    <xf numFmtId="0" fontId="24" fillId="3" borderId="2" xfId="4" applyNumberFormat="1" applyFont="1" applyFill="1" applyBorder="1" applyAlignment="1">
      <alignment vertical="center" shrinkToFit="1"/>
    </xf>
    <xf numFmtId="0" fontId="24" fillId="2" borderId="36" xfId="4" applyNumberFormat="1" applyFont="1" applyFill="1" applyBorder="1" applyAlignment="1">
      <alignment horizontal="center" vertical="center" shrinkToFit="1"/>
    </xf>
    <xf numFmtId="0" fontId="24" fillId="2" borderId="33" xfId="4" applyNumberFormat="1" applyFont="1" applyFill="1" applyBorder="1" applyAlignment="1">
      <alignment vertical="center" shrinkToFit="1"/>
    </xf>
    <xf numFmtId="0" fontId="24" fillId="2" borderId="0" xfId="4" applyNumberFormat="1" applyFont="1" applyFill="1" applyAlignment="1">
      <alignment vertical="center"/>
    </xf>
    <xf numFmtId="0" fontId="0" fillId="0" borderId="36" xfId="0" applyBorder="1" applyAlignment="1">
      <alignment horizontal="center" vertical="center" shrinkToFit="1"/>
    </xf>
    <xf numFmtId="0" fontId="24" fillId="2" borderId="28" xfId="4" applyNumberFormat="1" applyFont="1" applyFill="1" applyBorder="1" applyAlignment="1">
      <alignment vertical="center" shrinkToFit="1"/>
    </xf>
    <xf numFmtId="0" fontId="24" fillId="2" borderId="86" xfId="4" applyNumberFormat="1" applyFont="1" applyFill="1" applyBorder="1" applyAlignment="1">
      <alignment vertical="center" shrinkToFit="1"/>
    </xf>
    <xf numFmtId="0" fontId="24" fillId="2" borderId="15" xfId="4" applyNumberFormat="1" applyFont="1" applyFill="1" applyBorder="1" applyAlignment="1">
      <alignment vertical="center" shrinkToFit="1"/>
    </xf>
    <xf numFmtId="0" fontId="24" fillId="2" borderId="31" xfId="4" applyNumberFormat="1" applyFont="1" applyFill="1" applyBorder="1" applyAlignment="1">
      <alignment vertical="center" shrinkToFit="1"/>
    </xf>
    <xf numFmtId="0" fontId="24" fillId="2" borderId="27" xfId="4" applyNumberFormat="1" applyFont="1" applyFill="1" applyBorder="1" applyAlignment="1">
      <alignment vertical="center" shrinkToFit="1"/>
    </xf>
    <xf numFmtId="182" fontId="24" fillId="2" borderId="0" xfId="4" applyNumberFormat="1" applyFont="1" applyFill="1" applyBorder="1" applyAlignment="1">
      <alignment vertical="center" shrinkToFit="1"/>
    </xf>
    <xf numFmtId="182" fontId="24" fillId="2" borderId="30" xfId="4" applyNumberFormat="1" applyFont="1" applyFill="1" applyBorder="1" applyAlignment="1">
      <alignment horizontal="center" vertical="center" shrinkToFit="1"/>
    </xf>
    <xf numFmtId="182" fontId="24" fillId="2" borderId="11" xfId="4" applyNumberFormat="1" applyFont="1" applyFill="1" applyBorder="1" applyAlignment="1">
      <alignment horizontal="center" vertical="center" shrinkToFit="1"/>
    </xf>
    <xf numFmtId="182" fontId="24" fillId="2" borderId="46" xfId="4" applyNumberFormat="1" applyFont="1" applyFill="1" applyBorder="1" applyAlignment="1">
      <alignment vertical="center" shrinkToFit="1"/>
    </xf>
    <xf numFmtId="182" fontId="24" fillId="2" borderId="22" xfId="4" applyNumberFormat="1" applyFont="1" applyFill="1" applyBorder="1" applyAlignment="1">
      <alignment vertical="center" shrinkToFit="1"/>
    </xf>
    <xf numFmtId="182" fontId="24" fillId="2" borderId="58" xfId="4" applyNumberFormat="1" applyFont="1" applyFill="1" applyBorder="1" applyAlignment="1">
      <alignment horizontal="center" vertical="center" shrinkToFit="1"/>
    </xf>
    <xf numFmtId="182" fontId="24" fillId="2" borderId="19" xfId="4" applyNumberFormat="1" applyFont="1" applyFill="1" applyBorder="1" applyAlignment="1">
      <alignment horizontal="center" vertical="center" shrinkToFit="1"/>
    </xf>
    <xf numFmtId="182" fontId="24" fillId="2" borderId="59" xfId="4" applyNumberFormat="1" applyFont="1" applyFill="1" applyBorder="1" applyAlignment="1">
      <alignment vertical="center" shrinkToFit="1"/>
    </xf>
    <xf numFmtId="182" fontId="24" fillId="2" borderId="53" xfId="4" applyNumberFormat="1" applyFont="1" applyFill="1" applyBorder="1" applyAlignment="1">
      <alignment vertical="center" shrinkToFit="1"/>
    </xf>
    <xf numFmtId="0" fontId="24" fillId="2" borderId="0" xfId="0" applyFont="1" applyFill="1">
      <alignment vertical="center"/>
    </xf>
    <xf numFmtId="9" fontId="24" fillId="2" borderId="0" xfId="0" applyNumberFormat="1" applyFont="1" applyFill="1" applyBorder="1">
      <alignment vertical="center"/>
    </xf>
    <xf numFmtId="0" fontId="13" fillId="0" borderId="0" xfId="0" applyNumberFormat="1" applyFont="1" applyFill="1" applyAlignment="1" applyProtection="1">
      <alignment vertical="center"/>
    </xf>
    <xf numFmtId="0" fontId="23" fillId="5" borderId="0" xfId="0" applyFont="1" applyFill="1" applyBorder="1">
      <alignment vertical="center"/>
    </xf>
    <xf numFmtId="0" fontId="13" fillId="5" borderId="0" xfId="0" applyFont="1" applyFill="1" applyBorder="1">
      <alignment vertical="center"/>
    </xf>
    <xf numFmtId="0" fontId="13" fillId="0" borderId="77" xfId="0" applyNumberFormat="1" applyFont="1" applyFill="1" applyBorder="1" applyAlignment="1" applyProtection="1">
      <alignment vertical="center"/>
    </xf>
    <xf numFmtId="0" fontId="13" fillId="0" borderId="12" xfId="0" applyNumberFormat="1" applyFont="1" applyFill="1" applyBorder="1" applyAlignment="1" applyProtection="1">
      <alignment vertical="center"/>
    </xf>
    <xf numFmtId="0" fontId="13" fillId="0" borderId="78" xfId="0" applyNumberFormat="1" applyFont="1" applyFill="1" applyBorder="1" applyAlignment="1" applyProtection="1">
      <alignment vertical="center"/>
    </xf>
  </cellXfs>
  <cellStyles count="6">
    <cellStyle name="桁区切り 2" xfId="1"/>
    <cellStyle name="標準" xfId="0" builtinId="0"/>
    <cellStyle name="標準 2" xfId="2"/>
    <cellStyle name="ハイパーリンク" xfId="3" builtinId="8"/>
    <cellStyle name="桁区切り" xfId="4" builtinId="6"/>
    <cellStyle name="パーセント" xfId="5" builtinId="5"/>
  </cellStyles>
  <dxfs count="158">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patternType="solid">
          <bgColor rgb="FF90D7F0"/>
        </patternFill>
      </fill>
    </dxf>
    <dxf>
      <fill>
        <patternFill patternType="solid">
          <bgColor rgb="FFFFA6A6"/>
        </patternFill>
      </fill>
    </dxf>
    <dxf>
      <fill>
        <patternFill patternType="solid">
          <bgColor rgb="FFFFA6A6"/>
        </patternFill>
      </fill>
    </dxf>
    <dxf>
      <fill>
        <patternFill patternType="solid">
          <bgColor rgb="FF90D7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008000"/>
      <color rgb="FF006600"/>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I135"/>
  <sheetViews>
    <sheetView tabSelected="1" zoomScaleSheetLayoutView="115" workbookViewId="0">
      <selection activeCell="C11" sqref="C11"/>
    </sheetView>
  </sheetViews>
  <sheetFormatPr defaultRowHeight="13.5" customHeight="1"/>
  <cols>
    <col min="1" max="1" width="3.375" style="1" customWidth="1"/>
    <col min="2" max="2" width="3.375" style="1" bestFit="1" customWidth="1"/>
    <col min="3" max="3" width="9.5" style="1" bestFit="1" customWidth="1"/>
    <col min="4" max="6" width="4.625" style="1" customWidth="1"/>
    <col min="7" max="7" width="9" style="1" customWidth="1"/>
    <col min="8" max="8" width="9.625" style="1" customWidth="1"/>
    <col min="9" max="9" width="3.375" style="1" customWidth="1"/>
    <col min="10" max="10" width="9.625" style="1" customWidth="1"/>
    <col min="11" max="11" width="3.375" style="1" customWidth="1"/>
    <col min="12" max="12" width="9.625" style="1" customWidth="1"/>
    <col min="13" max="13" width="3.375" style="1" customWidth="1"/>
    <col min="14" max="14" width="9.625" style="1" customWidth="1"/>
    <col min="15" max="15" width="2.75" style="1" customWidth="1"/>
    <col min="16" max="55" width="3.5" style="1" customWidth="1"/>
    <col min="56" max="56" width="9.5" style="1" hidden="1" customWidth="1"/>
    <col min="57" max="57" width="15.125" style="1" hidden="1" customWidth="1"/>
    <col min="58" max="58" width="13" style="1" hidden="1" customWidth="1"/>
    <col min="59" max="63" width="8" style="2" hidden="1" customWidth="1"/>
    <col min="64" max="64" width="6.25" style="3" hidden="1" customWidth="1"/>
    <col min="65" max="65" width="6.25" style="4" hidden="1" customWidth="1"/>
    <col min="66" max="66" width="7.25" style="4" hidden="1" customWidth="1"/>
    <col min="67" max="67" width="7.125" style="5" hidden="1" customWidth="1"/>
    <col min="68" max="68" width="5.25" style="5" hidden="1" customWidth="1"/>
    <col min="69" max="79" width="5.25" style="5" customWidth="1"/>
    <col min="80" max="80" width="5.875" style="5" customWidth="1"/>
    <col min="81" max="87" width="7.125" style="5" customWidth="1"/>
    <col min="88" max="16384" width="9" style="1" customWidth="1"/>
  </cols>
  <sheetData>
    <row r="1" spans="1:87" ht="13.5" customHeight="1">
      <c r="A1" s="6"/>
      <c r="B1" s="14"/>
      <c r="C1" s="14"/>
    </row>
    <row r="2" spans="1:87" ht="13.5" customHeight="1">
      <c r="BM2" s="201" t="s">
        <v>193</v>
      </c>
      <c r="BN2" s="204"/>
    </row>
    <row r="3" spans="1:87" ht="13.5" customHeight="1">
      <c r="A3" s="7" t="s">
        <v>258</v>
      </c>
      <c r="B3" s="15"/>
      <c r="C3" s="15"/>
      <c r="D3" s="15"/>
      <c r="E3" s="15"/>
      <c r="F3" s="15"/>
      <c r="G3" s="15"/>
      <c r="H3" s="15"/>
      <c r="I3" s="15"/>
      <c r="J3" s="15"/>
      <c r="K3" s="15"/>
      <c r="L3" s="15"/>
      <c r="M3" s="15"/>
      <c r="N3" s="56"/>
      <c r="P3" s="64" t="s">
        <v>257</v>
      </c>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175"/>
      <c r="BC3" s="65"/>
      <c r="BD3" s="184" t="s">
        <v>256</v>
      </c>
      <c r="BE3" s="184" t="s">
        <v>245</v>
      </c>
      <c r="BF3" s="190" t="s">
        <v>255</v>
      </c>
      <c r="BG3" s="40"/>
      <c r="BH3" s="40"/>
      <c r="BI3" s="40"/>
      <c r="BJ3" s="40"/>
      <c r="BK3" s="40"/>
      <c r="BL3" s="200"/>
      <c r="BM3" s="202" t="s">
        <v>26</v>
      </c>
      <c r="BN3" s="202" t="s">
        <v>253</v>
      </c>
    </row>
    <row r="4" spans="1:87" ht="13.5" customHeight="1">
      <c r="A4" s="8"/>
      <c r="B4" s="16"/>
      <c r="C4" s="16"/>
      <c r="D4" s="16"/>
      <c r="E4" s="16"/>
      <c r="F4" s="16"/>
      <c r="G4" s="16"/>
      <c r="H4" s="16"/>
      <c r="I4" s="16"/>
      <c r="J4" s="16"/>
      <c r="K4" s="16"/>
      <c r="L4" s="16"/>
      <c r="M4" s="16"/>
      <c r="N4" s="57"/>
      <c r="P4" s="65"/>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76"/>
      <c r="BC4" s="65"/>
      <c r="BD4" s="185"/>
      <c r="BE4" s="185"/>
      <c r="BF4" s="191"/>
      <c r="BG4" s="40"/>
      <c r="BH4" s="40"/>
      <c r="BI4" s="40"/>
      <c r="BJ4" s="40"/>
      <c r="BK4" s="40"/>
      <c r="BL4" s="200"/>
      <c r="BM4" s="97">
        <v>13</v>
      </c>
      <c r="BN4" s="97">
        <v>1800</v>
      </c>
      <c r="CI4" s="1"/>
    </row>
    <row r="5" spans="1:87" ht="13.5" customHeight="1">
      <c r="A5" s="9" t="s">
        <v>49</v>
      </c>
      <c r="B5" s="17" t="s">
        <v>254</v>
      </c>
      <c r="C5" s="17"/>
      <c r="D5" s="17"/>
      <c r="E5" s="17"/>
      <c r="F5" s="17"/>
      <c r="G5" s="17"/>
      <c r="H5" s="17"/>
      <c r="I5" s="17"/>
      <c r="J5" s="17"/>
      <c r="K5" s="17"/>
      <c r="L5" s="18"/>
      <c r="M5" s="20"/>
      <c r="N5" s="58"/>
      <c r="P5" s="66"/>
      <c r="Q5" s="71" t="s">
        <v>52</v>
      </c>
      <c r="R5" s="71"/>
      <c r="S5" s="71"/>
      <c r="T5" s="71"/>
      <c r="U5" s="18"/>
      <c r="V5" s="17" t="e">
        <f>CONCATENATE("南丹市",E7)</f>
        <v>#N/A</v>
      </c>
      <c r="W5" s="17"/>
      <c r="X5" s="17"/>
      <c r="Y5" s="17"/>
      <c r="Z5" s="17"/>
      <c r="AA5" s="17"/>
      <c r="AB5" s="17"/>
      <c r="AC5" s="17"/>
      <c r="AD5" s="17"/>
      <c r="AE5" s="17"/>
      <c r="AF5" s="17"/>
      <c r="AG5" s="16"/>
      <c r="AH5" s="16"/>
      <c r="AI5" s="16"/>
      <c r="AJ5" s="16"/>
      <c r="AK5" s="16"/>
      <c r="AL5" s="16"/>
      <c r="AM5" s="16"/>
      <c r="AN5" s="16"/>
      <c r="AO5" s="16"/>
      <c r="AP5" s="16"/>
      <c r="AQ5" s="16"/>
      <c r="AR5" s="16"/>
      <c r="AS5" s="16"/>
      <c r="AT5" s="16"/>
      <c r="AU5" s="16"/>
      <c r="AV5" s="16"/>
      <c r="AW5" s="16"/>
      <c r="AX5" s="16"/>
      <c r="AY5" s="16"/>
      <c r="AZ5" s="16"/>
      <c r="BA5" s="16"/>
      <c r="BB5" s="177"/>
      <c r="BC5" s="66"/>
      <c r="BD5" s="185"/>
      <c r="BE5" s="185"/>
      <c r="BF5" s="191"/>
      <c r="BG5" s="40"/>
      <c r="BH5" s="40"/>
      <c r="BI5" s="40"/>
      <c r="BJ5" s="40"/>
      <c r="BK5" s="40"/>
      <c r="BL5" s="200"/>
      <c r="BM5" s="97">
        <v>20</v>
      </c>
      <c r="BN5" s="97">
        <v>1800</v>
      </c>
      <c r="CI5" s="1"/>
    </row>
    <row r="6" spans="1:87" ht="13.5" customHeight="1">
      <c r="A6" s="10"/>
      <c r="B6" s="18"/>
      <c r="C6" s="18"/>
      <c r="D6" s="18"/>
      <c r="E6" s="18"/>
      <c r="F6" s="18"/>
      <c r="G6" s="18"/>
      <c r="H6" s="18"/>
      <c r="I6" s="18"/>
      <c r="J6" s="18"/>
      <c r="K6" s="18"/>
      <c r="L6" s="18"/>
      <c r="M6" s="20"/>
      <c r="N6" s="58"/>
      <c r="P6" s="66"/>
      <c r="Q6" s="72"/>
      <c r="R6" s="72"/>
      <c r="S6" s="72"/>
      <c r="T6" s="72"/>
      <c r="U6" s="16"/>
      <c r="V6" s="20"/>
      <c r="W6" s="20"/>
      <c r="X6" s="20"/>
      <c r="Y6" s="20"/>
      <c r="Z6" s="20"/>
      <c r="AA6" s="20"/>
      <c r="AB6" s="20"/>
      <c r="AC6" s="20"/>
      <c r="AD6" s="20"/>
      <c r="AE6" s="20"/>
      <c r="AF6" s="20"/>
      <c r="AG6" s="16"/>
      <c r="AH6" s="16"/>
      <c r="AI6" s="16"/>
      <c r="AJ6" s="16"/>
      <c r="AK6" s="16"/>
      <c r="AL6" s="16"/>
      <c r="AM6" s="16"/>
      <c r="AN6" s="16"/>
      <c r="AO6" s="16"/>
      <c r="AP6" s="16"/>
      <c r="AQ6" s="16"/>
      <c r="AR6" s="16"/>
      <c r="AS6" s="16"/>
      <c r="AT6" s="16"/>
      <c r="AU6" s="16"/>
      <c r="AV6" s="16"/>
      <c r="AW6" s="16"/>
      <c r="AX6" s="16"/>
      <c r="AY6" s="16"/>
      <c r="AZ6" s="16"/>
      <c r="BA6" s="16"/>
      <c r="BB6" s="177"/>
      <c r="BC6" s="66"/>
      <c r="BD6" s="185"/>
      <c r="BE6" s="185"/>
      <c r="BF6" s="191"/>
      <c r="BG6" s="101"/>
      <c r="BH6" s="105"/>
      <c r="BI6" s="105"/>
      <c r="BJ6" s="105"/>
      <c r="BK6" s="114"/>
      <c r="BL6" s="200"/>
      <c r="BM6" s="97">
        <v>25</v>
      </c>
      <c r="BN6" s="97">
        <v>1830</v>
      </c>
      <c r="CI6" s="1"/>
    </row>
    <row r="7" spans="1:87" ht="13.5" customHeight="1">
      <c r="A7" s="10"/>
      <c r="B7" s="18"/>
      <c r="C7" s="26"/>
      <c r="D7" s="37" t="s">
        <v>89</v>
      </c>
      <c r="E7" s="17" t="e">
        <f>VLOOKUP(C7,BD8:BE134,2,FALSE)</f>
        <v>#N/A</v>
      </c>
      <c r="F7" s="17"/>
      <c r="G7" s="17"/>
      <c r="H7" s="17"/>
      <c r="I7" s="45" t="s">
        <v>252</v>
      </c>
      <c r="J7" s="48">
        <v>0.1</v>
      </c>
      <c r="K7" s="17"/>
      <c r="L7" s="18" t="e">
        <f>IF(VLOOKUP(C7,BD8:BF134,3,FALSE)="上水道料金","上水道","簡易水道")</f>
        <v>#N/A</v>
      </c>
      <c r="M7" s="20"/>
      <c r="N7" s="58"/>
      <c r="P7" s="67"/>
      <c r="Q7" s="72" t="s">
        <v>251</v>
      </c>
      <c r="R7" s="72"/>
      <c r="S7" s="72"/>
      <c r="T7" s="72"/>
      <c r="U7" s="20"/>
      <c r="V7" s="80">
        <f>C15</f>
        <v>20</v>
      </c>
      <c r="W7" s="16"/>
      <c r="X7" s="19" t="s">
        <v>174</v>
      </c>
      <c r="Y7" s="19"/>
      <c r="Z7" s="16"/>
      <c r="AA7" s="16"/>
      <c r="AB7" s="16"/>
      <c r="AC7" s="16"/>
      <c r="AD7" s="16"/>
      <c r="AE7" s="16"/>
      <c r="AF7" s="16"/>
      <c r="AG7" s="16"/>
      <c r="AH7" s="20"/>
      <c r="AI7" s="20"/>
      <c r="AJ7" s="20"/>
      <c r="AK7" s="20"/>
      <c r="AL7" s="20"/>
      <c r="AM7" s="20"/>
      <c r="AN7" s="20"/>
      <c r="AO7" s="20"/>
      <c r="AP7" s="20"/>
      <c r="AQ7" s="20"/>
      <c r="AR7" s="20"/>
      <c r="AS7" s="20"/>
      <c r="AT7" s="20"/>
      <c r="AU7" s="20"/>
      <c r="AV7" s="20"/>
      <c r="AW7" s="20"/>
      <c r="AX7" s="16"/>
      <c r="AY7" s="16"/>
      <c r="AZ7" s="16"/>
      <c r="BA7" s="16"/>
      <c r="BB7" s="177"/>
      <c r="BC7" s="66"/>
      <c r="BD7" s="186"/>
      <c r="BE7" s="186"/>
      <c r="BF7" s="192"/>
      <c r="BG7" s="193" t="s">
        <v>286</v>
      </c>
      <c r="BH7" s="193" t="s">
        <v>250</v>
      </c>
      <c r="BI7" s="193" t="s">
        <v>287</v>
      </c>
      <c r="BJ7" s="193" t="s">
        <v>179</v>
      </c>
      <c r="BK7" s="193" t="s">
        <v>248</v>
      </c>
      <c r="BL7" s="200"/>
      <c r="BM7" s="97">
        <v>30</v>
      </c>
      <c r="BN7" s="97">
        <v>1900</v>
      </c>
      <c r="CI7" s="1"/>
    </row>
    <row r="8" spans="1:87" ht="13.5" customHeight="1">
      <c r="A8" s="10"/>
      <c r="B8" s="18"/>
      <c r="C8" s="18"/>
      <c r="D8" s="18"/>
      <c r="E8" s="18"/>
      <c r="F8" s="18"/>
      <c r="G8" s="18"/>
      <c r="H8" s="18"/>
      <c r="I8" s="18"/>
      <c r="J8" s="18"/>
      <c r="K8" s="18"/>
      <c r="L8" s="18"/>
      <c r="M8" s="20"/>
      <c r="N8" s="58"/>
      <c r="P8" s="67"/>
      <c r="Q8" s="72"/>
      <c r="R8" s="72"/>
      <c r="S8" s="72"/>
      <c r="T8" s="72"/>
      <c r="U8" s="20"/>
      <c r="V8" s="16"/>
      <c r="W8" s="16"/>
      <c r="X8" s="16"/>
      <c r="Y8" s="16"/>
      <c r="Z8" s="16"/>
      <c r="AA8" s="16"/>
      <c r="AB8" s="16"/>
      <c r="AC8" s="16"/>
      <c r="AD8" s="16"/>
      <c r="AE8" s="16"/>
      <c r="AF8" s="16"/>
      <c r="AG8" s="16"/>
      <c r="AH8" s="20"/>
      <c r="AI8" s="20"/>
      <c r="AJ8" s="20"/>
      <c r="AK8" s="20"/>
      <c r="AL8" s="20"/>
      <c r="AM8" s="20"/>
      <c r="AN8" s="20"/>
      <c r="AO8" s="20"/>
      <c r="AP8" s="20"/>
      <c r="AQ8" s="20"/>
      <c r="AR8" s="20"/>
      <c r="AS8" s="20"/>
      <c r="AT8" s="20"/>
      <c r="AU8" s="20"/>
      <c r="AV8" s="20"/>
      <c r="AW8" s="20"/>
      <c r="AX8" s="16"/>
      <c r="AY8" s="16"/>
      <c r="AZ8" s="16"/>
      <c r="BA8" s="16"/>
      <c r="BB8" s="177"/>
      <c r="BC8" s="66"/>
      <c r="BD8" s="187">
        <v>6220001</v>
      </c>
      <c r="BE8" s="187" t="s">
        <v>96</v>
      </c>
      <c r="BF8" s="187" t="s">
        <v>154</v>
      </c>
      <c r="BG8" s="194">
        <v>30</v>
      </c>
      <c r="BH8" s="194">
        <v>180</v>
      </c>
      <c r="BI8" s="194">
        <v>200</v>
      </c>
      <c r="BJ8" s="194">
        <v>210</v>
      </c>
      <c r="BK8" s="197">
        <v>240</v>
      </c>
      <c r="BL8" s="200" t="s">
        <v>83</v>
      </c>
      <c r="BM8" s="97">
        <v>40</v>
      </c>
      <c r="BN8" s="97">
        <v>1930</v>
      </c>
      <c r="CI8" s="1"/>
    </row>
    <row r="9" spans="1:87" ht="13.5" customHeight="1">
      <c r="A9" s="8" t="s">
        <v>49</v>
      </c>
      <c r="B9" s="19" t="s">
        <v>246</v>
      </c>
      <c r="C9" s="19"/>
      <c r="D9" s="19"/>
      <c r="E9" s="19"/>
      <c r="F9" s="19"/>
      <c r="G9" s="19"/>
      <c r="H9" s="19"/>
      <c r="I9" s="19"/>
      <c r="J9" s="19"/>
      <c r="K9" s="19"/>
      <c r="L9" s="20"/>
      <c r="M9" s="20"/>
      <c r="N9" s="58"/>
      <c r="P9" s="67"/>
      <c r="Q9" s="72" t="s">
        <v>244</v>
      </c>
      <c r="R9" s="72"/>
      <c r="S9" s="72"/>
      <c r="T9" s="72"/>
      <c r="U9" s="20"/>
      <c r="V9" s="81">
        <f>C11</f>
        <v>20</v>
      </c>
      <c r="W9" s="16"/>
      <c r="X9" s="19" t="s">
        <v>31</v>
      </c>
      <c r="Y9" s="19"/>
      <c r="Z9" s="16"/>
      <c r="AA9" s="16"/>
      <c r="AB9" s="16"/>
      <c r="AC9" s="16"/>
      <c r="AD9" s="20"/>
      <c r="AE9" s="20"/>
      <c r="AF9" s="20"/>
      <c r="AG9" s="16"/>
      <c r="AH9" s="20"/>
      <c r="AI9" s="20"/>
      <c r="AJ9" s="20"/>
      <c r="AK9" s="20"/>
      <c r="AL9" s="20"/>
      <c r="AM9" s="20"/>
      <c r="AN9" s="20"/>
      <c r="AO9" s="20"/>
      <c r="AP9" s="20"/>
      <c r="AQ9" s="20"/>
      <c r="AR9" s="20"/>
      <c r="AS9" s="20"/>
      <c r="AT9" s="20"/>
      <c r="AU9" s="20"/>
      <c r="AV9" s="20"/>
      <c r="AW9" s="20"/>
      <c r="AX9" s="16"/>
      <c r="AY9" s="16"/>
      <c r="AZ9" s="16"/>
      <c r="BA9" s="16"/>
      <c r="BB9" s="177"/>
      <c r="BC9" s="66"/>
      <c r="BD9" s="188">
        <v>6220002</v>
      </c>
      <c r="BE9" s="188" t="s">
        <v>243</v>
      </c>
      <c r="BF9" s="188" t="s">
        <v>154</v>
      </c>
      <c r="BG9" s="195">
        <v>30</v>
      </c>
      <c r="BH9" s="195">
        <v>180</v>
      </c>
      <c r="BI9" s="195">
        <v>200</v>
      </c>
      <c r="BJ9" s="195">
        <v>210</v>
      </c>
      <c r="BK9" s="198">
        <v>240</v>
      </c>
      <c r="BL9" s="200" t="s">
        <v>83</v>
      </c>
      <c r="BM9" s="97">
        <v>50</v>
      </c>
      <c r="BN9" s="97">
        <v>2180</v>
      </c>
      <c r="CI9" s="1"/>
    </row>
    <row r="10" spans="1:87" ht="13.5" customHeight="1">
      <c r="A10" s="11"/>
      <c r="B10" s="20"/>
      <c r="C10" s="20"/>
      <c r="D10" s="20"/>
      <c r="E10" s="20"/>
      <c r="F10" s="20"/>
      <c r="G10" s="20"/>
      <c r="H10" s="20"/>
      <c r="I10" s="20"/>
      <c r="J10" s="20"/>
      <c r="K10" s="20"/>
      <c r="L10" s="20"/>
      <c r="M10" s="20"/>
      <c r="N10" s="58"/>
      <c r="P10" s="67"/>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16"/>
      <c r="AY10" s="16"/>
      <c r="AZ10" s="16"/>
      <c r="BA10" s="16"/>
      <c r="BB10" s="177"/>
      <c r="BC10" s="66"/>
      <c r="BD10" s="188">
        <v>6220003</v>
      </c>
      <c r="BE10" s="188" t="s">
        <v>242</v>
      </c>
      <c r="BF10" s="188" t="s">
        <v>154</v>
      </c>
      <c r="BG10" s="195">
        <v>30</v>
      </c>
      <c r="BH10" s="195">
        <v>180</v>
      </c>
      <c r="BI10" s="195">
        <v>200</v>
      </c>
      <c r="BJ10" s="195">
        <v>210</v>
      </c>
      <c r="BK10" s="198">
        <v>240</v>
      </c>
      <c r="BL10" s="200" t="s">
        <v>83</v>
      </c>
      <c r="BM10" s="97">
        <v>75</v>
      </c>
      <c r="BN10" s="97">
        <v>2320</v>
      </c>
      <c r="CI10" s="1"/>
    </row>
    <row r="11" spans="1:87" ht="13.5" customHeight="1">
      <c r="A11" s="11"/>
      <c r="B11" s="20"/>
      <c r="C11" s="27">
        <v>20</v>
      </c>
      <c r="D11" s="16" t="s">
        <v>31</v>
      </c>
      <c r="E11" s="20"/>
      <c r="F11" s="20"/>
      <c r="G11" s="20"/>
      <c r="H11" s="20"/>
      <c r="I11" s="20"/>
      <c r="J11" s="20"/>
      <c r="K11" s="20"/>
      <c r="L11" s="20"/>
      <c r="M11" s="20"/>
      <c r="N11" s="58"/>
      <c r="P11" s="65" t="s">
        <v>30</v>
      </c>
      <c r="Q11" s="19"/>
      <c r="R11" s="19"/>
      <c r="S11" s="19"/>
      <c r="T11" s="19"/>
      <c r="U11" s="19"/>
      <c r="V11" s="19"/>
      <c r="W11" s="19"/>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16"/>
      <c r="AV11" s="16"/>
      <c r="AW11" s="16"/>
      <c r="AX11" s="16"/>
      <c r="AY11" s="16"/>
      <c r="AZ11" s="16"/>
      <c r="BA11" s="16"/>
      <c r="BB11" s="177"/>
      <c r="BC11" s="66"/>
      <c r="BD11" s="188">
        <v>6220004</v>
      </c>
      <c r="BE11" s="188" t="s">
        <v>241</v>
      </c>
      <c r="BF11" s="188" t="s">
        <v>154</v>
      </c>
      <c r="BG11" s="195">
        <v>30</v>
      </c>
      <c r="BH11" s="195">
        <v>180</v>
      </c>
      <c r="BI11" s="195">
        <v>200</v>
      </c>
      <c r="BJ11" s="195">
        <v>210</v>
      </c>
      <c r="BK11" s="198">
        <v>240</v>
      </c>
      <c r="BL11" s="200" t="s">
        <v>83</v>
      </c>
      <c r="BM11" s="97">
        <v>100</v>
      </c>
      <c r="BN11" s="97">
        <v>2490</v>
      </c>
      <c r="CI11" s="1"/>
    </row>
    <row r="12" spans="1:87" ht="13.5" customHeight="1">
      <c r="A12" s="11"/>
      <c r="B12" s="20"/>
      <c r="C12" s="20"/>
      <c r="D12" s="20"/>
      <c r="E12" s="20"/>
      <c r="F12" s="20"/>
      <c r="G12" s="20"/>
      <c r="H12" s="20"/>
      <c r="I12" s="20"/>
      <c r="J12" s="20"/>
      <c r="K12" s="20"/>
      <c r="L12" s="20"/>
      <c r="M12" s="20"/>
      <c r="N12" s="58"/>
      <c r="P12" s="66"/>
      <c r="Q12" s="16"/>
      <c r="R12" s="16"/>
      <c r="S12" s="16"/>
      <c r="T12" s="16"/>
      <c r="U12" s="20"/>
      <c r="V12" s="82"/>
      <c r="W12" s="82"/>
      <c r="X12" s="89" t="s">
        <v>184</v>
      </c>
      <c r="Y12" s="89"/>
      <c r="Z12" s="89"/>
      <c r="AA12" s="89"/>
      <c r="AB12" s="89"/>
      <c r="AC12" s="94"/>
      <c r="AD12" s="95">
        <f>V7</f>
        <v>20</v>
      </c>
      <c r="AE12" s="94"/>
      <c r="AF12" s="106" t="s">
        <v>174</v>
      </c>
      <c r="AG12" s="106"/>
      <c r="AH12" s="94"/>
      <c r="AI12" s="94"/>
      <c r="AJ12" s="94"/>
      <c r="AK12" s="94"/>
      <c r="AL12" s="94"/>
      <c r="AM12" s="94"/>
      <c r="AN12" s="94"/>
      <c r="AO12" s="94"/>
      <c r="AP12" s="94"/>
      <c r="AQ12" s="94"/>
      <c r="AR12" s="94"/>
      <c r="AS12" s="94"/>
      <c r="AT12" s="94"/>
      <c r="AU12" s="94"/>
      <c r="AV12" s="94"/>
      <c r="AW12" s="94"/>
      <c r="AX12" s="16"/>
      <c r="AY12" s="16"/>
      <c r="AZ12" s="16"/>
      <c r="BA12" s="16"/>
      <c r="BB12" s="177"/>
      <c r="BC12" s="66"/>
      <c r="BD12" s="188">
        <v>6220011</v>
      </c>
      <c r="BE12" s="188" t="s">
        <v>128</v>
      </c>
      <c r="BF12" s="188" t="s">
        <v>154</v>
      </c>
      <c r="BG12" s="194">
        <v>30</v>
      </c>
      <c r="BH12" s="194">
        <v>180</v>
      </c>
      <c r="BI12" s="195">
        <v>180</v>
      </c>
      <c r="BJ12" s="194">
        <v>210</v>
      </c>
      <c r="BK12" s="197">
        <v>240</v>
      </c>
      <c r="BL12" s="200" t="s">
        <v>83</v>
      </c>
      <c r="BN12" s="205"/>
      <c r="CI12" s="1"/>
    </row>
    <row r="13" spans="1:87" ht="13.5" customHeight="1">
      <c r="A13" s="8" t="s">
        <v>247</v>
      </c>
      <c r="B13" s="19" t="s">
        <v>165</v>
      </c>
      <c r="C13" s="19"/>
      <c r="D13" s="19"/>
      <c r="E13" s="19"/>
      <c r="F13" s="19"/>
      <c r="G13" s="19"/>
      <c r="H13" s="19"/>
      <c r="I13" s="19"/>
      <c r="J13" s="19"/>
      <c r="K13" s="19"/>
      <c r="L13" s="20"/>
      <c r="M13" s="20"/>
      <c r="N13" s="58"/>
      <c r="P13" s="67"/>
      <c r="Q13" s="20"/>
      <c r="R13" s="20"/>
      <c r="S13" s="20"/>
      <c r="T13" s="20"/>
      <c r="U13" s="20"/>
      <c r="V13" s="82"/>
      <c r="W13" s="82"/>
      <c r="X13" s="89" t="s">
        <v>239</v>
      </c>
      <c r="Y13" s="89"/>
      <c r="Z13" s="89"/>
      <c r="AA13" s="89"/>
      <c r="AB13" s="89"/>
      <c r="AC13" s="94"/>
      <c r="AD13" s="95">
        <f>Z37</f>
        <v>20</v>
      </c>
      <c r="AE13" s="94"/>
      <c r="AF13" s="106" t="s">
        <v>174</v>
      </c>
      <c r="AG13" s="106"/>
      <c r="AH13" s="94" t="s">
        <v>238</v>
      </c>
      <c r="AI13" s="94" t="s">
        <v>237</v>
      </c>
      <c r="AJ13" s="94"/>
      <c r="AK13" s="94"/>
      <c r="AL13" s="94"/>
      <c r="AM13" s="95">
        <f>AD13-AD12</f>
        <v>0</v>
      </c>
      <c r="AN13" s="94"/>
      <c r="AO13" s="106" t="s">
        <v>174</v>
      </c>
      <c r="AP13" s="94" t="s">
        <v>63</v>
      </c>
      <c r="AQ13" s="82"/>
      <c r="AR13" s="82"/>
      <c r="AS13" s="82"/>
      <c r="AT13" s="82"/>
      <c r="AU13" s="82"/>
      <c r="AV13" s="94"/>
      <c r="AW13" s="94"/>
      <c r="AX13" s="16"/>
      <c r="AY13" s="16"/>
      <c r="AZ13" s="16"/>
      <c r="BA13" s="16"/>
      <c r="BB13" s="177"/>
      <c r="BC13" s="66"/>
      <c r="BD13" s="188">
        <v>6220012</v>
      </c>
      <c r="BE13" s="188" t="s">
        <v>122</v>
      </c>
      <c r="BF13" s="188" t="s">
        <v>154</v>
      </c>
      <c r="BG13" s="195">
        <v>30</v>
      </c>
      <c r="BH13" s="195">
        <v>180</v>
      </c>
      <c r="BI13" s="195">
        <v>180</v>
      </c>
      <c r="BJ13" s="195">
        <v>210</v>
      </c>
      <c r="BK13" s="198">
        <v>240</v>
      </c>
      <c r="BL13" s="200" t="s">
        <v>83</v>
      </c>
      <c r="BM13" s="4" t="s">
        <v>19</v>
      </c>
      <c r="BN13" s="205"/>
      <c r="CI13" s="1"/>
    </row>
    <row r="14" spans="1:87" ht="13.5" customHeight="1">
      <c r="A14" s="11"/>
      <c r="B14" s="20"/>
      <c r="C14" s="20"/>
      <c r="D14" s="20"/>
      <c r="E14" s="20"/>
      <c r="F14" s="20"/>
      <c r="G14" s="20"/>
      <c r="H14" s="20"/>
      <c r="I14" s="20"/>
      <c r="J14" s="20"/>
      <c r="K14" s="20"/>
      <c r="L14" s="20"/>
      <c r="M14" s="20"/>
      <c r="N14" s="58"/>
      <c r="P14" s="67"/>
      <c r="Q14" s="20"/>
      <c r="R14" s="20"/>
      <c r="S14" s="20"/>
      <c r="T14" s="20"/>
      <c r="U14" s="20"/>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94"/>
      <c r="AW14" s="94"/>
      <c r="AX14" s="16"/>
      <c r="AY14" s="16"/>
      <c r="AZ14" s="16"/>
      <c r="BA14" s="16"/>
      <c r="BB14" s="177"/>
      <c r="BC14" s="66"/>
      <c r="BD14" s="188">
        <v>6220013</v>
      </c>
      <c r="BE14" s="188" t="s">
        <v>207</v>
      </c>
      <c r="BF14" s="188" t="s">
        <v>154</v>
      </c>
      <c r="BG14" s="195">
        <v>30</v>
      </c>
      <c r="BH14" s="195">
        <v>180</v>
      </c>
      <c r="BI14" s="195">
        <v>180</v>
      </c>
      <c r="BJ14" s="195">
        <v>210</v>
      </c>
      <c r="BK14" s="198">
        <v>240</v>
      </c>
      <c r="BL14" s="200" t="s">
        <v>83</v>
      </c>
      <c r="BM14" s="203">
        <v>0</v>
      </c>
      <c r="BN14" s="205"/>
      <c r="CI14" s="1"/>
    </row>
    <row r="15" spans="1:87" ht="13.5" customHeight="1">
      <c r="A15" s="11"/>
      <c r="B15" s="20"/>
      <c r="C15" s="28">
        <v>20</v>
      </c>
      <c r="D15" s="16" t="s">
        <v>174</v>
      </c>
      <c r="E15" s="20"/>
      <c r="F15" s="20"/>
      <c r="G15" s="20"/>
      <c r="H15" s="20"/>
      <c r="I15" s="20"/>
      <c r="J15" s="20"/>
      <c r="K15" s="20"/>
      <c r="L15" s="20"/>
      <c r="M15" s="20"/>
      <c r="N15" s="58"/>
      <c r="P15" s="67"/>
      <c r="Q15" s="20"/>
      <c r="R15" s="20"/>
      <c r="S15" s="20"/>
      <c r="T15" s="20"/>
      <c r="U15" s="20"/>
      <c r="V15" s="83"/>
      <c r="W15" s="86"/>
      <c r="X15" s="86"/>
      <c r="Y15" s="86"/>
      <c r="Z15" s="86"/>
      <c r="AA15" s="86"/>
      <c r="AB15" s="86"/>
      <c r="AC15" s="86"/>
      <c r="AD15" s="86"/>
      <c r="AE15" s="86"/>
      <c r="AF15" s="107" t="s">
        <v>200</v>
      </c>
      <c r="AG15" s="111"/>
      <c r="AH15" s="111"/>
      <c r="AI15" s="111"/>
      <c r="AJ15" s="111"/>
      <c r="AK15" s="111"/>
      <c r="AL15" s="32"/>
      <c r="AM15" s="111" t="s">
        <v>178</v>
      </c>
      <c r="AN15" s="111"/>
      <c r="AO15" s="111"/>
      <c r="AP15" s="111"/>
      <c r="AQ15" s="111"/>
      <c r="AR15" s="149"/>
      <c r="AS15" s="32"/>
      <c r="AT15" s="111" t="s">
        <v>236</v>
      </c>
      <c r="AU15" s="111"/>
      <c r="AV15" s="111"/>
      <c r="AW15" s="111"/>
      <c r="AX15" s="168"/>
      <c r="AY15" s="16"/>
      <c r="AZ15" s="16"/>
      <c r="BA15" s="16"/>
      <c r="BB15" s="177"/>
      <c r="BC15" s="66"/>
      <c r="BD15" s="188">
        <v>6220014</v>
      </c>
      <c r="BE15" s="188" t="s">
        <v>234</v>
      </c>
      <c r="BF15" s="188" t="s">
        <v>154</v>
      </c>
      <c r="BG15" s="195">
        <v>30</v>
      </c>
      <c r="BH15" s="195">
        <v>180</v>
      </c>
      <c r="BI15" s="195">
        <v>180</v>
      </c>
      <c r="BJ15" s="195">
        <v>210</v>
      </c>
      <c r="BK15" s="198">
        <v>240</v>
      </c>
      <c r="BL15" s="200" t="s">
        <v>83</v>
      </c>
      <c r="BM15" s="203">
        <v>3.e-002</v>
      </c>
      <c r="BN15" s="205"/>
      <c r="CI15" s="1"/>
    </row>
    <row r="16" spans="1:87" ht="13.5" customHeight="1">
      <c r="A16" s="11"/>
      <c r="B16" s="20"/>
      <c r="C16" s="20"/>
      <c r="D16" s="20"/>
      <c r="E16" s="20"/>
      <c r="F16" s="20"/>
      <c r="G16" s="20"/>
      <c r="H16" s="20"/>
      <c r="I16" s="20"/>
      <c r="J16" s="20"/>
      <c r="K16" s="20"/>
      <c r="L16" s="20"/>
      <c r="M16" s="20"/>
      <c r="N16" s="58"/>
      <c r="P16" s="67"/>
      <c r="Q16" s="20"/>
      <c r="R16" s="20"/>
      <c r="S16" s="20"/>
      <c r="T16" s="20"/>
      <c r="U16" s="20"/>
      <c r="V16" s="84" t="s">
        <v>289</v>
      </c>
      <c r="W16" s="87"/>
      <c r="X16" s="87"/>
      <c r="Y16" s="87"/>
      <c r="Z16" s="87"/>
      <c r="AA16" s="87"/>
      <c r="AB16" s="87"/>
      <c r="AC16" s="87"/>
      <c r="AD16" s="87"/>
      <c r="AE16" s="99"/>
      <c r="AF16" s="108" t="s">
        <v>219</v>
      </c>
      <c r="AG16" s="112"/>
      <c r="AH16" s="117">
        <f>AX29</f>
        <v>4120</v>
      </c>
      <c r="AI16" s="117"/>
      <c r="AJ16" s="117"/>
      <c r="AK16" s="137" t="s">
        <v>198</v>
      </c>
      <c r="AL16" s="143" t="s">
        <v>187</v>
      </c>
      <c r="AM16" s="108" t="s">
        <v>197</v>
      </c>
      <c r="AN16" s="112"/>
      <c r="AO16" s="117">
        <f>IF(C19=1,0,AX41)</f>
        <v>3900</v>
      </c>
      <c r="AP16" s="117"/>
      <c r="AQ16" s="117"/>
      <c r="AR16" s="137" t="s">
        <v>198</v>
      </c>
      <c r="AS16" s="143" t="s">
        <v>190</v>
      </c>
      <c r="AT16" s="153">
        <f>SUM(AH16,AO16)</f>
        <v>8020</v>
      </c>
      <c r="AU16" s="117"/>
      <c r="AV16" s="117"/>
      <c r="AW16" s="117"/>
      <c r="AX16" s="169" t="s">
        <v>198</v>
      </c>
      <c r="AY16" s="20"/>
      <c r="AZ16" s="20"/>
      <c r="BA16" s="20"/>
      <c r="BB16" s="178"/>
      <c r="BC16" s="67"/>
      <c r="BD16" s="188">
        <v>6220015</v>
      </c>
      <c r="BE16" s="188" t="s">
        <v>17</v>
      </c>
      <c r="BF16" s="188" t="s">
        <v>154</v>
      </c>
      <c r="BG16" s="194">
        <v>30</v>
      </c>
      <c r="BH16" s="194">
        <v>180</v>
      </c>
      <c r="BI16" s="195">
        <v>180</v>
      </c>
      <c r="BJ16" s="194">
        <v>210</v>
      </c>
      <c r="BK16" s="197">
        <v>240</v>
      </c>
      <c r="BL16" s="200" t="s">
        <v>83</v>
      </c>
      <c r="BM16" s="203">
        <v>5.e-002</v>
      </c>
      <c r="BN16" s="205"/>
      <c r="CI16" s="1"/>
    </row>
    <row r="17" spans="1:87" ht="13.5" customHeight="1">
      <c r="A17" s="8" t="s">
        <v>240</v>
      </c>
      <c r="B17" s="19" t="s">
        <v>232</v>
      </c>
      <c r="C17" s="19"/>
      <c r="D17" s="19"/>
      <c r="E17" s="19"/>
      <c r="F17" s="19"/>
      <c r="G17" s="19"/>
      <c r="H17" s="19"/>
      <c r="I17" s="19"/>
      <c r="J17" s="19"/>
      <c r="K17" s="19"/>
      <c r="L17" s="20"/>
      <c r="M17" s="20"/>
      <c r="N17" s="58"/>
      <c r="P17" s="67"/>
      <c r="Q17" s="20"/>
      <c r="R17" s="20"/>
      <c r="S17" s="20"/>
      <c r="T17" s="20"/>
      <c r="U17" s="20"/>
      <c r="V17" s="85"/>
      <c r="W17" s="88"/>
      <c r="X17" s="88"/>
      <c r="Y17" s="88"/>
      <c r="Z17" s="88"/>
      <c r="AA17" s="88"/>
      <c r="AB17" s="88"/>
      <c r="AC17" s="88"/>
      <c r="AD17" s="88"/>
      <c r="AE17" s="100"/>
      <c r="AF17" s="109"/>
      <c r="AG17" s="113"/>
      <c r="AH17" s="118"/>
      <c r="AI17" s="118"/>
      <c r="AJ17" s="118"/>
      <c r="AK17" s="138"/>
      <c r="AL17" s="144"/>
      <c r="AM17" s="109"/>
      <c r="AN17" s="113"/>
      <c r="AO17" s="118"/>
      <c r="AP17" s="118"/>
      <c r="AQ17" s="118"/>
      <c r="AR17" s="138"/>
      <c r="AS17" s="144"/>
      <c r="AT17" s="154"/>
      <c r="AU17" s="118"/>
      <c r="AV17" s="118"/>
      <c r="AW17" s="118"/>
      <c r="AX17" s="170"/>
      <c r="AY17" s="20"/>
      <c r="AZ17" s="20"/>
      <c r="BA17" s="20"/>
      <c r="BB17" s="178"/>
      <c r="BC17" s="67"/>
      <c r="BD17" s="188">
        <v>6220016</v>
      </c>
      <c r="BE17" s="188" t="s">
        <v>231</v>
      </c>
      <c r="BF17" s="188" t="s">
        <v>154</v>
      </c>
      <c r="BG17" s="195">
        <v>30</v>
      </c>
      <c r="BH17" s="195">
        <v>180</v>
      </c>
      <c r="BI17" s="195">
        <v>180</v>
      </c>
      <c r="BJ17" s="195">
        <v>210</v>
      </c>
      <c r="BK17" s="198">
        <v>240</v>
      </c>
      <c r="BL17" s="200" t="s">
        <v>83</v>
      </c>
      <c r="BM17" s="203">
        <v>8.e-002</v>
      </c>
      <c r="BN17" s="205"/>
      <c r="CI17" s="1"/>
    </row>
    <row r="18" spans="1:87" ht="13.5" customHeight="1">
      <c r="A18" s="11"/>
      <c r="B18" s="20"/>
      <c r="C18" s="20"/>
      <c r="D18" s="20"/>
      <c r="E18" s="20"/>
      <c r="F18" s="39"/>
      <c r="G18" s="20"/>
      <c r="H18" s="20"/>
      <c r="I18" s="20"/>
      <c r="J18" s="20"/>
      <c r="K18" s="20"/>
      <c r="L18" s="20"/>
      <c r="M18" s="20"/>
      <c r="N18" s="58"/>
      <c r="O18" s="51"/>
      <c r="P18" s="67"/>
      <c r="Q18" s="20"/>
      <c r="R18" s="20"/>
      <c r="S18" s="20"/>
      <c r="T18" s="20"/>
      <c r="U18" s="20"/>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20"/>
      <c r="AY18" s="20"/>
      <c r="AZ18" s="20"/>
      <c r="BA18" s="20"/>
      <c r="BB18" s="178"/>
      <c r="BC18" s="67"/>
      <c r="BD18" s="188">
        <v>6220017</v>
      </c>
      <c r="BE18" s="188" t="s">
        <v>146</v>
      </c>
      <c r="BF18" s="188" t="s">
        <v>154</v>
      </c>
      <c r="BG18" s="195">
        <v>30</v>
      </c>
      <c r="BH18" s="195">
        <v>180</v>
      </c>
      <c r="BI18" s="195">
        <v>180</v>
      </c>
      <c r="BJ18" s="195">
        <v>210</v>
      </c>
      <c r="BK18" s="198">
        <v>240</v>
      </c>
      <c r="BL18" s="200" t="s">
        <v>83</v>
      </c>
      <c r="BM18" s="203">
        <v>0.1</v>
      </c>
      <c r="BN18" s="205"/>
      <c r="CI18" s="1"/>
    </row>
    <row r="19" spans="1:87" ht="13.5" customHeight="1">
      <c r="A19" s="11"/>
      <c r="B19" s="20"/>
      <c r="C19" s="29">
        <v>2</v>
      </c>
      <c r="D19" s="19"/>
      <c r="E19" s="20"/>
      <c r="F19" s="40">
        <v>1</v>
      </c>
      <c r="G19" s="41" t="s">
        <v>230</v>
      </c>
      <c r="H19" s="41"/>
      <c r="I19" s="41"/>
      <c r="J19" s="41"/>
      <c r="K19" s="41"/>
      <c r="L19" s="41"/>
      <c r="M19" s="51"/>
      <c r="N19" s="59"/>
      <c r="O19" s="51"/>
      <c r="P19" s="66" t="s">
        <v>140</v>
      </c>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77"/>
      <c r="BC19" s="65"/>
      <c r="BD19" s="188">
        <v>6220021</v>
      </c>
      <c r="BE19" s="188" t="s">
        <v>132</v>
      </c>
      <c r="BF19" s="188" t="s">
        <v>154</v>
      </c>
      <c r="BG19" s="195">
        <v>30</v>
      </c>
      <c r="BH19" s="195">
        <v>180</v>
      </c>
      <c r="BI19" s="195">
        <v>180</v>
      </c>
      <c r="BJ19" s="195">
        <v>210</v>
      </c>
      <c r="BK19" s="198">
        <v>240</v>
      </c>
      <c r="BL19" s="200" t="s">
        <v>83</v>
      </c>
      <c r="BN19" s="205"/>
      <c r="CI19" s="1"/>
    </row>
    <row r="20" spans="1:87" ht="13.5" customHeight="1">
      <c r="A20" s="11"/>
      <c r="B20" s="20"/>
      <c r="C20" s="20"/>
      <c r="D20" s="20"/>
      <c r="E20" s="20"/>
      <c r="F20" s="40">
        <v>2</v>
      </c>
      <c r="G20" s="41" t="s">
        <v>24</v>
      </c>
      <c r="H20" s="41"/>
      <c r="I20" s="41"/>
      <c r="J20" s="41"/>
      <c r="K20" s="41"/>
      <c r="L20" s="41"/>
      <c r="M20" s="51"/>
      <c r="N20" s="59"/>
      <c r="O20" s="51"/>
      <c r="P20" s="65"/>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76"/>
      <c r="BC20" s="65"/>
      <c r="BD20" s="188">
        <v>6220022</v>
      </c>
      <c r="BE20" s="188" t="s">
        <v>229</v>
      </c>
      <c r="BF20" s="188" t="s">
        <v>154</v>
      </c>
      <c r="BG20" s="194">
        <v>30</v>
      </c>
      <c r="BH20" s="194">
        <v>180</v>
      </c>
      <c r="BI20" s="195">
        <v>180</v>
      </c>
      <c r="BJ20" s="194">
        <v>210</v>
      </c>
      <c r="BK20" s="197">
        <v>240</v>
      </c>
      <c r="BL20" s="200" t="s">
        <v>83</v>
      </c>
      <c r="BN20" s="205"/>
      <c r="CI20" s="1"/>
    </row>
    <row r="21" spans="1:87" ht="13.5" customHeight="1">
      <c r="A21" s="11"/>
      <c r="B21" s="20"/>
      <c r="C21" s="20"/>
      <c r="D21" s="20"/>
      <c r="E21" s="20"/>
      <c r="F21" s="40">
        <v>3</v>
      </c>
      <c r="G21" s="41" t="s">
        <v>53</v>
      </c>
      <c r="H21" s="41"/>
      <c r="I21" s="41"/>
      <c r="J21" s="41"/>
      <c r="K21" s="41"/>
      <c r="L21" s="41"/>
      <c r="M21" s="51"/>
      <c r="N21" s="59"/>
      <c r="P21" s="65" t="s">
        <v>228</v>
      </c>
      <c r="Q21" s="19"/>
      <c r="R21" s="19"/>
      <c r="S21" s="19"/>
      <c r="T21" s="19"/>
      <c r="U21" s="19"/>
      <c r="V21" s="19"/>
      <c r="W21" s="19"/>
      <c r="X21" s="20"/>
      <c r="Y21" s="20"/>
      <c r="Z21" s="20"/>
      <c r="AA21" s="20"/>
      <c r="AB21" s="20"/>
      <c r="AC21" s="20"/>
      <c r="AD21" s="40"/>
      <c r="AE21" s="40"/>
      <c r="AF21" s="40"/>
      <c r="AG21" s="40"/>
      <c r="AH21" s="101" t="s">
        <v>95</v>
      </c>
      <c r="AI21" s="105"/>
      <c r="AJ21" s="105"/>
      <c r="AK21" s="105"/>
      <c r="AL21" s="105"/>
      <c r="AM21" s="105"/>
      <c r="AN21" s="105"/>
      <c r="AO21" s="105"/>
      <c r="AP21" s="105" t="s">
        <v>191</v>
      </c>
      <c r="AQ21" s="105"/>
      <c r="AR21" s="105"/>
      <c r="AS21" s="150"/>
      <c r="AT21" s="105" t="s">
        <v>215</v>
      </c>
      <c r="AU21" s="105"/>
      <c r="AV21" s="105"/>
      <c r="AW21" s="150"/>
      <c r="AX21" s="105" t="s">
        <v>214</v>
      </c>
      <c r="AY21" s="105"/>
      <c r="AZ21" s="105"/>
      <c r="BA21" s="114"/>
      <c r="BB21" s="177"/>
      <c r="BC21" s="66"/>
      <c r="BD21" s="188">
        <v>6220023</v>
      </c>
      <c r="BE21" s="188" t="s">
        <v>109</v>
      </c>
      <c r="BF21" s="188" t="s">
        <v>154</v>
      </c>
      <c r="BG21" s="195">
        <v>30</v>
      </c>
      <c r="BH21" s="195">
        <v>180</v>
      </c>
      <c r="BI21" s="195">
        <v>180</v>
      </c>
      <c r="BJ21" s="195">
        <v>210</v>
      </c>
      <c r="BK21" s="198">
        <v>240</v>
      </c>
      <c r="BL21" s="200" t="s">
        <v>83</v>
      </c>
      <c r="BN21" s="205"/>
      <c r="CI21" s="1"/>
    </row>
    <row r="22" spans="1:87" ht="13.5" customHeight="1">
      <c r="A22" s="11"/>
      <c r="B22" s="20"/>
      <c r="C22" s="20"/>
      <c r="D22" s="20"/>
      <c r="E22" s="20"/>
      <c r="F22" s="20"/>
      <c r="G22" s="20"/>
      <c r="H22" s="20"/>
      <c r="I22" s="20"/>
      <c r="J22" s="20"/>
      <c r="K22" s="20"/>
      <c r="L22" s="20"/>
      <c r="M22" s="20"/>
      <c r="N22" s="58"/>
      <c r="P22" s="67"/>
      <c r="Q22" s="20"/>
      <c r="R22" s="20"/>
      <c r="S22" s="20"/>
      <c r="T22" s="20"/>
      <c r="U22" s="20"/>
      <c r="V22" s="20"/>
      <c r="W22" s="20"/>
      <c r="X22" s="19"/>
      <c r="Y22" s="19"/>
      <c r="Z22" s="19"/>
      <c r="AA22" s="19"/>
      <c r="AB22" s="19"/>
      <c r="AC22" s="19"/>
      <c r="AD22" s="96" t="s">
        <v>212</v>
      </c>
      <c r="AE22" s="101" t="s">
        <v>0</v>
      </c>
      <c r="AF22" s="105"/>
      <c r="AG22" s="114"/>
      <c r="AH22" s="119">
        <v>0</v>
      </c>
      <c r="AI22" s="128"/>
      <c r="AJ22" s="124" t="s">
        <v>174</v>
      </c>
      <c r="AK22" s="105" t="s">
        <v>155</v>
      </c>
      <c r="AL22" s="128">
        <v>5</v>
      </c>
      <c r="AM22" s="128"/>
      <c r="AN22" s="124" t="s">
        <v>174</v>
      </c>
      <c r="AO22" s="105" t="s">
        <v>89</v>
      </c>
      <c r="AP22" s="147">
        <f>IF(C15&lt;AH23,C15,AL22)</f>
        <v>5</v>
      </c>
      <c r="AQ22" s="147"/>
      <c r="AR22" s="124" t="s">
        <v>174</v>
      </c>
      <c r="AS22" s="105"/>
      <c r="AT22" s="147">
        <f>VLOOKUP(C11,BM3:BN11,2,FALSE)</f>
        <v>1800</v>
      </c>
      <c r="AU22" s="147"/>
      <c r="AV22" s="150" t="s">
        <v>198</v>
      </c>
      <c r="AW22" s="105" t="s">
        <v>190</v>
      </c>
      <c r="AX22" s="147">
        <f>AT22</f>
        <v>1800</v>
      </c>
      <c r="AY22" s="147"/>
      <c r="AZ22" s="147"/>
      <c r="BA22" s="114" t="s">
        <v>198</v>
      </c>
      <c r="BB22" s="178"/>
      <c r="BC22" s="66"/>
      <c r="BD22" s="188">
        <v>6220024</v>
      </c>
      <c r="BE22" s="188" t="s">
        <v>227</v>
      </c>
      <c r="BF22" s="188" t="s">
        <v>154</v>
      </c>
      <c r="BG22" s="195">
        <v>30</v>
      </c>
      <c r="BH22" s="195">
        <v>180</v>
      </c>
      <c r="BI22" s="195">
        <v>180</v>
      </c>
      <c r="BJ22" s="195">
        <v>210</v>
      </c>
      <c r="BK22" s="198">
        <v>240</v>
      </c>
      <c r="BL22" s="200" t="s">
        <v>83</v>
      </c>
      <c r="BN22" s="205"/>
      <c r="CI22" s="1"/>
    </row>
    <row r="23" spans="1:87" ht="13.5" customHeight="1">
      <c r="A23" s="8" t="s">
        <v>233</v>
      </c>
      <c r="B23" s="19" t="s">
        <v>176</v>
      </c>
      <c r="C23" s="19"/>
      <c r="D23" s="19"/>
      <c r="E23" s="19"/>
      <c r="F23" s="19"/>
      <c r="G23" s="19"/>
      <c r="H23" s="19"/>
      <c r="I23" s="19"/>
      <c r="J23" s="19"/>
      <c r="K23" s="19"/>
      <c r="L23" s="19"/>
      <c r="M23" s="19"/>
      <c r="N23" s="60"/>
      <c r="P23" s="67"/>
      <c r="Q23" s="20"/>
      <c r="R23" s="76"/>
      <c r="S23" s="76"/>
      <c r="T23" s="76"/>
      <c r="U23" s="76"/>
      <c r="V23" s="76"/>
      <c r="W23" s="20"/>
      <c r="X23" s="19"/>
      <c r="Y23" s="19"/>
      <c r="Z23" s="19"/>
      <c r="AA23" s="20"/>
      <c r="AB23" s="20"/>
      <c r="AC23" s="20"/>
      <c r="AD23" s="96"/>
      <c r="AE23" s="102" t="s">
        <v>5</v>
      </c>
      <c r="AF23" s="102"/>
      <c r="AG23" s="102"/>
      <c r="AH23" s="120">
        <v>6</v>
      </c>
      <c r="AI23" s="129"/>
      <c r="AJ23" s="133" t="s">
        <v>174</v>
      </c>
      <c r="AK23" s="139" t="s">
        <v>155</v>
      </c>
      <c r="AL23" s="129">
        <v>10</v>
      </c>
      <c r="AM23" s="129"/>
      <c r="AN23" s="133" t="s">
        <v>174</v>
      </c>
      <c r="AO23" s="139" t="s">
        <v>89</v>
      </c>
      <c r="AP23" s="133">
        <f>IF(AND($Z$37&gt;=AH23,$Z$37&lt;=AL23),$Z$37,IF($Z$37=0,0,5))</f>
        <v>5</v>
      </c>
      <c r="AQ23" s="133"/>
      <c r="AR23" s="133" t="s">
        <v>174</v>
      </c>
      <c r="AS23" s="139" t="s">
        <v>180</v>
      </c>
      <c r="AT23" s="155">
        <v>30</v>
      </c>
      <c r="AU23" s="155"/>
      <c r="AV23" s="164" t="s">
        <v>198</v>
      </c>
      <c r="AW23" s="139" t="s">
        <v>190</v>
      </c>
      <c r="AX23" s="155">
        <f>AP23*AT23</f>
        <v>150</v>
      </c>
      <c r="AY23" s="155"/>
      <c r="AZ23" s="155"/>
      <c r="BA23" s="171" t="s">
        <v>198</v>
      </c>
      <c r="BB23" s="178"/>
      <c r="BC23" s="66"/>
      <c r="BD23" s="188">
        <v>6220025</v>
      </c>
      <c r="BE23" s="188" t="s">
        <v>226</v>
      </c>
      <c r="BF23" s="188" t="s">
        <v>154</v>
      </c>
      <c r="BG23" s="195">
        <v>30</v>
      </c>
      <c r="BH23" s="195">
        <v>180</v>
      </c>
      <c r="BI23" s="195">
        <v>180</v>
      </c>
      <c r="BJ23" s="195">
        <v>210</v>
      </c>
      <c r="BK23" s="198">
        <v>240</v>
      </c>
      <c r="BL23" s="200" t="s">
        <v>83</v>
      </c>
      <c r="BN23" s="205"/>
      <c r="CI23" s="1"/>
    </row>
    <row r="24" spans="1:87" ht="13.5" customHeight="1">
      <c r="A24" s="11"/>
      <c r="B24" s="20"/>
      <c r="C24" s="20"/>
      <c r="D24" s="20"/>
      <c r="E24" s="20"/>
      <c r="F24" s="20"/>
      <c r="G24" s="20"/>
      <c r="H24" s="20"/>
      <c r="I24" s="20"/>
      <c r="J24" s="20"/>
      <c r="K24" s="20"/>
      <c r="L24" s="20"/>
      <c r="M24" s="20"/>
      <c r="N24" s="58"/>
      <c r="P24" s="67"/>
      <c r="Q24" s="20"/>
      <c r="R24" s="76"/>
      <c r="S24" s="76"/>
      <c r="T24" s="76"/>
      <c r="U24" s="76"/>
      <c r="V24" s="76"/>
      <c r="W24" s="20"/>
      <c r="X24" s="19"/>
      <c r="Y24" s="19"/>
      <c r="Z24" s="19"/>
      <c r="AA24" s="20"/>
      <c r="AB24" s="20"/>
      <c r="AC24" s="20"/>
      <c r="AD24" s="96"/>
      <c r="AE24" s="16"/>
      <c r="AF24" s="16"/>
      <c r="AG24" s="16"/>
      <c r="AH24" s="121">
        <v>11</v>
      </c>
      <c r="AI24" s="130"/>
      <c r="AJ24" s="134" t="s">
        <v>174</v>
      </c>
      <c r="AK24" s="140" t="s">
        <v>155</v>
      </c>
      <c r="AL24" s="130">
        <v>30</v>
      </c>
      <c r="AM24" s="130"/>
      <c r="AN24" s="134" t="s">
        <v>174</v>
      </c>
      <c r="AO24" s="140" t="s">
        <v>89</v>
      </c>
      <c r="AP24" s="134">
        <f>IF(AND($Z$37&gt;=AH24,$Z$37&lt;=AL24),$Z$37-10,IF($Z$37&gt;AL24,20,0))</f>
        <v>10</v>
      </c>
      <c r="AQ24" s="134"/>
      <c r="AR24" s="134" t="s">
        <v>174</v>
      </c>
      <c r="AS24" s="140" t="s">
        <v>180</v>
      </c>
      <c r="AT24" s="156">
        <v>180</v>
      </c>
      <c r="AU24" s="156"/>
      <c r="AV24" s="165" t="s">
        <v>198</v>
      </c>
      <c r="AW24" s="140" t="s">
        <v>190</v>
      </c>
      <c r="AX24" s="156">
        <f>AP24*AT24</f>
        <v>1800</v>
      </c>
      <c r="AY24" s="156"/>
      <c r="AZ24" s="156"/>
      <c r="BA24" s="172" t="s">
        <v>198</v>
      </c>
      <c r="BB24" s="178"/>
      <c r="BC24" s="66"/>
      <c r="BD24" s="188">
        <v>6220031</v>
      </c>
      <c r="BE24" s="188" t="s">
        <v>127</v>
      </c>
      <c r="BF24" s="188" t="s">
        <v>154</v>
      </c>
      <c r="BG24" s="194">
        <v>30</v>
      </c>
      <c r="BH24" s="194">
        <v>180</v>
      </c>
      <c r="BI24" s="195">
        <v>180</v>
      </c>
      <c r="BJ24" s="194">
        <v>210</v>
      </c>
      <c r="BK24" s="197">
        <v>240</v>
      </c>
      <c r="BL24" s="200" t="s">
        <v>83</v>
      </c>
      <c r="BN24" s="205"/>
      <c r="CI24" s="1"/>
    </row>
    <row r="25" spans="1:87" ht="13.5" customHeight="1">
      <c r="A25" s="11"/>
      <c r="B25" s="20"/>
      <c r="C25" s="28"/>
      <c r="D25" s="16" t="s">
        <v>225</v>
      </c>
      <c r="E25" s="20" t="str">
        <f>IF(C19=3,"←必ず１人以上を入力して下さい。","")</f>
        <v/>
      </c>
      <c r="F25" s="20"/>
      <c r="G25" s="20"/>
      <c r="H25" s="20"/>
      <c r="I25" s="20"/>
      <c r="J25" s="20"/>
      <c r="K25" s="20"/>
      <c r="L25" s="20"/>
      <c r="M25" s="20"/>
      <c r="N25" s="58"/>
      <c r="P25" s="66"/>
      <c r="Q25" s="16"/>
      <c r="R25" s="16"/>
      <c r="S25" s="16"/>
      <c r="T25" s="19"/>
      <c r="U25" s="19"/>
      <c r="V25" s="19"/>
      <c r="W25" s="19"/>
      <c r="X25" s="19"/>
      <c r="Y25" s="19"/>
      <c r="Z25" s="19"/>
      <c r="AA25" s="20"/>
      <c r="AB25" s="20"/>
      <c r="AC25" s="20"/>
      <c r="AD25" s="96"/>
      <c r="AE25" s="16"/>
      <c r="AF25" s="16"/>
      <c r="AG25" s="16"/>
      <c r="AH25" s="122">
        <v>31</v>
      </c>
      <c r="AI25" s="131"/>
      <c r="AJ25" s="136" t="s">
        <v>174</v>
      </c>
      <c r="AK25" s="141" t="s">
        <v>155</v>
      </c>
      <c r="AL25" s="131">
        <v>50</v>
      </c>
      <c r="AM25" s="131"/>
      <c r="AN25" s="136" t="s">
        <v>174</v>
      </c>
      <c r="AO25" s="141" t="s">
        <v>89</v>
      </c>
      <c r="AP25" s="136">
        <f>IF(AND($Z$37&gt;=AH25,$Z$37&lt;=AL25),$Z$37-30,IF($Z$37&gt;AL25,20,0))</f>
        <v>0</v>
      </c>
      <c r="AQ25" s="136"/>
      <c r="AR25" s="136" t="s">
        <v>174</v>
      </c>
      <c r="AS25" s="141" t="s">
        <v>180</v>
      </c>
      <c r="AT25" s="157">
        <v>200</v>
      </c>
      <c r="AU25" s="157"/>
      <c r="AV25" s="166" t="s">
        <v>198</v>
      </c>
      <c r="AW25" s="141" t="s">
        <v>190</v>
      </c>
      <c r="AX25" s="157">
        <f>AP25*AT25</f>
        <v>0</v>
      </c>
      <c r="AY25" s="157"/>
      <c r="AZ25" s="157"/>
      <c r="BA25" s="173" t="s">
        <v>198</v>
      </c>
      <c r="BB25" s="178"/>
      <c r="BC25" s="66"/>
      <c r="BD25" s="188">
        <v>6220032</v>
      </c>
      <c r="BE25" s="188" t="s">
        <v>224</v>
      </c>
      <c r="BF25" s="188" t="s">
        <v>154</v>
      </c>
      <c r="BG25" s="195">
        <v>30</v>
      </c>
      <c r="BH25" s="195">
        <v>180</v>
      </c>
      <c r="BI25" s="195">
        <v>180</v>
      </c>
      <c r="BJ25" s="195">
        <v>210</v>
      </c>
      <c r="BK25" s="198">
        <v>240</v>
      </c>
      <c r="BL25" s="200" t="s">
        <v>83</v>
      </c>
      <c r="BN25" s="205"/>
      <c r="CI25" s="1"/>
    </row>
    <row r="26" spans="1:87" ht="13.5" customHeight="1">
      <c r="A26" s="11"/>
      <c r="C26" s="30"/>
      <c r="D26" s="38"/>
      <c r="N26" s="58"/>
      <c r="P26" s="66"/>
      <c r="Q26" s="38"/>
      <c r="R26" s="38"/>
      <c r="S26" s="38"/>
      <c r="T26" s="78"/>
      <c r="U26" s="78"/>
      <c r="V26" s="78"/>
      <c r="W26" s="78"/>
      <c r="X26" s="78"/>
      <c r="Y26" s="78"/>
      <c r="Z26" s="78"/>
      <c r="AD26" s="96"/>
      <c r="AE26" s="16"/>
      <c r="AF26" s="16"/>
      <c r="AG26" s="16"/>
      <c r="AH26" s="121">
        <v>51</v>
      </c>
      <c r="AI26" s="130"/>
      <c r="AJ26" s="134" t="s">
        <v>174</v>
      </c>
      <c r="AK26" s="140" t="s">
        <v>155</v>
      </c>
      <c r="AL26" s="130">
        <v>100</v>
      </c>
      <c r="AM26" s="130"/>
      <c r="AN26" s="134" t="s">
        <v>174</v>
      </c>
      <c r="AO26" s="140" t="s">
        <v>89</v>
      </c>
      <c r="AP26" s="134">
        <f>IF(AND($Z$37&gt;=AH26,$Z$37&lt;=AL26),$Z$37-50,IF($Z$37&gt;AL26,50,0))</f>
        <v>0</v>
      </c>
      <c r="AQ26" s="134"/>
      <c r="AR26" s="134" t="s">
        <v>174</v>
      </c>
      <c r="AS26" s="140" t="s">
        <v>180</v>
      </c>
      <c r="AT26" s="156">
        <v>210</v>
      </c>
      <c r="AU26" s="156"/>
      <c r="AV26" s="165" t="s">
        <v>198</v>
      </c>
      <c r="AW26" s="140" t="s">
        <v>190</v>
      </c>
      <c r="AX26" s="156">
        <f>AP26*AT26</f>
        <v>0</v>
      </c>
      <c r="AY26" s="156"/>
      <c r="AZ26" s="156"/>
      <c r="BA26" s="172" t="s">
        <v>198</v>
      </c>
      <c r="BB26" s="178"/>
      <c r="BC26" s="66"/>
      <c r="BD26" s="188">
        <v>6220033</v>
      </c>
      <c r="BE26" s="188" t="s">
        <v>223</v>
      </c>
      <c r="BF26" s="188" t="s">
        <v>154</v>
      </c>
      <c r="BG26" s="195">
        <v>30</v>
      </c>
      <c r="BH26" s="195">
        <v>180</v>
      </c>
      <c r="BI26" s="195">
        <v>180</v>
      </c>
      <c r="BJ26" s="195">
        <v>210</v>
      </c>
      <c r="BK26" s="198">
        <v>240</v>
      </c>
      <c r="BL26" s="200"/>
      <c r="BN26" s="205"/>
      <c r="CI26" s="1"/>
    </row>
    <row r="27" spans="1:87" ht="13.5" customHeight="1">
      <c r="A27" s="11"/>
      <c r="C27" s="31"/>
      <c r="D27" s="38"/>
      <c r="N27" s="58"/>
      <c r="P27" s="66"/>
      <c r="Q27" s="38"/>
      <c r="R27" s="38"/>
      <c r="S27" s="38"/>
      <c r="T27" s="78"/>
      <c r="U27" s="78"/>
      <c r="V27" s="78"/>
      <c r="W27" s="78"/>
      <c r="X27" s="78"/>
      <c r="Y27" s="78"/>
      <c r="Z27" s="78"/>
      <c r="AD27" s="96"/>
      <c r="AE27" s="77"/>
      <c r="AF27" s="77"/>
      <c r="AG27" s="77"/>
      <c r="AH27" s="123">
        <v>101</v>
      </c>
      <c r="AI27" s="132"/>
      <c r="AJ27" s="135" t="s">
        <v>174</v>
      </c>
      <c r="AK27" s="142" t="s">
        <v>155</v>
      </c>
      <c r="AL27" s="132" t="s">
        <v>204</v>
      </c>
      <c r="AM27" s="132"/>
      <c r="AN27" s="135" t="s">
        <v>174</v>
      </c>
      <c r="AO27" s="142" t="s">
        <v>89</v>
      </c>
      <c r="AP27" s="148">
        <f>IF($Z$37&gt;=AH27,$Z$37-100,0)</f>
        <v>0</v>
      </c>
      <c r="AQ27" s="148"/>
      <c r="AR27" s="135" t="s">
        <v>174</v>
      </c>
      <c r="AS27" s="142" t="s">
        <v>180</v>
      </c>
      <c r="AT27" s="158">
        <v>240</v>
      </c>
      <c r="AU27" s="158"/>
      <c r="AV27" s="167" t="s">
        <v>198</v>
      </c>
      <c r="AW27" s="142" t="s">
        <v>190</v>
      </c>
      <c r="AX27" s="158">
        <f>AP27*AT27</f>
        <v>0</v>
      </c>
      <c r="AY27" s="158"/>
      <c r="AZ27" s="158"/>
      <c r="BA27" s="174" t="s">
        <v>198</v>
      </c>
      <c r="BB27" s="178"/>
      <c r="BC27" s="66"/>
      <c r="BD27" s="188">
        <v>6220034</v>
      </c>
      <c r="BE27" s="188" t="s">
        <v>221</v>
      </c>
      <c r="BF27" s="188" t="s">
        <v>154</v>
      </c>
      <c r="BG27" s="195">
        <v>30</v>
      </c>
      <c r="BH27" s="195">
        <v>180</v>
      </c>
      <c r="BI27" s="195">
        <v>180</v>
      </c>
      <c r="BJ27" s="195">
        <v>210</v>
      </c>
      <c r="BK27" s="198">
        <v>240</v>
      </c>
      <c r="BL27" s="200"/>
      <c r="BN27" s="205"/>
      <c r="CI27" s="1"/>
    </row>
    <row r="28" spans="1:87" ht="13.5" customHeight="1">
      <c r="A28" s="11"/>
      <c r="B28" s="20"/>
      <c r="C28" s="20"/>
      <c r="D28" s="20"/>
      <c r="E28" s="20"/>
      <c r="F28" s="20"/>
      <c r="G28" s="20"/>
      <c r="H28" s="20"/>
      <c r="I28" s="20"/>
      <c r="J28" s="20"/>
      <c r="K28" s="20"/>
      <c r="L28" s="20"/>
      <c r="M28" s="20"/>
      <c r="N28" s="58"/>
      <c r="O28" s="63"/>
      <c r="P28" s="67"/>
      <c r="Q28" s="20"/>
      <c r="R28" s="20"/>
      <c r="S28" s="20"/>
      <c r="T28" s="19"/>
      <c r="U28" s="19"/>
      <c r="V28" s="19"/>
      <c r="W28" s="19"/>
      <c r="X28" s="19"/>
      <c r="Y28" s="19"/>
      <c r="Z28" s="19"/>
      <c r="AA28" s="20"/>
      <c r="AB28" s="20"/>
      <c r="AC28" s="20"/>
      <c r="AD28" s="96"/>
      <c r="AE28" s="101" t="s">
        <v>288</v>
      </c>
      <c r="AF28" s="105"/>
      <c r="AG28" s="105"/>
      <c r="AH28" s="105"/>
      <c r="AI28" s="105"/>
      <c r="AJ28" s="105"/>
      <c r="AK28" s="105"/>
      <c r="AL28" s="105"/>
      <c r="AM28" s="145"/>
      <c r="AN28" s="145"/>
      <c r="AO28" s="145"/>
      <c r="AP28" s="145"/>
      <c r="AQ28" s="145"/>
      <c r="AR28" s="145"/>
      <c r="AS28" s="145"/>
      <c r="AT28" s="145"/>
      <c r="AU28" s="145"/>
      <c r="AV28" s="145"/>
      <c r="AW28" s="128"/>
      <c r="AX28" s="147">
        <f>SUM(AX22:AZ27)</f>
        <v>3750</v>
      </c>
      <c r="AY28" s="147"/>
      <c r="AZ28" s="147"/>
      <c r="BA28" s="114" t="s">
        <v>198</v>
      </c>
      <c r="BB28" s="178"/>
      <c r="BC28" s="67"/>
      <c r="BD28" s="188">
        <v>6220035</v>
      </c>
      <c r="BE28" s="188" t="s">
        <v>220</v>
      </c>
      <c r="BF28" s="188" t="s">
        <v>154</v>
      </c>
      <c r="BG28" s="194">
        <v>30</v>
      </c>
      <c r="BH28" s="194">
        <v>180</v>
      </c>
      <c r="BI28" s="195">
        <v>180</v>
      </c>
      <c r="BJ28" s="194">
        <v>210</v>
      </c>
      <c r="BK28" s="197">
        <v>240</v>
      </c>
      <c r="BL28" s="200" t="s">
        <v>83</v>
      </c>
      <c r="CI28" s="1"/>
    </row>
    <row r="29" spans="1:87" ht="13.5" customHeight="1">
      <c r="A29" s="12" t="s">
        <v>30</v>
      </c>
      <c r="B29" s="20"/>
      <c r="C29" s="20"/>
      <c r="D29" s="20"/>
      <c r="E29" s="20"/>
      <c r="F29" s="20"/>
      <c r="G29" s="20"/>
      <c r="H29" s="20"/>
      <c r="I29" s="20"/>
      <c r="J29" s="20"/>
      <c r="K29" s="20"/>
      <c r="L29" s="20"/>
      <c r="M29" s="20"/>
      <c r="N29" s="58"/>
      <c r="P29" s="67"/>
      <c r="Q29" s="20"/>
      <c r="R29" s="20"/>
      <c r="S29" s="20"/>
      <c r="T29" s="20"/>
      <c r="U29" s="20"/>
      <c r="V29" s="20"/>
      <c r="W29" s="20"/>
      <c r="X29" s="20"/>
      <c r="Y29" s="20"/>
      <c r="Z29" s="20"/>
      <c r="AA29" s="20"/>
      <c r="AB29" s="20"/>
      <c r="AC29" s="20"/>
      <c r="AD29" s="97"/>
      <c r="AE29" s="101" t="s">
        <v>34</v>
      </c>
      <c r="AF29" s="105"/>
      <c r="AG29" s="105"/>
      <c r="AH29" s="105"/>
      <c r="AI29" s="105"/>
      <c r="AJ29" s="105"/>
      <c r="AK29" s="105"/>
      <c r="AL29" s="105"/>
      <c r="AM29" s="77" t="s">
        <v>199</v>
      </c>
      <c r="AN29" s="77"/>
      <c r="AO29" s="77"/>
      <c r="AP29" s="77"/>
      <c r="AQ29" s="77"/>
      <c r="AR29" s="91" t="s">
        <v>189</v>
      </c>
      <c r="AS29" s="151">
        <f>ROUNDDOWN(AX28*J7,0)</f>
        <v>375</v>
      </c>
      <c r="AT29" s="159"/>
      <c r="AU29" s="162"/>
      <c r="AV29" s="77" t="s">
        <v>198</v>
      </c>
      <c r="AW29" s="124" t="s">
        <v>25</v>
      </c>
      <c r="AX29" s="147">
        <f>ROUNDDOWN(AX28+AS29,-1)</f>
        <v>4120</v>
      </c>
      <c r="AY29" s="147"/>
      <c r="AZ29" s="147"/>
      <c r="BA29" s="114" t="s">
        <v>198</v>
      </c>
      <c r="BB29" s="179" t="s">
        <v>219</v>
      </c>
      <c r="BC29" s="183"/>
      <c r="BD29" s="188">
        <v>6220036</v>
      </c>
      <c r="BE29" s="188" t="s">
        <v>218</v>
      </c>
      <c r="BF29" s="188" t="s">
        <v>154</v>
      </c>
      <c r="BG29" s="195">
        <v>30</v>
      </c>
      <c r="BH29" s="195">
        <v>180</v>
      </c>
      <c r="BI29" s="195">
        <v>180</v>
      </c>
      <c r="BJ29" s="195">
        <v>210</v>
      </c>
      <c r="BK29" s="198">
        <v>240</v>
      </c>
      <c r="BL29" s="200" t="s">
        <v>83</v>
      </c>
    </row>
    <row r="30" spans="1:87" ht="13.5" customHeight="1">
      <c r="A30" s="11"/>
      <c r="B30" s="21" t="s">
        <v>32</v>
      </c>
      <c r="C30" s="32"/>
      <c r="D30" s="32"/>
      <c r="E30" s="32"/>
      <c r="F30" s="32"/>
      <c r="G30" s="32"/>
      <c r="H30" s="32" t="s">
        <v>212</v>
      </c>
      <c r="I30" s="32"/>
      <c r="J30" s="32"/>
      <c r="K30" s="32"/>
      <c r="L30" s="32"/>
      <c r="M30" s="52"/>
      <c r="N30" s="58"/>
      <c r="P30" s="67"/>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178"/>
      <c r="BC30" s="67"/>
      <c r="BD30" s="188">
        <v>6220041</v>
      </c>
      <c r="BE30" s="188" t="s">
        <v>121</v>
      </c>
      <c r="BF30" s="188" t="s">
        <v>154</v>
      </c>
      <c r="BG30" s="195">
        <v>30</v>
      </c>
      <c r="BH30" s="195">
        <v>180</v>
      </c>
      <c r="BI30" s="195">
        <v>180</v>
      </c>
      <c r="BJ30" s="195">
        <v>210</v>
      </c>
      <c r="BK30" s="198">
        <v>240</v>
      </c>
      <c r="BL30" s="200" t="s">
        <v>83</v>
      </c>
    </row>
    <row r="31" spans="1:87" ht="13.5" customHeight="1">
      <c r="A31" s="11"/>
      <c r="B31" s="22"/>
      <c r="C31" s="33"/>
      <c r="D31" s="33"/>
      <c r="E31" s="33"/>
      <c r="F31" s="33"/>
      <c r="G31" s="33"/>
      <c r="H31" s="33" t="s">
        <v>12</v>
      </c>
      <c r="I31" s="33"/>
      <c r="J31" s="33" t="s">
        <v>14</v>
      </c>
      <c r="K31" s="33"/>
      <c r="L31" s="33" t="s">
        <v>150</v>
      </c>
      <c r="M31" s="53"/>
      <c r="N31" s="58"/>
      <c r="P31" s="65" t="s">
        <v>216</v>
      </c>
      <c r="Q31" s="19"/>
      <c r="R31" s="19"/>
      <c r="S31" s="19"/>
      <c r="T31" s="19"/>
      <c r="U31" s="19"/>
      <c r="V31" s="19"/>
      <c r="W31" s="19"/>
      <c r="X31" s="20"/>
      <c r="Y31" s="20"/>
      <c r="Z31" s="20"/>
      <c r="AA31" s="20"/>
      <c r="AB31" s="20"/>
      <c r="AC31" s="20"/>
      <c r="AD31" s="40"/>
      <c r="AE31" s="40"/>
      <c r="AF31" s="40"/>
      <c r="AG31" s="40"/>
      <c r="AH31" s="105" t="s">
        <v>95</v>
      </c>
      <c r="AI31" s="105"/>
      <c r="AJ31" s="105"/>
      <c r="AK31" s="105"/>
      <c r="AL31" s="105"/>
      <c r="AM31" s="105"/>
      <c r="AN31" s="105"/>
      <c r="AO31" s="105"/>
      <c r="AP31" s="105" t="s">
        <v>191</v>
      </c>
      <c r="AQ31" s="105"/>
      <c r="AR31" s="105"/>
      <c r="AS31" s="150"/>
      <c r="AT31" s="105" t="s">
        <v>215</v>
      </c>
      <c r="AU31" s="105"/>
      <c r="AV31" s="105"/>
      <c r="AW31" s="150"/>
      <c r="AX31" s="105" t="s">
        <v>214</v>
      </c>
      <c r="AY31" s="105"/>
      <c r="AZ31" s="105"/>
      <c r="BA31" s="114"/>
      <c r="BB31" s="178"/>
      <c r="BC31" s="161"/>
      <c r="BD31" s="188">
        <v>6220042</v>
      </c>
      <c r="BE31" s="188" t="s">
        <v>213</v>
      </c>
      <c r="BF31" s="188" t="s">
        <v>154</v>
      </c>
      <c r="BG31" s="195">
        <v>30</v>
      </c>
      <c r="BH31" s="195">
        <v>180</v>
      </c>
      <c r="BI31" s="195">
        <v>180</v>
      </c>
      <c r="BJ31" s="195">
        <v>210</v>
      </c>
      <c r="BK31" s="198">
        <v>240</v>
      </c>
      <c r="BL31" s="200" t="s">
        <v>83</v>
      </c>
      <c r="BM31" s="78"/>
      <c r="BN31" s="78"/>
    </row>
    <row r="32" spans="1:87" ht="13.5" customHeight="1">
      <c r="A32" s="11"/>
      <c r="B32" s="23" t="s">
        <v>290</v>
      </c>
      <c r="C32" s="34"/>
      <c r="D32" s="34"/>
      <c r="E32" s="34"/>
      <c r="F32" s="34"/>
      <c r="G32" s="34"/>
      <c r="H32" s="42">
        <f>AH16</f>
        <v>4120</v>
      </c>
      <c r="I32" s="46" t="s">
        <v>198</v>
      </c>
      <c r="J32" s="42">
        <f>AO16</f>
        <v>3900</v>
      </c>
      <c r="K32" s="46" t="s">
        <v>198</v>
      </c>
      <c r="L32" s="49">
        <f>SUM(H32,J32)</f>
        <v>8020</v>
      </c>
      <c r="M32" s="54" t="s">
        <v>198</v>
      </c>
      <c r="N32" s="58"/>
      <c r="P32" s="67"/>
      <c r="Q32" s="20"/>
      <c r="R32" s="76"/>
      <c r="S32" s="76"/>
      <c r="T32" s="76"/>
      <c r="U32" s="76"/>
      <c r="V32" s="76"/>
      <c r="W32" s="20"/>
      <c r="X32" s="20"/>
      <c r="Y32" s="20"/>
      <c r="Z32" s="20"/>
      <c r="AA32" s="20"/>
      <c r="AB32" s="20"/>
      <c r="AC32" s="20"/>
      <c r="AD32" s="96" t="s">
        <v>212</v>
      </c>
      <c r="AE32" s="101" t="s">
        <v>0</v>
      </c>
      <c r="AF32" s="105"/>
      <c r="AG32" s="114"/>
      <c r="AH32" s="124">
        <v>0</v>
      </c>
      <c r="AI32" s="124"/>
      <c r="AJ32" s="124" t="s">
        <v>174</v>
      </c>
      <c r="AK32" s="105" t="s">
        <v>155</v>
      </c>
      <c r="AL32" s="124">
        <v>0</v>
      </c>
      <c r="AM32" s="124"/>
      <c r="AN32" s="124" t="s">
        <v>174</v>
      </c>
      <c r="AO32" s="146"/>
      <c r="AP32" s="147">
        <v>0</v>
      </c>
      <c r="AQ32" s="147"/>
      <c r="AR32" s="124" t="s">
        <v>174</v>
      </c>
      <c r="AS32" s="105"/>
      <c r="AT32" s="147">
        <v>1350</v>
      </c>
      <c r="AU32" s="147"/>
      <c r="AV32" s="150" t="s">
        <v>198</v>
      </c>
      <c r="AW32" s="105" t="s">
        <v>190</v>
      </c>
      <c r="AX32" s="147">
        <f>AT32</f>
        <v>1350</v>
      </c>
      <c r="AY32" s="147"/>
      <c r="AZ32" s="147"/>
      <c r="BA32" s="114" t="s">
        <v>198</v>
      </c>
      <c r="BB32" s="178"/>
      <c r="BD32" s="188">
        <v>6220043</v>
      </c>
      <c r="BE32" s="188" t="s">
        <v>211</v>
      </c>
      <c r="BF32" s="188" t="s">
        <v>154</v>
      </c>
      <c r="BG32" s="194">
        <v>30</v>
      </c>
      <c r="BH32" s="194">
        <v>180</v>
      </c>
      <c r="BI32" s="195">
        <v>180</v>
      </c>
      <c r="BJ32" s="194">
        <v>210</v>
      </c>
      <c r="BK32" s="197">
        <v>240</v>
      </c>
      <c r="BL32" s="200" t="s">
        <v>83</v>
      </c>
      <c r="BO32" s="38"/>
    </row>
    <row r="33" spans="1:64" ht="13.5" customHeight="1">
      <c r="A33" s="11"/>
      <c r="B33" s="24"/>
      <c r="C33" s="35"/>
      <c r="D33" s="35"/>
      <c r="E33" s="35"/>
      <c r="F33" s="35"/>
      <c r="G33" s="35"/>
      <c r="H33" s="43"/>
      <c r="I33" s="47"/>
      <c r="J33" s="43"/>
      <c r="K33" s="47"/>
      <c r="L33" s="50"/>
      <c r="M33" s="55"/>
      <c r="N33" s="58"/>
      <c r="P33" s="67"/>
      <c r="Q33" s="73"/>
      <c r="R33" s="20"/>
      <c r="S33" s="20"/>
      <c r="T33" s="20"/>
      <c r="U33" s="20"/>
      <c r="V33" s="20"/>
      <c r="W33" s="20"/>
      <c r="X33" s="20"/>
      <c r="Y33" s="20"/>
      <c r="Z33" s="20"/>
      <c r="AA33" s="20"/>
      <c r="AB33" s="20"/>
      <c r="AC33" s="20"/>
      <c r="AD33" s="96"/>
      <c r="AE33" s="103" t="s">
        <v>5</v>
      </c>
      <c r="AF33" s="110"/>
      <c r="AG33" s="115"/>
      <c r="AH33" s="125">
        <v>1</v>
      </c>
      <c r="AI33" s="133"/>
      <c r="AJ33" s="133" t="s">
        <v>174</v>
      </c>
      <c r="AK33" s="139" t="s">
        <v>155</v>
      </c>
      <c r="AL33" s="133">
        <v>10</v>
      </c>
      <c r="AM33" s="133"/>
      <c r="AN33" s="133" t="s">
        <v>174</v>
      </c>
      <c r="AO33" s="133" t="s">
        <v>89</v>
      </c>
      <c r="AP33" s="133">
        <f>IF(AND($Z$37&gt;=AH33,$Z$37&lt;=AL33),$Z$37,IF($Z$37=0,0,10))</f>
        <v>10</v>
      </c>
      <c r="AQ33" s="133"/>
      <c r="AR33" s="133" t="s">
        <v>174</v>
      </c>
      <c r="AS33" s="139" t="s">
        <v>180</v>
      </c>
      <c r="AT33" s="133">
        <v>100</v>
      </c>
      <c r="AU33" s="133"/>
      <c r="AV33" s="164" t="s">
        <v>198</v>
      </c>
      <c r="AW33" s="139" t="s">
        <v>190</v>
      </c>
      <c r="AX33" s="155">
        <f t="shared" ref="AX33:AX39" si="0">AP33*AT33</f>
        <v>1000</v>
      </c>
      <c r="AY33" s="155"/>
      <c r="AZ33" s="155"/>
      <c r="BA33" s="171" t="s">
        <v>198</v>
      </c>
      <c r="BB33" s="178"/>
      <c r="BC33" s="161"/>
      <c r="BD33" s="188">
        <v>6220044</v>
      </c>
      <c r="BE33" s="188" t="s">
        <v>210</v>
      </c>
      <c r="BF33" s="188" t="s">
        <v>154</v>
      </c>
      <c r="BG33" s="195">
        <v>30</v>
      </c>
      <c r="BH33" s="195">
        <v>180</v>
      </c>
      <c r="BI33" s="195">
        <v>180</v>
      </c>
      <c r="BJ33" s="195">
        <v>210</v>
      </c>
      <c r="BK33" s="198">
        <v>240</v>
      </c>
      <c r="BL33" s="200" t="s">
        <v>83</v>
      </c>
    </row>
    <row r="34" spans="1:64" ht="13.5" customHeight="1">
      <c r="A34" s="11"/>
      <c r="B34" s="19"/>
      <c r="C34" s="19"/>
      <c r="D34" s="19"/>
      <c r="E34" s="19"/>
      <c r="F34" s="19"/>
      <c r="G34" s="19"/>
      <c r="H34" s="44"/>
      <c r="I34" s="20"/>
      <c r="J34" s="44"/>
      <c r="K34" s="20"/>
      <c r="L34" s="44"/>
      <c r="M34" s="20"/>
      <c r="N34" s="58"/>
      <c r="P34" s="67"/>
      <c r="Q34" s="20"/>
      <c r="R34" s="20"/>
      <c r="S34" s="20"/>
      <c r="T34" s="20"/>
      <c r="U34" s="20"/>
      <c r="V34" s="20"/>
      <c r="W34" s="20"/>
      <c r="X34" s="20"/>
      <c r="Y34" s="20"/>
      <c r="Z34" s="20"/>
      <c r="AA34" s="20"/>
      <c r="AB34" s="20"/>
      <c r="AC34" s="20"/>
      <c r="AD34" s="96"/>
      <c r="AE34" s="8"/>
      <c r="AF34" s="16"/>
      <c r="AG34" s="57"/>
      <c r="AH34" s="126">
        <v>11</v>
      </c>
      <c r="AI34" s="134"/>
      <c r="AJ34" s="134" t="s">
        <v>174</v>
      </c>
      <c r="AK34" s="140" t="s">
        <v>155</v>
      </c>
      <c r="AL34" s="134">
        <v>20</v>
      </c>
      <c r="AM34" s="134"/>
      <c r="AN34" s="134" t="s">
        <v>174</v>
      </c>
      <c r="AO34" s="134" t="s">
        <v>89</v>
      </c>
      <c r="AP34" s="134">
        <f>IF(AND($Z$37&gt;=AH34,$Z$37&lt;=AL34),$Z$37-10,IF($Z$37&gt;AL34,10,0))</f>
        <v>10</v>
      </c>
      <c r="AQ34" s="134"/>
      <c r="AR34" s="134" t="s">
        <v>174</v>
      </c>
      <c r="AS34" s="140" t="s">
        <v>180</v>
      </c>
      <c r="AT34" s="134">
        <v>120</v>
      </c>
      <c r="AU34" s="134"/>
      <c r="AV34" s="165" t="s">
        <v>198</v>
      </c>
      <c r="AW34" s="140" t="s">
        <v>190</v>
      </c>
      <c r="AX34" s="156">
        <f t="shared" si="0"/>
        <v>1200</v>
      </c>
      <c r="AY34" s="156"/>
      <c r="AZ34" s="156"/>
      <c r="BA34" s="172" t="s">
        <v>198</v>
      </c>
      <c r="BB34" s="178"/>
      <c r="BC34" s="161"/>
      <c r="BD34" s="188">
        <v>6220045</v>
      </c>
      <c r="BE34" s="188" t="s">
        <v>209</v>
      </c>
      <c r="BF34" s="188" t="s">
        <v>154</v>
      </c>
      <c r="BG34" s="195">
        <v>30</v>
      </c>
      <c r="BH34" s="195">
        <v>180</v>
      </c>
      <c r="BI34" s="195">
        <v>180</v>
      </c>
      <c r="BJ34" s="195">
        <v>210</v>
      </c>
      <c r="BK34" s="198">
        <v>240</v>
      </c>
      <c r="BL34" s="200" t="s">
        <v>83</v>
      </c>
    </row>
    <row r="35" spans="1:64" ht="13.5" customHeight="1">
      <c r="A35" s="11"/>
      <c r="B35" s="19" t="s">
        <v>208</v>
      </c>
      <c r="C35" s="19"/>
      <c r="D35" s="19"/>
      <c r="E35" s="19"/>
      <c r="F35" s="19"/>
      <c r="G35" s="19"/>
      <c r="H35" s="44"/>
      <c r="I35" s="20"/>
      <c r="J35" s="44"/>
      <c r="K35" s="20"/>
      <c r="L35" s="44"/>
      <c r="M35" s="20"/>
      <c r="N35" s="58"/>
      <c r="P35" s="67"/>
      <c r="Q35" s="74"/>
      <c r="R35" s="74"/>
      <c r="S35" s="20"/>
      <c r="T35" s="19" t="s">
        <v>184</v>
      </c>
      <c r="U35" s="19"/>
      <c r="V35" s="19"/>
      <c r="W35" s="19"/>
      <c r="X35" s="19"/>
      <c r="Y35" s="20" t="s">
        <v>190</v>
      </c>
      <c r="Z35" s="90">
        <f>C15</f>
        <v>20</v>
      </c>
      <c r="AA35" s="90"/>
      <c r="AB35" s="19" t="s">
        <v>174</v>
      </c>
      <c r="AC35" s="74"/>
      <c r="AD35" s="96"/>
      <c r="AE35" s="8"/>
      <c r="AF35" s="16"/>
      <c r="AG35" s="57"/>
      <c r="AH35" s="126">
        <v>21</v>
      </c>
      <c r="AI35" s="134"/>
      <c r="AJ35" s="134" t="s">
        <v>174</v>
      </c>
      <c r="AK35" s="140" t="s">
        <v>155</v>
      </c>
      <c r="AL35" s="134">
        <v>30</v>
      </c>
      <c r="AM35" s="134"/>
      <c r="AN35" s="134" t="s">
        <v>174</v>
      </c>
      <c r="AO35" s="134" t="s">
        <v>89</v>
      </c>
      <c r="AP35" s="134">
        <f>IF(AND($Z$37&gt;=AH35,$Z$37&lt;=AL35),$Z$37-20,IF($Z$37&gt;AL35,10,0))</f>
        <v>0</v>
      </c>
      <c r="AQ35" s="134"/>
      <c r="AR35" s="134" t="s">
        <v>174</v>
      </c>
      <c r="AS35" s="140" t="s">
        <v>180</v>
      </c>
      <c r="AT35" s="134">
        <v>140</v>
      </c>
      <c r="AU35" s="134"/>
      <c r="AV35" s="165" t="s">
        <v>198</v>
      </c>
      <c r="AW35" s="140" t="s">
        <v>190</v>
      </c>
      <c r="AX35" s="156">
        <f t="shared" si="0"/>
        <v>0</v>
      </c>
      <c r="AY35" s="156"/>
      <c r="AZ35" s="156"/>
      <c r="BA35" s="172" t="s">
        <v>198</v>
      </c>
      <c r="BB35" s="178"/>
      <c r="BD35" s="188">
        <v>6220046</v>
      </c>
      <c r="BE35" s="188" t="s">
        <v>74</v>
      </c>
      <c r="BF35" s="188" t="s">
        <v>154</v>
      </c>
      <c r="BG35" s="195">
        <v>30</v>
      </c>
      <c r="BH35" s="195">
        <v>180</v>
      </c>
      <c r="BI35" s="195">
        <v>180</v>
      </c>
      <c r="BJ35" s="195">
        <v>210</v>
      </c>
      <c r="BK35" s="198">
        <v>240</v>
      </c>
      <c r="BL35" s="200" t="s">
        <v>83</v>
      </c>
    </row>
    <row r="36" spans="1:64" ht="13.5" customHeight="1">
      <c r="A36" s="11"/>
      <c r="B36" s="20"/>
      <c r="C36" s="20"/>
      <c r="D36" s="20"/>
      <c r="E36" s="20"/>
      <c r="F36" s="20"/>
      <c r="G36" s="20"/>
      <c r="H36" s="20"/>
      <c r="I36" s="20"/>
      <c r="J36" s="20"/>
      <c r="K36" s="20"/>
      <c r="L36" s="20"/>
      <c r="M36" s="20"/>
      <c r="N36" s="58"/>
      <c r="P36" s="67"/>
      <c r="Q36" s="20"/>
      <c r="R36" s="20"/>
      <c r="S36" s="77" t="s">
        <v>187</v>
      </c>
      <c r="T36" s="79" t="s">
        <v>192</v>
      </c>
      <c r="U36" s="79"/>
      <c r="V36" s="79"/>
      <c r="W36" s="79"/>
      <c r="X36" s="79"/>
      <c r="Y36" s="25" t="s">
        <v>190</v>
      </c>
      <c r="Z36" s="91">
        <f>IF(C19=3,ROUNDDOWN((((C25-1)*5)+10)/2,),0)</f>
        <v>0</v>
      </c>
      <c r="AA36" s="25"/>
      <c r="AB36" s="79" t="s">
        <v>174</v>
      </c>
      <c r="AC36" s="20"/>
      <c r="AD36" s="96"/>
      <c r="AE36" s="8"/>
      <c r="AF36" s="16"/>
      <c r="AG36" s="57"/>
      <c r="AH36" s="126">
        <v>31</v>
      </c>
      <c r="AI36" s="134"/>
      <c r="AJ36" s="134" t="s">
        <v>174</v>
      </c>
      <c r="AK36" s="140" t="s">
        <v>155</v>
      </c>
      <c r="AL36" s="134">
        <v>40</v>
      </c>
      <c r="AM36" s="134"/>
      <c r="AN36" s="134" t="s">
        <v>174</v>
      </c>
      <c r="AO36" s="134" t="s">
        <v>89</v>
      </c>
      <c r="AP36" s="134">
        <f>IF(AND($Z$37&gt;=AH36,$Z$37&lt;=AL36),$Z$37-30,IF($Z$37&gt;AL36,10,0))</f>
        <v>0</v>
      </c>
      <c r="AQ36" s="134"/>
      <c r="AR36" s="134" t="s">
        <v>174</v>
      </c>
      <c r="AS36" s="140" t="s">
        <v>180</v>
      </c>
      <c r="AT36" s="134">
        <v>160</v>
      </c>
      <c r="AU36" s="134"/>
      <c r="AV36" s="165" t="s">
        <v>198</v>
      </c>
      <c r="AW36" s="140" t="s">
        <v>190</v>
      </c>
      <c r="AX36" s="156">
        <f t="shared" si="0"/>
        <v>0</v>
      </c>
      <c r="AY36" s="156"/>
      <c r="AZ36" s="156"/>
      <c r="BA36" s="172" t="s">
        <v>198</v>
      </c>
      <c r="BB36" s="178"/>
      <c r="BD36" s="188">
        <v>6220047</v>
      </c>
      <c r="BE36" s="188" t="s">
        <v>42</v>
      </c>
      <c r="BF36" s="188" t="s">
        <v>154</v>
      </c>
      <c r="BG36" s="194">
        <v>30</v>
      </c>
      <c r="BH36" s="194">
        <v>180</v>
      </c>
      <c r="BI36" s="195">
        <v>180</v>
      </c>
      <c r="BJ36" s="194">
        <v>210</v>
      </c>
      <c r="BK36" s="197">
        <v>240</v>
      </c>
      <c r="BL36" s="200" t="s">
        <v>83</v>
      </c>
    </row>
    <row r="37" spans="1:64" ht="13.5" customHeight="1">
      <c r="A37" s="11"/>
      <c r="B37" s="19"/>
      <c r="C37" s="19"/>
      <c r="D37" s="19"/>
      <c r="E37" s="19"/>
      <c r="F37" s="19"/>
      <c r="G37" s="19"/>
      <c r="H37" s="44"/>
      <c r="I37" s="20"/>
      <c r="J37" s="44"/>
      <c r="K37" s="20"/>
      <c r="L37" s="44"/>
      <c r="M37" s="20"/>
      <c r="N37" s="58"/>
      <c r="P37" s="67"/>
      <c r="Q37" s="20"/>
      <c r="R37" s="20"/>
      <c r="S37" s="20"/>
      <c r="T37" s="19" t="s">
        <v>206</v>
      </c>
      <c r="U37" s="19"/>
      <c r="V37" s="19"/>
      <c r="W37" s="19"/>
      <c r="X37" s="19"/>
      <c r="Y37" s="20" t="s">
        <v>190</v>
      </c>
      <c r="Z37" s="90">
        <f>SUM(Z35,Z36)</f>
        <v>20</v>
      </c>
      <c r="AA37" s="90"/>
      <c r="AB37" s="19" t="s">
        <v>174</v>
      </c>
      <c r="AC37" s="20"/>
      <c r="AD37" s="96"/>
      <c r="AE37" s="8"/>
      <c r="AF37" s="16"/>
      <c r="AG37" s="57"/>
      <c r="AH37" s="126">
        <v>41</v>
      </c>
      <c r="AI37" s="134"/>
      <c r="AJ37" s="134" t="s">
        <v>174</v>
      </c>
      <c r="AK37" s="140" t="s">
        <v>155</v>
      </c>
      <c r="AL37" s="134">
        <v>50</v>
      </c>
      <c r="AM37" s="134"/>
      <c r="AN37" s="134" t="s">
        <v>174</v>
      </c>
      <c r="AO37" s="134" t="s">
        <v>89</v>
      </c>
      <c r="AP37" s="134">
        <f>IF(AND($Z$37&gt;=AH37,$Z$37&lt;=AL37),$Z$37-40,IF($Z$37&gt;AL37,10,0))</f>
        <v>0</v>
      </c>
      <c r="AQ37" s="134"/>
      <c r="AR37" s="134" t="s">
        <v>174</v>
      </c>
      <c r="AS37" s="140" t="s">
        <v>180</v>
      </c>
      <c r="AT37" s="134">
        <v>180</v>
      </c>
      <c r="AU37" s="134"/>
      <c r="AV37" s="165" t="s">
        <v>198</v>
      </c>
      <c r="AW37" s="140" t="s">
        <v>190</v>
      </c>
      <c r="AX37" s="156">
        <f t="shared" si="0"/>
        <v>0</v>
      </c>
      <c r="AY37" s="156"/>
      <c r="AZ37" s="156"/>
      <c r="BA37" s="172" t="s">
        <v>198</v>
      </c>
      <c r="BB37" s="178"/>
      <c r="BD37" s="188">
        <v>6220051</v>
      </c>
      <c r="BE37" s="188" t="s">
        <v>131</v>
      </c>
      <c r="BF37" s="188" t="s">
        <v>154</v>
      </c>
      <c r="BG37" s="195">
        <v>30</v>
      </c>
      <c r="BH37" s="195">
        <v>180</v>
      </c>
      <c r="BI37" s="195">
        <v>180</v>
      </c>
      <c r="BJ37" s="195">
        <v>210</v>
      </c>
      <c r="BK37" s="198">
        <v>240</v>
      </c>
      <c r="BL37" s="200" t="s">
        <v>83</v>
      </c>
    </row>
    <row r="38" spans="1:64" ht="13.5" customHeight="1">
      <c r="A38" s="11"/>
      <c r="B38" s="20" t="s">
        <v>205</v>
      </c>
      <c r="C38" s="19"/>
      <c r="D38" s="19"/>
      <c r="E38" s="19"/>
      <c r="F38" s="19"/>
      <c r="G38" s="19"/>
      <c r="H38" s="44"/>
      <c r="I38" s="20"/>
      <c r="J38" s="44"/>
      <c r="K38" s="20"/>
      <c r="L38" s="44"/>
      <c r="M38" s="20"/>
      <c r="N38" s="58"/>
      <c r="P38" s="67"/>
      <c r="Q38" s="20"/>
      <c r="R38" s="20"/>
      <c r="S38" s="20"/>
      <c r="T38" s="20"/>
      <c r="U38" s="20"/>
      <c r="V38" s="20"/>
      <c r="W38" s="20"/>
      <c r="X38" s="20"/>
      <c r="Y38" s="20"/>
      <c r="Z38" s="20"/>
      <c r="AA38" s="20"/>
      <c r="AB38" s="20"/>
      <c r="AC38" s="20"/>
      <c r="AD38" s="98"/>
      <c r="AE38" s="8"/>
      <c r="AF38" s="16"/>
      <c r="AG38" s="57"/>
      <c r="AH38" s="126">
        <v>51</v>
      </c>
      <c r="AI38" s="134"/>
      <c r="AJ38" s="134" t="s">
        <v>174</v>
      </c>
      <c r="AK38" s="140" t="s">
        <v>155</v>
      </c>
      <c r="AL38" s="134">
        <v>100</v>
      </c>
      <c r="AM38" s="134"/>
      <c r="AN38" s="134" t="s">
        <v>174</v>
      </c>
      <c r="AO38" s="134" t="s">
        <v>89</v>
      </c>
      <c r="AP38" s="134">
        <f>IF(AND($Z$37&gt;=AH38,$Z$37&lt;=AL38),$Z$37-50,IF($Z$37&gt;AL38,50,0))</f>
        <v>0</v>
      </c>
      <c r="AQ38" s="134"/>
      <c r="AR38" s="134" t="s">
        <v>174</v>
      </c>
      <c r="AS38" s="140" t="s">
        <v>180</v>
      </c>
      <c r="AT38" s="134">
        <v>200</v>
      </c>
      <c r="AU38" s="134"/>
      <c r="AV38" s="165" t="s">
        <v>198</v>
      </c>
      <c r="AW38" s="140" t="s">
        <v>190</v>
      </c>
      <c r="AX38" s="156">
        <f t="shared" si="0"/>
        <v>0</v>
      </c>
      <c r="AY38" s="156"/>
      <c r="AZ38" s="156"/>
      <c r="BA38" s="172" t="s">
        <v>198</v>
      </c>
      <c r="BB38" s="178"/>
      <c r="BD38" s="188">
        <v>6220052</v>
      </c>
      <c r="BE38" s="188" t="s">
        <v>163</v>
      </c>
      <c r="BF38" s="188" t="s">
        <v>154</v>
      </c>
      <c r="BG38" s="195">
        <v>30</v>
      </c>
      <c r="BH38" s="195">
        <v>180</v>
      </c>
      <c r="BI38" s="195">
        <v>180</v>
      </c>
      <c r="BJ38" s="195">
        <v>210</v>
      </c>
      <c r="BK38" s="198">
        <v>240</v>
      </c>
      <c r="BL38" s="200" t="s">
        <v>83</v>
      </c>
    </row>
    <row r="39" spans="1:64" ht="13.5" customHeight="1">
      <c r="A39" s="11"/>
      <c r="B39" s="16"/>
      <c r="C39" s="36" t="s">
        <v>291</v>
      </c>
      <c r="D39" s="36"/>
      <c r="E39" s="36"/>
      <c r="F39" s="36"/>
      <c r="G39" s="36"/>
      <c r="H39" s="36"/>
      <c r="I39" s="36"/>
      <c r="J39" s="36"/>
      <c r="K39" s="36"/>
      <c r="L39" s="36"/>
      <c r="M39" s="36"/>
      <c r="N39" s="61"/>
      <c r="P39" s="67"/>
      <c r="Q39" s="20"/>
      <c r="R39" s="20"/>
      <c r="S39" s="20"/>
      <c r="T39" s="20"/>
      <c r="U39" s="20"/>
      <c r="V39" s="20"/>
      <c r="W39" s="20"/>
      <c r="X39" s="20"/>
      <c r="Y39" s="20"/>
      <c r="Z39" s="20"/>
      <c r="AA39" s="20"/>
      <c r="AB39" s="20"/>
      <c r="AC39" s="20"/>
      <c r="AD39" s="98"/>
      <c r="AE39" s="104"/>
      <c r="AF39" s="77"/>
      <c r="AG39" s="116"/>
      <c r="AH39" s="127">
        <v>101</v>
      </c>
      <c r="AI39" s="135"/>
      <c r="AJ39" s="135" t="s">
        <v>174</v>
      </c>
      <c r="AK39" s="142" t="s">
        <v>155</v>
      </c>
      <c r="AL39" s="132" t="s">
        <v>204</v>
      </c>
      <c r="AM39" s="132"/>
      <c r="AN39" s="135" t="s">
        <v>174</v>
      </c>
      <c r="AO39" s="135" t="s">
        <v>89</v>
      </c>
      <c r="AP39" s="135">
        <f>IF($Z$37&gt;=AH39,$Z$37-100,0)</f>
        <v>0</v>
      </c>
      <c r="AQ39" s="135"/>
      <c r="AR39" s="135" t="s">
        <v>174</v>
      </c>
      <c r="AS39" s="142" t="s">
        <v>180</v>
      </c>
      <c r="AT39" s="135">
        <v>220</v>
      </c>
      <c r="AU39" s="135"/>
      <c r="AV39" s="167" t="s">
        <v>198</v>
      </c>
      <c r="AW39" s="142" t="s">
        <v>190</v>
      </c>
      <c r="AX39" s="158">
        <f t="shared" si="0"/>
        <v>0</v>
      </c>
      <c r="AY39" s="158"/>
      <c r="AZ39" s="158"/>
      <c r="BA39" s="174" t="s">
        <v>198</v>
      </c>
      <c r="BB39" s="178"/>
      <c r="BD39" s="188">
        <v>6220053</v>
      </c>
      <c r="BE39" s="188" t="s">
        <v>203</v>
      </c>
      <c r="BF39" s="188" t="s">
        <v>154</v>
      </c>
      <c r="BG39" s="195">
        <v>30</v>
      </c>
      <c r="BH39" s="195">
        <v>180</v>
      </c>
      <c r="BI39" s="195">
        <v>180</v>
      </c>
      <c r="BJ39" s="195">
        <v>210</v>
      </c>
      <c r="BK39" s="198">
        <v>240</v>
      </c>
      <c r="BL39" s="200" t="s">
        <v>83</v>
      </c>
    </row>
    <row r="40" spans="1:64" ht="13.5" customHeight="1">
      <c r="A40" s="11"/>
      <c r="B40" s="20"/>
      <c r="C40" s="36"/>
      <c r="D40" s="36"/>
      <c r="E40" s="36"/>
      <c r="F40" s="36"/>
      <c r="G40" s="36"/>
      <c r="H40" s="36"/>
      <c r="I40" s="36"/>
      <c r="J40" s="36"/>
      <c r="K40" s="36"/>
      <c r="L40" s="36"/>
      <c r="M40" s="36"/>
      <c r="N40" s="61"/>
      <c r="P40" s="67"/>
      <c r="Q40" s="20"/>
      <c r="R40" s="20"/>
      <c r="S40" s="20"/>
      <c r="T40" s="20"/>
      <c r="U40" s="20"/>
      <c r="V40" s="20"/>
      <c r="W40" s="20"/>
      <c r="X40" s="20"/>
      <c r="Y40" s="20"/>
      <c r="Z40" s="20"/>
      <c r="AA40" s="20"/>
      <c r="AB40" s="20"/>
      <c r="AC40" s="20"/>
      <c r="AD40" s="98"/>
      <c r="AE40" s="105" t="s">
        <v>202</v>
      </c>
      <c r="AF40" s="105"/>
      <c r="AG40" s="105"/>
      <c r="AH40" s="105"/>
      <c r="AI40" s="105"/>
      <c r="AJ40" s="105"/>
      <c r="AK40" s="105"/>
      <c r="AL40" s="105"/>
      <c r="AM40" s="105"/>
      <c r="AN40" s="105"/>
      <c r="AO40" s="105"/>
      <c r="AP40" s="105"/>
      <c r="AQ40" s="105"/>
      <c r="AR40" s="105"/>
      <c r="AS40" s="105"/>
      <c r="AT40" s="105"/>
      <c r="AU40" s="105"/>
      <c r="AV40" s="105"/>
      <c r="AW40" s="105"/>
      <c r="AX40" s="147">
        <f>SUM(AX32:AZ39)</f>
        <v>3550</v>
      </c>
      <c r="AY40" s="147"/>
      <c r="AZ40" s="147"/>
      <c r="BA40" s="114" t="s">
        <v>198</v>
      </c>
      <c r="BB40" s="180"/>
      <c r="BD40" s="188">
        <v>6220054</v>
      </c>
      <c r="BE40" s="188" t="s">
        <v>201</v>
      </c>
      <c r="BF40" s="188" t="s">
        <v>154</v>
      </c>
      <c r="BG40" s="194">
        <v>30</v>
      </c>
      <c r="BH40" s="194">
        <v>180</v>
      </c>
      <c r="BI40" s="195">
        <v>180</v>
      </c>
      <c r="BJ40" s="194">
        <v>210</v>
      </c>
      <c r="BK40" s="197">
        <v>240</v>
      </c>
      <c r="BL40" s="200" t="s">
        <v>83</v>
      </c>
    </row>
    <row r="41" spans="1:64" ht="13.5" customHeight="1">
      <c r="A41" s="11"/>
      <c r="B41" s="20"/>
      <c r="C41" s="36"/>
      <c r="D41" s="20"/>
      <c r="E41" s="20"/>
      <c r="F41" s="36"/>
      <c r="G41" s="36"/>
      <c r="H41" s="36"/>
      <c r="I41" s="36"/>
      <c r="J41" s="36"/>
      <c r="K41" s="36"/>
      <c r="L41" s="36"/>
      <c r="M41" s="36"/>
      <c r="N41" s="61"/>
      <c r="P41" s="67"/>
      <c r="Q41" s="20"/>
      <c r="R41" s="20"/>
      <c r="S41" s="20"/>
      <c r="T41" s="20"/>
      <c r="U41" s="20"/>
      <c r="V41" s="20"/>
      <c r="W41" s="20"/>
      <c r="X41" s="20"/>
      <c r="Y41" s="20"/>
      <c r="Z41" s="20"/>
      <c r="AA41" s="20"/>
      <c r="AB41" s="20"/>
      <c r="AC41" s="20"/>
      <c r="AD41" s="98"/>
      <c r="AE41" s="101" t="s">
        <v>34</v>
      </c>
      <c r="AF41" s="105"/>
      <c r="AG41" s="105"/>
      <c r="AH41" s="105"/>
      <c r="AI41" s="105"/>
      <c r="AJ41" s="105"/>
      <c r="AK41" s="105"/>
      <c r="AL41" s="105"/>
      <c r="AM41" s="105" t="s">
        <v>199</v>
      </c>
      <c r="AN41" s="105"/>
      <c r="AO41" s="105"/>
      <c r="AP41" s="105"/>
      <c r="AQ41" s="105"/>
      <c r="AR41" s="128" t="s">
        <v>189</v>
      </c>
      <c r="AS41" s="152">
        <f>ROUNDDOWN(AX40*J7,0)</f>
        <v>355</v>
      </c>
      <c r="AT41" s="160"/>
      <c r="AU41" s="163"/>
      <c r="AV41" s="105" t="s">
        <v>198</v>
      </c>
      <c r="AW41" s="124" t="s">
        <v>25</v>
      </c>
      <c r="AX41" s="147">
        <f>ROUNDDOWN(AX40+AS41,-1)</f>
        <v>3900</v>
      </c>
      <c r="AY41" s="147"/>
      <c r="AZ41" s="147"/>
      <c r="BA41" s="114" t="s">
        <v>198</v>
      </c>
      <c r="BB41" s="179" t="s">
        <v>197</v>
      </c>
      <c r="BD41" s="188">
        <v>6220055</v>
      </c>
      <c r="BE41" s="188" t="s">
        <v>1</v>
      </c>
      <c r="BF41" s="188" t="s">
        <v>154</v>
      </c>
      <c r="BG41" s="195">
        <v>30</v>
      </c>
      <c r="BH41" s="195">
        <v>180</v>
      </c>
      <c r="BI41" s="195">
        <v>180</v>
      </c>
      <c r="BJ41" s="195">
        <v>210</v>
      </c>
      <c r="BK41" s="198">
        <v>240</v>
      </c>
      <c r="BL41" s="200" t="s">
        <v>83</v>
      </c>
    </row>
    <row r="42" spans="1:64" ht="13.5" customHeight="1">
      <c r="A42" s="11"/>
      <c r="B42" s="20"/>
      <c r="C42" s="20"/>
      <c r="D42" s="20"/>
      <c r="E42" s="20"/>
      <c r="F42" s="20"/>
      <c r="G42" s="20"/>
      <c r="H42" s="20"/>
      <c r="I42" s="20"/>
      <c r="J42" s="20"/>
      <c r="K42" s="20"/>
      <c r="L42" s="20"/>
      <c r="M42" s="20"/>
      <c r="N42" s="58"/>
      <c r="P42" s="67"/>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178"/>
      <c r="BD42" s="188">
        <v>6220056</v>
      </c>
      <c r="BE42" s="188" t="s">
        <v>196</v>
      </c>
      <c r="BF42" s="188" t="s">
        <v>154</v>
      </c>
      <c r="BG42" s="195">
        <v>30</v>
      </c>
      <c r="BH42" s="195">
        <v>180</v>
      </c>
      <c r="BI42" s="195">
        <v>180</v>
      </c>
      <c r="BJ42" s="195">
        <v>210</v>
      </c>
      <c r="BK42" s="198">
        <v>240</v>
      </c>
      <c r="BL42" s="200" t="s">
        <v>83</v>
      </c>
    </row>
    <row r="43" spans="1:64" ht="13.5" customHeight="1">
      <c r="A43" s="11"/>
      <c r="B43" s="20"/>
      <c r="C43" s="20"/>
      <c r="D43" s="20"/>
      <c r="E43" s="20"/>
      <c r="F43" s="20"/>
      <c r="G43" s="20"/>
      <c r="H43" s="20"/>
      <c r="I43" s="20"/>
      <c r="J43" s="20"/>
      <c r="K43" s="20"/>
      <c r="L43" s="20"/>
      <c r="M43" s="20"/>
      <c r="N43" s="58"/>
      <c r="P43" s="68"/>
      <c r="Q43" s="20" t="s">
        <v>195</v>
      </c>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161"/>
      <c r="AU43" s="161"/>
      <c r="AV43" s="161"/>
      <c r="AW43" s="74"/>
      <c r="AX43" s="74"/>
      <c r="AY43" s="74"/>
      <c r="AZ43" s="74"/>
      <c r="BA43" s="74"/>
      <c r="BB43" s="181"/>
      <c r="BD43" s="188">
        <v>6220057</v>
      </c>
      <c r="BE43" s="188" t="s">
        <v>194</v>
      </c>
      <c r="BF43" s="188" t="s">
        <v>154</v>
      </c>
      <c r="BG43" s="195">
        <v>30</v>
      </c>
      <c r="BH43" s="195">
        <v>180</v>
      </c>
      <c r="BI43" s="195">
        <v>180</v>
      </c>
      <c r="BJ43" s="195">
        <v>210</v>
      </c>
      <c r="BK43" s="198">
        <v>240</v>
      </c>
      <c r="BL43" s="200" t="s">
        <v>83</v>
      </c>
    </row>
    <row r="44" spans="1:64" ht="13.5" customHeight="1">
      <c r="A44" s="11"/>
      <c r="B44" s="20"/>
      <c r="C44" s="20"/>
      <c r="D44" s="20"/>
      <c r="E44" s="20"/>
      <c r="F44" s="20"/>
      <c r="G44" s="20"/>
      <c r="H44" s="20"/>
      <c r="I44" s="20"/>
      <c r="J44" s="20"/>
      <c r="K44" s="20"/>
      <c r="L44" s="20"/>
      <c r="M44" s="20"/>
      <c r="N44" s="58"/>
      <c r="P44" s="68"/>
      <c r="Q44" s="20"/>
      <c r="R44" s="16" t="s">
        <v>192</v>
      </c>
      <c r="S44" s="16"/>
      <c r="T44" s="16"/>
      <c r="U44" s="16"/>
      <c r="V44" s="16"/>
      <c r="W44" s="16" t="s">
        <v>190</v>
      </c>
      <c r="X44" s="16" t="s">
        <v>189</v>
      </c>
      <c r="Y44" s="16" t="s">
        <v>188</v>
      </c>
      <c r="Z44" s="16"/>
      <c r="AA44" s="16"/>
      <c r="AB44" s="92" t="s">
        <v>187</v>
      </c>
      <c r="AC44" s="16" t="s">
        <v>103</v>
      </c>
      <c r="AD44" s="16" t="s">
        <v>186</v>
      </c>
      <c r="AE44" s="16"/>
      <c r="AF44" s="16"/>
      <c r="AG44" s="16" t="s">
        <v>185</v>
      </c>
      <c r="AH44" s="16" t="s">
        <v>183</v>
      </c>
      <c r="AI44" s="16"/>
      <c r="AJ44" s="16" t="s">
        <v>25</v>
      </c>
      <c r="AK44" s="19" t="s">
        <v>180</v>
      </c>
      <c r="AL44" s="16" t="s">
        <v>182</v>
      </c>
      <c r="AM44" s="16"/>
      <c r="AN44" s="16"/>
      <c r="AO44" s="16" t="s">
        <v>181</v>
      </c>
      <c r="AP44" s="92" t="s">
        <v>180</v>
      </c>
      <c r="AQ44" s="16" t="s">
        <v>177</v>
      </c>
      <c r="AR44" s="16"/>
      <c r="AS44" s="16"/>
      <c r="AT44" s="20"/>
      <c r="AU44" s="20"/>
      <c r="AV44" s="20"/>
      <c r="AW44" s="74"/>
      <c r="AX44" s="74"/>
      <c r="AY44" s="74"/>
      <c r="AZ44" s="74"/>
      <c r="BA44" s="74"/>
      <c r="BB44" s="181"/>
      <c r="BD44" s="188">
        <v>6220058</v>
      </c>
      <c r="BE44" s="188" t="s">
        <v>175</v>
      </c>
      <c r="BF44" s="188" t="s">
        <v>154</v>
      </c>
      <c r="BG44" s="194">
        <v>30</v>
      </c>
      <c r="BH44" s="194">
        <v>180</v>
      </c>
      <c r="BI44" s="195">
        <v>180</v>
      </c>
      <c r="BJ44" s="194">
        <v>210</v>
      </c>
      <c r="BK44" s="197">
        <v>240</v>
      </c>
      <c r="BL44" s="200" t="s">
        <v>83</v>
      </c>
    </row>
    <row r="45" spans="1:64" ht="13.5" customHeight="1">
      <c r="A45" s="11"/>
      <c r="B45" s="20"/>
      <c r="C45" s="20"/>
      <c r="D45" s="20"/>
      <c r="E45" s="20"/>
      <c r="F45" s="20"/>
      <c r="G45" s="20"/>
      <c r="H45" s="20"/>
      <c r="I45" s="20"/>
      <c r="J45" s="20"/>
      <c r="K45" s="20"/>
      <c r="L45" s="20"/>
      <c r="M45" s="20"/>
      <c r="N45" s="58"/>
      <c r="P45" s="68"/>
      <c r="Q45" s="20"/>
      <c r="R45" s="19"/>
      <c r="S45" s="19"/>
      <c r="T45" s="19"/>
      <c r="U45" s="19"/>
      <c r="V45" s="19"/>
      <c r="W45" s="16"/>
      <c r="X45" s="16"/>
      <c r="Y45" s="19">
        <v>10</v>
      </c>
      <c r="Z45" s="19"/>
      <c r="AA45" s="19" t="s">
        <v>174</v>
      </c>
      <c r="AB45" s="19"/>
      <c r="AC45" s="19"/>
      <c r="AD45" s="19"/>
      <c r="AE45" s="19"/>
      <c r="AF45" s="19"/>
      <c r="AG45" s="19"/>
      <c r="AH45" s="19"/>
      <c r="AI45" s="19"/>
      <c r="AJ45" s="19"/>
      <c r="AK45" s="19"/>
      <c r="AL45" s="19">
        <v>5</v>
      </c>
      <c r="AM45" s="19"/>
      <c r="AN45" s="19" t="s">
        <v>174</v>
      </c>
      <c r="AO45" s="19"/>
      <c r="AP45" s="19"/>
      <c r="AQ45" s="16" t="s">
        <v>173</v>
      </c>
      <c r="AR45" s="16"/>
      <c r="AS45" s="16"/>
      <c r="AT45" s="20"/>
      <c r="AU45" s="20"/>
      <c r="AV45" s="20"/>
      <c r="AW45" s="74"/>
      <c r="AX45" s="74"/>
      <c r="AY45" s="74"/>
      <c r="AZ45" s="74"/>
      <c r="BA45" s="74"/>
      <c r="BB45" s="181"/>
      <c r="BD45" s="188">
        <v>6220059</v>
      </c>
      <c r="BE45" s="188" t="s">
        <v>106</v>
      </c>
      <c r="BF45" s="188" t="s">
        <v>154</v>
      </c>
      <c r="BG45" s="195">
        <v>30</v>
      </c>
      <c r="BH45" s="195">
        <v>180</v>
      </c>
      <c r="BI45" s="195">
        <v>180</v>
      </c>
      <c r="BJ45" s="195">
        <v>210</v>
      </c>
      <c r="BK45" s="198">
        <v>240</v>
      </c>
      <c r="BL45" s="200" t="s">
        <v>83</v>
      </c>
    </row>
    <row r="46" spans="1:64" ht="13.5" customHeight="1">
      <c r="A46" s="11"/>
      <c r="B46" s="20"/>
      <c r="C46" s="20"/>
      <c r="D46" s="20"/>
      <c r="E46" s="20"/>
      <c r="F46" s="20"/>
      <c r="G46" s="20"/>
      <c r="H46" s="20"/>
      <c r="I46" s="20"/>
      <c r="J46" s="20"/>
      <c r="K46" s="20"/>
      <c r="L46" s="20"/>
      <c r="M46" s="20"/>
      <c r="N46" s="58"/>
      <c r="P46" s="68"/>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181"/>
      <c r="BD46" s="188">
        <v>6220061</v>
      </c>
      <c r="BE46" s="188" t="s">
        <v>172</v>
      </c>
      <c r="BF46" s="188" t="s">
        <v>154</v>
      </c>
      <c r="BG46" s="195">
        <v>30</v>
      </c>
      <c r="BH46" s="195">
        <v>180</v>
      </c>
      <c r="BI46" s="195">
        <v>180</v>
      </c>
      <c r="BJ46" s="195">
        <v>210</v>
      </c>
      <c r="BK46" s="198">
        <v>240</v>
      </c>
      <c r="BL46" s="200" t="s">
        <v>83</v>
      </c>
    </row>
    <row r="47" spans="1:64" ht="13.5" customHeight="1">
      <c r="A47" s="13"/>
      <c r="B47" s="25"/>
      <c r="C47" s="25"/>
      <c r="D47" s="25"/>
      <c r="E47" s="25"/>
      <c r="F47" s="25"/>
      <c r="G47" s="25"/>
      <c r="H47" s="25"/>
      <c r="I47" s="25"/>
      <c r="J47" s="25"/>
      <c r="K47" s="25"/>
      <c r="L47" s="25"/>
      <c r="M47" s="25"/>
      <c r="N47" s="62"/>
      <c r="P47" s="69"/>
      <c r="Q47" s="75"/>
      <c r="R47" s="75"/>
      <c r="S47" s="75"/>
      <c r="T47" s="75"/>
      <c r="U47" s="75"/>
      <c r="V47" s="75"/>
      <c r="W47" s="75"/>
      <c r="X47" s="75"/>
      <c r="Y47" s="75"/>
      <c r="Z47" s="75"/>
      <c r="AA47" s="75"/>
      <c r="AB47" s="93"/>
      <c r="AC47" s="93"/>
      <c r="AD47" s="93"/>
      <c r="AE47" s="93"/>
      <c r="AF47" s="93"/>
      <c r="AG47" s="93"/>
      <c r="AH47" s="93"/>
      <c r="AI47" s="93"/>
      <c r="AJ47" s="93"/>
      <c r="AK47" s="93"/>
      <c r="AL47" s="93"/>
      <c r="AM47" s="93"/>
      <c r="AN47" s="93"/>
      <c r="AO47" s="75"/>
      <c r="AP47" s="75"/>
      <c r="AQ47" s="75"/>
      <c r="AR47" s="75"/>
      <c r="AS47" s="75"/>
      <c r="AT47" s="75"/>
      <c r="AU47" s="75"/>
      <c r="AV47" s="75"/>
      <c r="AW47" s="75"/>
      <c r="AX47" s="75"/>
      <c r="AY47" s="75"/>
      <c r="AZ47" s="75"/>
      <c r="BA47" s="75"/>
      <c r="BB47" s="182"/>
      <c r="BD47" s="188">
        <v>6220062</v>
      </c>
      <c r="BE47" s="188" t="s">
        <v>171</v>
      </c>
      <c r="BF47" s="188" t="s">
        <v>154</v>
      </c>
      <c r="BG47" s="195">
        <v>30</v>
      </c>
      <c r="BH47" s="195">
        <v>180</v>
      </c>
      <c r="BI47" s="195">
        <v>180</v>
      </c>
      <c r="BJ47" s="195">
        <v>210</v>
      </c>
      <c r="BK47" s="198">
        <v>240</v>
      </c>
      <c r="BL47" s="200" t="s">
        <v>83</v>
      </c>
    </row>
    <row r="48" spans="1:64" ht="13.5" customHeight="1">
      <c r="P48" s="20"/>
      <c r="Q48" s="20"/>
      <c r="R48" s="20"/>
      <c r="S48" s="20"/>
      <c r="T48" s="20"/>
      <c r="U48" s="20"/>
      <c r="V48" s="20"/>
      <c r="W48" s="20"/>
      <c r="X48" s="20"/>
      <c r="Y48" s="20"/>
      <c r="Z48" s="20"/>
      <c r="AA48" s="20"/>
      <c r="AO48" s="20"/>
      <c r="AP48" s="20"/>
      <c r="AQ48" s="20"/>
      <c r="AR48" s="20"/>
      <c r="AS48" s="20"/>
      <c r="AT48" s="20"/>
      <c r="AU48" s="20"/>
      <c r="AV48" s="20"/>
      <c r="AW48" s="20"/>
      <c r="AX48" s="20"/>
      <c r="AY48" s="20"/>
      <c r="AZ48" s="20"/>
      <c r="BA48" s="20"/>
      <c r="BC48" s="161"/>
      <c r="BD48" s="188">
        <v>6220066</v>
      </c>
      <c r="BE48" s="188" t="s">
        <v>170</v>
      </c>
      <c r="BF48" s="188" t="s">
        <v>154</v>
      </c>
      <c r="BG48" s="194">
        <v>30</v>
      </c>
      <c r="BH48" s="194">
        <v>180</v>
      </c>
      <c r="BI48" s="195">
        <v>180</v>
      </c>
      <c r="BJ48" s="194">
        <v>210</v>
      </c>
      <c r="BK48" s="197">
        <v>240</v>
      </c>
      <c r="BL48" s="200" t="s">
        <v>83</v>
      </c>
    </row>
    <row r="49" spans="16:68" ht="13.5" customHeight="1">
      <c r="P49" s="20"/>
      <c r="Q49" s="20"/>
      <c r="R49" s="20"/>
      <c r="S49" s="20"/>
      <c r="T49" s="20"/>
      <c r="U49" s="20"/>
      <c r="V49" s="20"/>
      <c r="W49" s="20"/>
      <c r="X49" s="20"/>
      <c r="Y49" s="20"/>
      <c r="Z49" s="20"/>
      <c r="AA49" s="20"/>
      <c r="AO49" s="20"/>
      <c r="AP49" s="20"/>
      <c r="AQ49" s="20"/>
      <c r="AR49" s="20"/>
      <c r="AS49" s="20"/>
      <c r="AT49" s="20"/>
      <c r="AU49" s="20"/>
      <c r="AV49" s="20"/>
      <c r="AW49" s="20"/>
      <c r="AX49" s="20"/>
      <c r="AY49" s="20"/>
      <c r="AZ49" s="20"/>
      <c r="BA49" s="20"/>
      <c r="BD49" s="188">
        <v>6220063</v>
      </c>
      <c r="BE49" s="188" t="s">
        <v>169</v>
      </c>
      <c r="BF49" s="188" t="s">
        <v>73</v>
      </c>
      <c r="BG49" s="195">
        <v>30</v>
      </c>
      <c r="BH49" s="195">
        <v>180</v>
      </c>
      <c r="BI49" s="195">
        <v>190</v>
      </c>
      <c r="BJ49" s="195">
        <v>210</v>
      </c>
      <c r="BK49" s="198">
        <v>240</v>
      </c>
      <c r="BL49" s="200" t="s">
        <v>83</v>
      </c>
    </row>
    <row r="50" spans="16:68" ht="13.5" customHeight="1">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C50" s="74"/>
      <c r="BD50" s="188">
        <v>6220064</v>
      </c>
      <c r="BE50" s="188" t="s">
        <v>168</v>
      </c>
      <c r="BF50" s="188" t="s">
        <v>73</v>
      </c>
      <c r="BG50" s="195">
        <v>30</v>
      </c>
      <c r="BH50" s="195">
        <v>180</v>
      </c>
      <c r="BI50" s="195">
        <v>190</v>
      </c>
      <c r="BJ50" s="195">
        <v>210</v>
      </c>
      <c r="BK50" s="198">
        <v>240</v>
      </c>
      <c r="BL50" s="199" t="s">
        <v>54</v>
      </c>
    </row>
    <row r="51" spans="16:68" ht="13.5" customHeight="1">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C51" s="74"/>
      <c r="BD51" s="188">
        <v>6220065</v>
      </c>
      <c r="BE51" s="188" t="s">
        <v>167</v>
      </c>
      <c r="BF51" s="188" t="s">
        <v>73</v>
      </c>
      <c r="BG51" s="195">
        <v>30</v>
      </c>
      <c r="BH51" s="195">
        <v>180</v>
      </c>
      <c r="BI51" s="195">
        <v>190</v>
      </c>
      <c r="BJ51" s="195">
        <v>210</v>
      </c>
      <c r="BK51" s="198">
        <v>240</v>
      </c>
      <c r="BL51" s="200" t="s">
        <v>83</v>
      </c>
      <c r="BP51" s="38"/>
    </row>
    <row r="52" spans="16:68" ht="13.5" customHeight="1">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C52" s="74"/>
      <c r="BD52" s="188">
        <v>6290141</v>
      </c>
      <c r="BE52" s="188" t="s">
        <v>166</v>
      </c>
      <c r="BF52" s="188" t="s">
        <v>154</v>
      </c>
      <c r="BG52" s="194">
        <v>30</v>
      </c>
      <c r="BH52" s="194">
        <v>180</v>
      </c>
      <c r="BI52" s="195">
        <v>180</v>
      </c>
      <c r="BJ52" s="194">
        <v>210</v>
      </c>
      <c r="BK52" s="197">
        <v>240</v>
      </c>
      <c r="BL52" s="200" t="s">
        <v>83</v>
      </c>
    </row>
    <row r="53" spans="16:68" ht="13.5" customHeight="1">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C53" s="74"/>
      <c r="BD53" s="188">
        <v>6290151</v>
      </c>
      <c r="BE53" s="188" t="s">
        <v>164</v>
      </c>
      <c r="BF53" s="188" t="s">
        <v>154</v>
      </c>
      <c r="BG53" s="195">
        <v>30</v>
      </c>
      <c r="BH53" s="195">
        <v>180</v>
      </c>
      <c r="BI53" s="195">
        <v>180</v>
      </c>
      <c r="BJ53" s="195">
        <v>210</v>
      </c>
      <c r="BK53" s="198">
        <v>240</v>
      </c>
      <c r="BL53" s="200" t="s">
        <v>83</v>
      </c>
    </row>
    <row r="54" spans="16:68" ht="13.5" customHeight="1">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C54" s="74"/>
      <c r="BD54" s="188">
        <v>6290152</v>
      </c>
      <c r="BE54" s="188" t="s">
        <v>162</v>
      </c>
      <c r="BF54" s="188" t="s">
        <v>154</v>
      </c>
      <c r="BG54" s="195">
        <v>30</v>
      </c>
      <c r="BH54" s="195">
        <v>180</v>
      </c>
      <c r="BI54" s="195">
        <v>180</v>
      </c>
      <c r="BJ54" s="195">
        <v>210</v>
      </c>
      <c r="BK54" s="198">
        <v>240</v>
      </c>
      <c r="BL54" s="200" t="s">
        <v>83</v>
      </c>
    </row>
    <row r="55" spans="16:68" ht="13.5" customHeight="1">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C55" s="74"/>
      <c r="BD55" s="188">
        <v>6290153</v>
      </c>
      <c r="BE55" s="188" t="s">
        <v>161</v>
      </c>
      <c r="BF55" s="188" t="s">
        <v>154</v>
      </c>
      <c r="BG55" s="195">
        <v>30</v>
      </c>
      <c r="BH55" s="195">
        <v>180</v>
      </c>
      <c r="BI55" s="195">
        <v>180</v>
      </c>
      <c r="BJ55" s="195">
        <v>210</v>
      </c>
      <c r="BK55" s="198">
        <v>240</v>
      </c>
      <c r="BL55" s="200" t="s">
        <v>83</v>
      </c>
    </row>
    <row r="56" spans="16:68" ht="13.5" customHeight="1">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D56" s="188">
        <v>6290154</v>
      </c>
      <c r="BE56" s="188" t="s">
        <v>160</v>
      </c>
      <c r="BF56" s="188" t="s">
        <v>154</v>
      </c>
      <c r="BG56" s="194">
        <v>30</v>
      </c>
      <c r="BH56" s="194">
        <v>180</v>
      </c>
      <c r="BI56" s="195">
        <v>180</v>
      </c>
      <c r="BJ56" s="194">
        <v>210</v>
      </c>
      <c r="BK56" s="197">
        <v>240</v>
      </c>
      <c r="BL56" s="200" t="s">
        <v>83</v>
      </c>
    </row>
    <row r="57" spans="16:68" ht="13.5" customHeight="1">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D57" s="188">
        <v>6290161</v>
      </c>
      <c r="BE57" s="188" t="s">
        <v>114</v>
      </c>
      <c r="BF57" s="188" t="s">
        <v>154</v>
      </c>
      <c r="BG57" s="195">
        <v>30</v>
      </c>
      <c r="BH57" s="195">
        <v>180</v>
      </c>
      <c r="BI57" s="195">
        <v>180</v>
      </c>
      <c r="BJ57" s="195">
        <v>210</v>
      </c>
      <c r="BK57" s="198">
        <v>240</v>
      </c>
      <c r="BL57" s="200" t="s">
        <v>83</v>
      </c>
    </row>
    <row r="58" spans="16:68" ht="13.5" customHeight="1">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D58" s="188">
        <v>6290162</v>
      </c>
      <c r="BE58" s="188" t="s">
        <v>159</v>
      </c>
      <c r="BF58" s="188" t="s">
        <v>154</v>
      </c>
      <c r="BG58" s="195">
        <v>30</v>
      </c>
      <c r="BH58" s="195">
        <v>180</v>
      </c>
      <c r="BI58" s="195">
        <v>180</v>
      </c>
      <c r="BJ58" s="195">
        <v>210</v>
      </c>
      <c r="BK58" s="198">
        <v>240</v>
      </c>
      <c r="BL58" s="200" t="s">
        <v>83</v>
      </c>
    </row>
    <row r="59" spans="16:68" ht="13.5" customHeight="1">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D59" s="188">
        <v>6290163</v>
      </c>
      <c r="BE59" s="188" t="s">
        <v>158</v>
      </c>
      <c r="BF59" s="188" t="s">
        <v>154</v>
      </c>
      <c r="BG59" s="195">
        <v>30</v>
      </c>
      <c r="BH59" s="195">
        <v>180</v>
      </c>
      <c r="BI59" s="195">
        <v>180</v>
      </c>
      <c r="BJ59" s="195">
        <v>210</v>
      </c>
      <c r="BK59" s="198">
        <v>240</v>
      </c>
      <c r="BL59" s="200" t="s">
        <v>83</v>
      </c>
    </row>
    <row r="60" spans="16:68" ht="13.5" customHeight="1">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D60" s="188">
        <v>6290164</v>
      </c>
      <c r="BE60" s="188" t="s">
        <v>81</v>
      </c>
      <c r="BF60" s="188" t="s">
        <v>154</v>
      </c>
      <c r="BG60" s="194">
        <v>30</v>
      </c>
      <c r="BH60" s="194">
        <v>180</v>
      </c>
      <c r="BI60" s="195">
        <v>180</v>
      </c>
      <c r="BJ60" s="194">
        <v>210</v>
      </c>
      <c r="BK60" s="197">
        <v>240</v>
      </c>
      <c r="BL60" s="200" t="s">
        <v>83</v>
      </c>
    </row>
    <row r="61" spans="16:68" ht="13.5" customHeight="1">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D61" s="188">
        <v>6290165</v>
      </c>
      <c r="BE61" s="188" t="s">
        <v>157</v>
      </c>
      <c r="BF61" s="188" t="s">
        <v>154</v>
      </c>
      <c r="BG61" s="195">
        <v>30</v>
      </c>
      <c r="BH61" s="195">
        <v>180</v>
      </c>
      <c r="BI61" s="195">
        <v>180</v>
      </c>
      <c r="BJ61" s="195">
        <v>210</v>
      </c>
      <c r="BK61" s="198">
        <v>240</v>
      </c>
      <c r="BL61" s="200" t="s">
        <v>83</v>
      </c>
    </row>
    <row r="62" spans="16:68" ht="13.5" customHeight="1">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D62" s="188">
        <v>6290166</v>
      </c>
      <c r="BE62" s="188" t="s">
        <v>156</v>
      </c>
      <c r="BF62" s="188" t="s">
        <v>154</v>
      </c>
      <c r="BG62" s="195">
        <v>30</v>
      </c>
      <c r="BH62" s="195">
        <v>180</v>
      </c>
      <c r="BI62" s="195">
        <v>180</v>
      </c>
      <c r="BJ62" s="195">
        <v>210</v>
      </c>
      <c r="BK62" s="198">
        <v>240</v>
      </c>
      <c r="BL62" s="200" t="s">
        <v>83</v>
      </c>
    </row>
    <row r="63" spans="16:68" ht="13.5" customHeight="1">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D63" s="188">
        <v>6290101</v>
      </c>
      <c r="BE63" s="188" t="s">
        <v>126</v>
      </c>
      <c r="BF63" s="188" t="s">
        <v>73</v>
      </c>
      <c r="BG63" s="195">
        <v>30</v>
      </c>
      <c r="BH63" s="195">
        <v>180</v>
      </c>
      <c r="BI63" s="195">
        <v>190</v>
      </c>
      <c r="BJ63" s="195">
        <v>210</v>
      </c>
      <c r="BK63" s="198">
        <v>240</v>
      </c>
      <c r="BL63" s="200" t="s">
        <v>83</v>
      </c>
    </row>
    <row r="64" spans="16:68" ht="13.5" customHeight="1">
      <c r="BD64" s="188">
        <v>6290102</v>
      </c>
      <c r="BE64" s="188" t="s">
        <v>60</v>
      </c>
      <c r="BF64" s="188" t="s">
        <v>73</v>
      </c>
      <c r="BG64" s="194">
        <v>30</v>
      </c>
      <c r="BH64" s="194">
        <v>180</v>
      </c>
      <c r="BI64" s="195">
        <v>190</v>
      </c>
      <c r="BJ64" s="194">
        <v>210</v>
      </c>
      <c r="BK64" s="197">
        <v>240</v>
      </c>
      <c r="BL64" s="200" t="s">
        <v>83</v>
      </c>
      <c r="BM64" s="78"/>
      <c r="BN64" s="78"/>
    </row>
    <row r="65" spans="56:67" ht="13.5" customHeight="1">
      <c r="BD65" s="188">
        <v>6290103</v>
      </c>
      <c r="BE65" s="188" t="s">
        <v>153</v>
      </c>
      <c r="BF65" s="188" t="s">
        <v>73</v>
      </c>
      <c r="BG65" s="195">
        <v>30</v>
      </c>
      <c r="BH65" s="195">
        <v>180</v>
      </c>
      <c r="BI65" s="195">
        <v>190</v>
      </c>
      <c r="BJ65" s="195">
        <v>210</v>
      </c>
      <c r="BK65" s="198">
        <v>240</v>
      </c>
      <c r="BL65" s="200" t="s">
        <v>83</v>
      </c>
      <c r="BO65" s="38"/>
    </row>
    <row r="66" spans="56:67" ht="13.5" customHeight="1">
      <c r="BD66" s="188">
        <v>6290104</v>
      </c>
      <c r="BE66" s="188" t="s">
        <v>152</v>
      </c>
      <c r="BF66" s="188" t="s">
        <v>73</v>
      </c>
      <c r="BG66" s="195">
        <v>30</v>
      </c>
      <c r="BH66" s="195">
        <v>180</v>
      </c>
      <c r="BI66" s="195">
        <v>190</v>
      </c>
      <c r="BJ66" s="195">
        <v>210</v>
      </c>
      <c r="BK66" s="198">
        <v>240</v>
      </c>
      <c r="BL66" s="200" t="s">
        <v>83</v>
      </c>
    </row>
    <row r="67" spans="56:67" ht="13.5" customHeight="1">
      <c r="BD67" s="188">
        <v>6290111</v>
      </c>
      <c r="BE67" s="188" t="s">
        <v>151</v>
      </c>
      <c r="BF67" s="188" t="s">
        <v>73</v>
      </c>
      <c r="BG67" s="195">
        <v>30</v>
      </c>
      <c r="BH67" s="195">
        <v>180</v>
      </c>
      <c r="BI67" s="195">
        <v>190</v>
      </c>
      <c r="BJ67" s="195">
        <v>210</v>
      </c>
      <c r="BK67" s="198">
        <v>240</v>
      </c>
      <c r="BL67" s="200" t="s">
        <v>83</v>
      </c>
    </row>
    <row r="68" spans="56:67" ht="13.5" customHeight="1">
      <c r="BD68" s="188">
        <v>6290112</v>
      </c>
      <c r="BE68" s="188" t="s">
        <v>149</v>
      </c>
      <c r="BF68" s="188" t="s">
        <v>73</v>
      </c>
      <c r="BG68" s="194">
        <v>30</v>
      </c>
      <c r="BH68" s="194">
        <v>180</v>
      </c>
      <c r="BI68" s="195">
        <v>190</v>
      </c>
      <c r="BJ68" s="194">
        <v>210</v>
      </c>
      <c r="BK68" s="197">
        <v>240</v>
      </c>
      <c r="BL68" s="200" t="s">
        <v>83</v>
      </c>
      <c r="BM68" s="78"/>
      <c r="BN68" s="78"/>
    </row>
    <row r="69" spans="56:67" ht="13.5" customHeight="1">
      <c r="BD69" s="188">
        <v>6290113</v>
      </c>
      <c r="BE69" s="188" t="s">
        <v>148</v>
      </c>
      <c r="BF69" s="188" t="s">
        <v>73</v>
      </c>
      <c r="BG69" s="195">
        <v>30</v>
      </c>
      <c r="BH69" s="195">
        <v>180</v>
      </c>
      <c r="BI69" s="195">
        <v>190</v>
      </c>
      <c r="BJ69" s="195">
        <v>210</v>
      </c>
      <c r="BK69" s="198">
        <v>240</v>
      </c>
      <c r="BL69" s="200" t="s">
        <v>83</v>
      </c>
      <c r="BM69" s="78"/>
      <c r="BN69" s="78"/>
      <c r="BO69" s="38"/>
    </row>
    <row r="70" spans="56:67" ht="13.5" customHeight="1">
      <c r="BD70" s="188">
        <v>6290114</v>
      </c>
      <c r="BE70" s="188" t="s">
        <v>71</v>
      </c>
      <c r="BF70" s="188" t="s">
        <v>73</v>
      </c>
      <c r="BG70" s="195">
        <v>30</v>
      </c>
      <c r="BH70" s="195">
        <v>180</v>
      </c>
      <c r="BI70" s="195">
        <v>190</v>
      </c>
      <c r="BJ70" s="195">
        <v>210</v>
      </c>
      <c r="BK70" s="198">
        <v>240</v>
      </c>
      <c r="BL70" s="200" t="s">
        <v>83</v>
      </c>
      <c r="BM70" s="78"/>
      <c r="BN70" s="78"/>
      <c r="BO70" s="38"/>
    </row>
    <row r="71" spans="56:67" ht="13.5" customHeight="1">
      <c r="BD71" s="188">
        <v>6290115</v>
      </c>
      <c r="BE71" s="188" t="s">
        <v>143</v>
      </c>
      <c r="BF71" s="188" t="s">
        <v>73</v>
      </c>
      <c r="BG71" s="195">
        <v>30</v>
      </c>
      <c r="BH71" s="195">
        <v>180</v>
      </c>
      <c r="BI71" s="195">
        <v>190</v>
      </c>
      <c r="BJ71" s="195">
        <v>210</v>
      </c>
      <c r="BK71" s="198">
        <v>240</v>
      </c>
      <c r="BL71" s="200" t="s">
        <v>83</v>
      </c>
      <c r="BM71" s="78"/>
      <c r="BN71" s="78"/>
      <c r="BO71" s="38"/>
    </row>
    <row r="72" spans="56:67" ht="13.5" customHeight="1">
      <c r="BD72" s="188">
        <v>6290121</v>
      </c>
      <c r="BE72" s="188" t="s">
        <v>145</v>
      </c>
      <c r="BF72" s="188" t="s">
        <v>73</v>
      </c>
      <c r="BG72" s="194">
        <v>30</v>
      </c>
      <c r="BH72" s="194">
        <v>180</v>
      </c>
      <c r="BI72" s="195">
        <v>190</v>
      </c>
      <c r="BJ72" s="194">
        <v>210</v>
      </c>
      <c r="BK72" s="197">
        <v>240</v>
      </c>
      <c r="BL72" s="200" t="s">
        <v>83</v>
      </c>
      <c r="BM72" s="78"/>
      <c r="BN72" s="78"/>
      <c r="BO72" s="38"/>
    </row>
    <row r="73" spans="56:67" ht="13.5" customHeight="1">
      <c r="BD73" s="188">
        <v>6290122</v>
      </c>
      <c r="BE73" s="188" t="s">
        <v>144</v>
      </c>
      <c r="BF73" s="188" t="s">
        <v>73</v>
      </c>
      <c r="BG73" s="195">
        <v>30</v>
      </c>
      <c r="BH73" s="195">
        <v>180</v>
      </c>
      <c r="BI73" s="195">
        <v>190</v>
      </c>
      <c r="BJ73" s="195">
        <v>210</v>
      </c>
      <c r="BK73" s="198">
        <v>240</v>
      </c>
      <c r="BL73" s="200" t="s">
        <v>83</v>
      </c>
      <c r="BO73" s="38"/>
    </row>
    <row r="74" spans="56:67" ht="13.5" customHeight="1">
      <c r="BD74" s="188">
        <v>6290131</v>
      </c>
      <c r="BE74" s="188" t="s">
        <v>142</v>
      </c>
      <c r="BF74" s="188" t="s">
        <v>73</v>
      </c>
      <c r="BG74" s="195">
        <v>30</v>
      </c>
      <c r="BH74" s="195">
        <v>180</v>
      </c>
      <c r="BI74" s="195">
        <v>190</v>
      </c>
      <c r="BJ74" s="195">
        <v>210</v>
      </c>
      <c r="BK74" s="198">
        <v>240</v>
      </c>
      <c r="BL74" s="200" t="s">
        <v>83</v>
      </c>
      <c r="BM74" s="78"/>
      <c r="BN74" s="78"/>
    </row>
    <row r="75" spans="56:67" ht="13.5" customHeight="1">
      <c r="BD75" s="188">
        <v>6290132</v>
      </c>
      <c r="BE75" s="188" t="s">
        <v>135</v>
      </c>
      <c r="BF75" s="188" t="s">
        <v>73</v>
      </c>
      <c r="BG75" s="195">
        <v>30</v>
      </c>
      <c r="BH75" s="195">
        <v>180</v>
      </c>
      <c r="BI75" s="195">
        <v>190</v>
      </c>
      <c r="BJ75" s="195">
        <v>210</v>
      </c>
      <c r="BK75" s="198">
        <v>240</v>
      </c>
      <c r="BL75" s="200" t="s">
        <v>83</v>
      </c>
      <c r="BM75" s="78"/>
      <c r="BN75" s="78"/>
      <c r="BO75" s="38"/>
    </row>
    <row r="76" spans="56:67" ht="13.5" customHeight="1">
      <c r="BD76" s="188">
        <v>6290133</v>
      </c>
      <c r="BE76" s="188" t="s">
        <v>139</v>
      </c>
      <c r="BF76" s="188" t="s">
        <v>73</v>
      </c>
      <c r="BG76" s="194">
        <v>30</v>
      </c>
      <c r="BH76" s="194">
        <v>180</v>
      </c>
      <c r="BI76" s="195">
        <v>190</v>
      </c>
      <c r="BJ76" s="194">
        <v>210</v>
      </c>
      <c r="BK76" s="197">
        <v>240</v>
      </c>
      <c r="BL76" s="200" t="s">
        <v>83</v>
      </c>
      <c r="BM76" s="78"/>
      <c r="BN76" s="78"/>
      <c r="BO76" s="38"/>
    </row>
    <row r="77" spans="56:67" ht="13.5" customHeight="1">
      <c r="BD77" s="188">
        <v>6290134</v>
      </c>
      <c r="BE77" s="188" t="s">
        <v>138</v>
      </c>
      <c r="BF77" s="188" t="s">
        <v>73</v>
      </c>
      <c r="BG77" s="195">
        <v>30</v>
      </c>
      <c r="BH77" s="195">
        <v>180</v>
      </c>
      <c r="BI77" s="195">
        <v>190</v>
      </c>
      <c r="BJ77" s="195">
        <v>210</v>
      </c>
      <c r="BK77" s="198">
        <v>240</v>
      </c>
      <c r="BL77" s="200" t="s">
        <v>83</v>
      </c>
      <c r="BM77" s="78"/>
      <c r="BN77" s="78"/>
      <c r="BO77" s="38"/>
    </row>
    <row r="78" spans="56:67" ht="13.5" customHeight="1">
      <c r="BD78" s="188">
        <v>6290271</v>
      </c>
      <c r="BE78" s="188" t="s">
        <v>137</v>
      </c>
      <c r="BF78" s="188" t="s">
        <v>73</v>
      </c>
      <c r="BG78" s="195">
        <v>30</v>
      </c>
      <c r="BH78" s="195">
        <v>180</v>
      </c>
      <c r="BI78" s="195">
        <v>190</v>
      </c>
      <c r="BJ78" s="195">
        <v>210</v>
      </c>
      <c r="BK78" s="198">
        <v>240</v>
      </c>
      <c r="BL78" s="200" t="s">
        <v>83</v>
      </c>
      <c r="BM78" s="78"/>
      <c r="BN78" s="78"/>
      <c r="BO78" s="38"/>
    </row>
    <row r="79" spans="56:67" ht="13.5" customHeight="1">
      <c r="BD79" s="188">
        <v>6290301</v>
      </c>
      <c r="BE79" s="188" t="s">
        <v>21</v>
      </c>
      <c r="BF79" s="188" t="s">
        <v>73</v>
      </c>
      <c r="BG79" s="195">
        <v>30</v>
      </c>
      <c r="BH79" s="195">
        <v>180</v>
      </c>
      <c r="BI79" s="195">
        <v>190</v>
      </c>
      <c r="BJ79" s="195">
        <v>210</v>
      </c>
      <c r="BK79" s="198">
        <v>240</v>
      </c>
      <c r="BL79" s="200" t="s">
        <v>83</v>
      </c>
      <c r="BM79" s="78"/>
      <c r="BN79" s="78"/>
      <c r="BO79" s="38"/>
    </row>
    <row r="80" spans="56:67" ht="13.5" customHeight="1">
      <c r="BD80" s="188">
        <v>6290302</v>
      </c>
      <c r="BE80" s="188" t="s">
        <v>134</v>
      </c>
      <c r="BF80" s="188" t="s">
        <v>73</v>
      </c>
      <c r="BG80" s="194">
        <v>30</v>
      </c>
      <c r="BH80" s="194">
        <v>180</v>
      </c>
      <c r="BI80" s="195">
        <v>190</v>
      </c>
      <c r="BJ80" s="194">
        <v>210</v>
      </c>
      <c r="BK80" s="197">
        <v>240</v>
      </c>
      <c r="BL80" s="200" t="s">
        <v>83</v>
      </c>
      <c r="BO80" s="38"/>
    </row>
    <row r="81" spans="56:68" ht="13.5" customHeight="1">
      <c r="BD81" s="188">
        <v>6290311</v>
      </c>
      <c r="BE81" s="188" t="s">
        <v>133</v>
      </c>
      <c r="BF81" s="188" t="s">
        <v>73</v>
      </c>
      <c r="BG81" s="195">
        <v>30</v>
      </c>
      <c r="BH81" s="195">
        <v>180</v>
      </c>
      <c r="BI81" s="195">
        <v>190</v>
      </c>
      <c r="BJ81" s="195">
        <v>210</v>
      </c>
      <c r="BK81" s="198">
        <v>240</v>
      </c>
      <c r="BL81" s="200" t="s">
        <v>83</v>
      </c>
    </row>
    <row r="82" spans="56:68" ht="13.5" customHeight="1">
      <c r="BD82" s="188">
        <v>6290312</v>
      </c>
      <c r="BE82" s="188" t="s">
        <v>130</v>
      </c>
      <c r="BF82" s="188" t="s">
        <v>73</v>
      </c>
      <c r="BG82" s="195">
        <v>30</v>
      </c>
      <c r="BH82" s="195">
        <v>180</v>
      </c>
      <c r="BI82" s="195">
        <v>190</v>
      </c>
      <c r="BJ82" s="195">
        <v>210</v>
      </c>
      <c r="BK82" s="198">
        <v>240</v>
      </c>
      <c r="BL82" s="200" t="s">
        <v>83</v>
      </c>
      <c r="BM82" s="78"/>
      <c r="BN82" s="78"/>
    </row>
    <row r="83" spans="56:68" ht="13.5" customHeight="1">
      <c r="BD83" s="188">
        <v>6290313</v>
      </c>
      <c r="BE83" s="188" t="s">
        <v>129</v>
      </c>
      <c r="BF83" s="188" t="s">
        <v>73</v>
      </c>
      <c r="BG83" s="195">
        <v>30</v>
      </c>
      <c r="BH83" s="195">
        <v>180</v>
      </c>
      <c r="BI83" s="195">
        <v>190</v>
      </c>
      <c r="BJ83" s="195">
        <v>210</v>
      </c>
      <c r="BK83" s="198">
        <v>240</v>
      </c>
      <c r="BL83" s="199" t="s">
        <v>54</v>
      </c>
      <c r="BM83" s="78"/>
      <c r="BN83" s="78"/>
      <c r="BO83" s="38"/>
    </row>
    <row r="84" spans="56:68" ht="13.5" customHeight="1">
      <c r="BD84" s="188">
        <v>6290321</v>
      </c>
      <c r="BE84" s="188" t="s">
        <v>125</v>
      </c>
      <c r="BF84" s="188" t="s">
        <v>73</v>
      </c>
      <c r="BG84" s="194">
        <v>30</v>
      </c>
      <c r="BH84" s="194">
        <v>180</v>
      </c>
      <c r="BI84" s="195">
        <v>190</v>
      </c>
      <c r="BJ84" s="194">
        <v>210</v>
      </c>
      <c r="BK84" s="197">
        <v>240</v>
      </c>
      <c r="BL84" s="200" t="s">
        <v>83</v>
      </c>
      <c r="BM84" s="78"/>
      <c r="BN84" s="78"/>
      <c r="BO84" s="38"/>
      <c r="BP84" s="38"/>
    </row>
    <row r="85" spans="56:68" ht="13.5" customHeight="1">
      <c r="BD85" s="188">
        <v>6290322</v>
      </c>
      <c r="BE85" s="188" t="s">
        <v>124</v>
      </c>
      <c r="BF85" s="188" t="s">
        <v>73</v>
      </c>
      <c r="BG85" s="195">
        <v>30</v>
      </c>
      <c r="BH85" s="195">
        <v>180</v>
      </c>
      <c r="BI85" s="195">
        <v>190</v>
      </c>
      <c r="BJ85" s="195">
        <v>210</v>
      </c>
      <c r="BK85" s="198">
        <v>240</v>
      </c>
      <c r="BL85" s="200" t="s">
        <v>83</v>
      </c>
      <c r="BO85" s="38"/>
    </row>
    <row r="86" spans="56:68" ht="13.5" customHeight="1">
      <c r="BD86" s="188">
        <v>6290323</v>
      </c>
      <c r="BE86" s="188" t="s">
        <v>123</v>
      </c>
      <c r="BF86" s="188" t="s">
        <v>73</v>
      </c>
      <c r="BG86" s="195">
        <v>30</v>
      </c>
      <c r="BH86" s="195">
        <v>180</v>
      </c>
      <c r="BI86" s="195">
        <v>190</v>
      </c>
      <c r="BJ86" s="195">
        <v>210</v>
      </c>
      <c r="BK86" s="198">
        <v>240</v>
      </c>
      <c r="BL86" s="200" t="s">
        <v>83</v>
      </c>
    </row>
    <row r="87" spans="56:68" ht="13.5" customHeight="1">
      <c r="BD87" s="188">
        <v>6290331</v>
      </c>
      <c r="BE87" s="188" t="s">
        <v>120</v>
      </c>
      <c r="BF87" s="188" t="s">
        <v>73</v>
      </c>
      <c r="BG87" s="195">
        <v>30</v>
      </c>
      <c r="BH87" s="195">
        <v>180</v>
      </c>
      <c r="BI87" s="195">
        <v>190</v>
      </c>
      <c r="BJ87" s="195">
        <v>210</v>
      </c>
      <c r="BK87" s="198">
        <v>240</v>
      </c>
      <c r="BL87" s="199" t="s">
        <v>54</v>
      </c>
      <c r="BM87" s="78"/>
      <c r="BN87" s="78"/>
    </row>
    <row r="88" spans="56:68" ht="13.5" customHeight="1">
      <c r="BD88" s="188">
        <v>6290332</v>
      </c>
      <c r="BE88" s="188" t="s">
        <v>118</v>
      </c>
      <c r="BF88" s="188" t="s">
        <v>73</v>
      </c>
      <c r="BG88" s="194">
        <v>30</v>
      </c>
      <c r="BH88" s="194">
        <v>180</v>
      </c>
      <c r="BI88" s="195">
        <v>190</v>
      </c>
      <c r="BJ88" s="194">
        <v>210</v>
      </c>
      <c r="BK88" s="197">
        <v>240</v>
      </c>
      <c r="BL88" s="199" t="s">
        <v>54</v>
      </c>
      <c r="BM88" s="78"/>
      <c r="BN88" s="78"/>
      <c r="BO88" s="38"/>
      <c r="BP88" s="38"/>
    </row>
    <row r="89" spans="56:68" ht="13.5" customHeight="1">
      <c r="BD89" s="188">
        <v>6290333</v>
      </c>
      <c r="BE89" s="188" t="s">
        <v>117</v>
      </c>
      <c r="BF89" s="188" t="s">
        <v>73</v>
      </c>
      <c r="BG89" s="195">
        <v>30</v>
      </c>
      <c r="BH89" s="195">
        <v>180</v>
      </c>
      <c r="BI89" s="195">
        <v>190</v>
      </c>
      <c r="BJ89" s="195">
        <v>210</v>
      </c>
      <c r="BK89" s="198">
        <v>240</v>
      </c>
      <c r="BL89" s="199" t="s">
        <v>54</v>
      </c>
      <c r="BM89" s="78"/>
      <c r="BN89" s="78"/>
      <c r="BO89" s="38"/>
      <c r="BP89" s="38"/>
    </row>
    <row r="90" spans="56:68" ht="13.5" customHeight="1">
      <c r="BD90" s="188">
        <v>6290334</v>
      </c>
      <c r="BE90" s="188" t="s">
        <v>37</v>
      </c>
      <c r="BF90" s="188" t="s">
        <v>73</v>
      </c>
      <c r="BG90" s="195">
        <v>30</v>
      </c>
      <c r="BH90" s="195">
        <v>180</v>
      </c>
      <c r="BI90" s="195">
        <v>190</v>
      </c>
      <c r="BJ90" s="195">
        <v>210</v>
      </c>
      <c r="BK90" s="198">
        <v>240</v>
      </c>
      <c r="BL90" s="199" t="s">
        <v>54</v>
      </c>
      <c r="BM90" s="78"/>
      <c r="BN90" s="78"/>
      <c r="BO90" s="38"/>
      <c r="BP90" s="38"/>
    </row>
    <row r="91" spans="56:68" ht="13.5" customHeight="1">
      <c r="BD91" s="188">
        <v>6290335</v>
      </c>
      <c r="BE91" s="188" t="s">
        <v>13</v>
      </c>
      <c r="BF91" s="188" t="s">
        <v>73</v>
      </c>
      <c r="BG91" s="195">
        <v>30</v>
      </c>
      <c r="BH91" s="195">
        <v>180</v>
      </c>
      <c r="BI91" s="195">
        <v>190</v>
      </c>
      <c r="BJ91" s="195">
        <v>210</v>
      </c>
      <c r="BK91" s="198">
        <v>240</v>
      </c>
      <c r="BL91" s="199" t="s">
        <v>54</v>
      </c>
      <c r="BM91" s="78"/>
      <c r="BN91" s="78"/>
      <c r="BO91" s="38"/>
      <c r="BP91" s="38"/>
    </row>
    <row r="92" spans="56:68" ht="13.5" customHeight="1">
      <c r="BD92" s="188">
        <v>6290341</v>
      </c>
      <c r="BE92" s="188" t="s">
        <v>116</v>
      </c>
      <c r="BF92" s="188" t="s">
        <v>73</v>
      </c>
      <c r="BG92" s="194">
        <v>30</v>
      </c>
      <c r="BH92" s="194">
        <v>180</v>
      </c>
      <c r="BI92" s="195">
        <v>190</v>
      </c>
      <c r="BJ92" s="194">
        <v>210</v>
      </c>
      <c r="BK92" s="197">
        <v>240</v>
      </c>
      <c r="BL92" s="200" t="s">
        <v>83</v>
      </c>
      <c r="BM92" s="78"/>
      <c r="BN92" s="78"/>
      <c r="BO92" s="38"/>
      <c r="BP92" s="38"/>
    </row>
    <row r="93" spans="56:68" ht="13.5" customHeight="1">
      <c r="BD93" s="188">
        <v>6010701</v>
      </c>
      <c r="BE93" s="188" t="s">
        <v>115</v>
      </c>
      <c r="BF93" s="188" t="s">
        <v>73</v>
      </c>
      <c r="BG93" s="195">
        <v>30</v>
      </c>
      <c r="BH93" s="195">
        <v>180</v>
      </c>
      <c r="BI93" s="195">
        <v>190</v>
      </c>
      <c r="BJ93" s="195">
        <v>210</v>
      </c>
      <c r="BK93" s="198">
        <v>240</v>
      </c>
      <c r="BL93" s="199" t="s">
        <v>54</v>
      </c>
      <c r="BM93" s="78"/>
      <c r="BN93" s="78"/>
      <c r="BO93" s="38"/>
    </row>
    <row r="94" spans="56:68" ht="13.5" customHeight="1">
      <c r="BD94" s="188">
        <v>6010702</v>
      </c>
      <c r="BE94" s="188" t="s">
        <v>8</v>
      </c>
      <c r="BF94" s="188" t="s">
        <v>73</v>
      </c>
      <c r="BG94" s="195">
        <v>30</v>
      </c>
      <c r="BH94" s="195">
        <v>180</v>
      </c>
      <c r="BI94" s="195">
        <v>190</v>
      </c>
      <c r="BJ94" s="195">
        <v>210</v>
      </c>
      <c r="BK94" s="198">
        <v>240</v>
      </c>
      <c r="BL94" s="199" t="s">
        <v>54</v>
      </c>
      <c r="BM94" s="78"/>
      <c r="BN94" s="78"/>
      <c r="BO94" s="38"/>
      <c r="BP94" s="38"/>
    </row>
    <row r="95" spans="56:68" ht="13.5" customHeight="1">
      <c r="BD95" s="188">
        <v>6010703</v>
      </c>
      <c r="BE95" s="188" t="s">
        <v>113</v>
      </c>
      <c r="BF95" s="188" t="s">
        <v>73</v>
      </c>
      <c r="BG95" s="195">
        <v>30</v>
      </c>
      <c r="BH95" s="195">
        <v>180</v>
      </c>
      <c r="BI95" s="195">
        <v>190</v>
      </c>
      <c r="BJ95" s="195">
        <v>210</v>
      </c>
      <c r="BK95" s="198">
        <v>240</v>
      </c>
      <c r="BL95" s="199" t="s">
        <v>54</v>
      </c>
      <c r="BM95" s="78"/>
      <c r="BN95" s="78"/>
      <c r="BO95" s="38"/>
      <c r="BP95" s="38"/>
    </row>
    <row r="96" spans="56:68" ht="13.5" customHeight="1">
      <c r="BD96" s="188">
        <v>6010704</v>
      </c>
      <c r="BE96" s="188" t="s">
        <v>112</v>
      </c>
      <c r="BF96" s="188" t="s">
        <v>73</v>
      </c>
      <c r="BG96" s="194">
        <v>30</v>
      </c>
      <c r="BH96" s="194">
        <v>180</v>
      </c>
      <c r="BI96" s="195">
        <v>190</v>
      </c>
      <c r="BJ96" s="194">
        <v>210</v>
      </c>
      <c r="BK96" s="197">
        <v>240</v>
      </c>
      <c r="BL96" s="199" t="s">
        <v>54</v>
      </c>
      <c r="BM96" s="78"/>
      <c r="BN96" s="78"/>
      <c r="BO96" s="38"/>
      <c r="BP96" s="38"/>
    </row>
    <row r="97" spans="56:68" ht="13.5" customHeight="1">
      <c r="BD97" s="188">
        <v>6010705</v>
      </c>
      <c r="BE97" s="188" t="s">
        <v>110</v>
      </c>
      <c r="BF97" s="188" t="s">
        <v>73</v>
      </c>
      <c r="BG97" s="195">
        <v>30</v>
      </c>
      <c r="BH97" s="195">
        <v>180</v>
      </c>
      <c r="BI97" s="195">
        <v>190</v>
      </c>
      <c r="BJ97" s="195">
        <v>210</v>
      </c>
      <c r="BK97" s="198">
        <v>240</v>
      </c>
      <c r="BL97" s="199" t="s">
        <v>54</v>
      </c>
      <c r="BM97" s="78"/>
      <c r="BN97" s="78"/>
      <c r="BO97" s="38"/>
      <c r="BP97" s="38"/>
    </row>
    <row r="98" spans="56:68" ht="13.5" customHeight="1">
      <c r="BD98" s="188">
        <v>6010711</v>
      </c>
      <c r="BE98" s="188" t="s">
        <v>108</v>
      </c>
      <c r="BF98" s="188" t="s">
        <v>73</v>
      </c>
      <c r="BG98" s="195">
        <v>30</v>
      </c>
      <c r="BH98" s="195">
        <v>180</v>
      </c>
      <c r="BI98" s="195">
        <v>190</v>
      </c>
      <c r="BJ98" s="195">
        <v>210</v>
      </c>
      <c r="BK98" s="198">
        <v>240</v>
      </c>
      <c r="BL98" s="199" t="s">
        <v>54</v>
      </c>
      <c r="BO98" s="38"/>
      <c r="BP98" s="38"/>
    </row>
    <row r="99" spans="56:68" ht="13.5" customHeight="1">
      <c r="BD99" s="188">
        <v>6010712</v>
      </c>
      <c r="BE99" s="188" t="s">
        <v>107</v>
      </c>
      <c r="BF99" s="188" t="s">
        <v>73</v>
      </c>
      <c r="BG99" s="195">
        <v>30</v>
      </c>
      <c r="BH99" s="195">
        <v>180</v>
      </c>
      <c r="BI99" s="195">
        <v>190</v>
      </c>
      <c r="BJ99" s="195">
        <v>210</v>
      </c>
      <c r="BK99" s="198">
        <v>240</v>
      </c>
      <c r="BL99" s="200" t="s">
        <v>83</v>
      </c>
      <c r="BP99" s="38"/>
    </row>
    <row r="100" spans="56:68" ht="13.5" customHeight="1">
      <c r="BD100" s="188">
        <v>6010713</v>
      </c>
      <c r="BE100" s="188" t="s">
        <v>105</v>
      </c>
      <c r="BF100" s="188" t="s">
        <v>73</v>
      </c>
      <c r="BG100" s="194">
        <v>30</v>
      </c>
      <c r="BH100" s="194">
        <v>180</v>
      </c>
      <c r="BI100" s="195">
        <v>190</v>
      </c>
      <c r="BJ100" s="194">
        <v>210</v>
      </c>
      <c r="BK100" s="197">
        <v>240</v>
      </c>
      <c r="BL100" s="200" t="s">
        <v>83</v>
      </c>
      <c r="BM100" s="78"/>
      <c r="BN100" s="78"/>
    </row>
    <row r="101" spans="56:68" ht="13.5" customHeight="1">
      <c r="BD101" s="188">
        <v>6010714</v>
      </c>
      <c r="BE101" s="188" t="s">
        <v>69</v>
      </c>
      <c r="BF101" s="188" t="s">
        <v>73</v>
      </c>
      <c r="BG101" s="195">
        <v>30</v>
      </c>
      <c r="BH101" s="195">
        <v>180</v>
      </c>
      <c r="BI101" s="195">
        <v>190</v>
      </c>
      <c r="BJ101" s="195">
        <v>210</v>
      </c>
      <c r="BK101" s="198">
        <v>240</v>
      </c>
      <c r="BL101" s="199" t="s">
        <v>54</v>
      </c>
      <c r="BO101" s="38"/>
    </row>
    <row r="102" spans="56:68" ht="13.5" customHeight="1">
      <c r="BD102" s="188">
        <v>6010715</v>
      </c>
      <c r="BE102" s="188" t="s">
        <v>102</v>
      </c>
      <c r="BF102" s="188" t="s">
        <v>73</v>
      </c>
      <c r="BG102" s="195">
        <v>30</v>
      </c>
      <c r="BH102" s="195">
        <v>180</v>
      </c>
      <c r="BI102" s="195">
        <v>190</v>
      </c>
      <c r="BJ102" s="195">
        <v>210</v>
      </c>
      <c r="BK102" s="198">
        <v>240</v>
      </c>
      <c r="BL102" s="199" t="s">
        <v>54</v>
      </c>
      <c r="BP102" s="38"/>
    </row>
    <row r="103" spans="56:68" ht="13.5" customHeight="1">
      <c r="BD103" s="188">
        <v>6010716</v>
      </c>
      <c r="BE103" s="188" t="s">
        <v>101</v>
      </c>
      <c r="BF103" s="188" t="s">
        <v>73</v>
      </c>
      <c r="BG103" s="195">
        <v>30</v>
      </c>
      <c r="BH103" s="195">
        <v>180</v>
      </c>
      <c r="BI103" s="195">
        <v>190</v>
      </c>
      <c r="BJ103" s="195">
        <v>210</v>
      </c>
      <c r="BK103" s="198">
        <v>240</v>
      </c>
      <c r="BL103" s="199" t="s">
        <v>54</v>
      </c>
      <c r="BM103" s="78"/>
      <c r="BN103" s="78"/>
      <c r="BP103" s="38"/>
    </row>
    <row r="104" spans="56:68" ht="13.5" customHeight="1">
      <c r="BD104" s="188">
        <v>6010721</v>
      </c>
      <c r="BE104" s="188" t="s">
        <v>100</v>
      </c>
      <c r="BF104" s="188" t="s">
        <v>73</v>
      </c>
      <c r="BG104" s="194">
        <v>30</v>
      </c>
      <c r="BH104" s="194">
        <v>180</v>
      </c>
      <c r="BI104" s="195">
        <v>190</v>
      </c>
      <c r="BJ104" s="194">
        <v>210</v>
      </c>
      <c r="BK104" s="197">
        <v>240</v>
      </c>
      <c r="BL104" s="200" t="s">
        <v>83</v>
      </c>
      <c r="BO104" s="38"/>
      <c r="BP104" s="38"/>
    </row>
    <row r="105" spans="56:68" ht="13.5" customHeight="1">
      <c r="BD105" s="188">
        <v>6010722</v>
      </c>
      <c r="BE105" s="188" t="s">
        <v>40</v>
      </c>
      <c r="BF105" s="188" t="s">
        <v>73</v>
      </c>
      <c r="BG105" s="195">
        <v>30</v>
      </c>
      <c r="BH105" s="195">
        <v>180</v>
      </c>
      <c r="BI105" s="195">
        <v>190</v>
      </c>
      <c r="BJ105" s="195">
        <v>210</v>
      </c>
      <c r="BK105" s="198">
        <v>240</v>
      </c>
      <c r="BL105" s="200" t="s">
        <v>83</v>
      </c>
      <c r="BM105" s="78"/>
      <c r="BN105" s="78"/>
    </row>
    <row r="106" spans="56:68" ht="13.5" customHeight="1">
      <c r="BD106" s="188">
        <v>6010723</v>
      </c>
      <c r="BE106" s="188" t="s">
        <v>99</v>
      </c>
      <c r="BF106" s="188" t="s">
        <v>73</v>
      </c>
      <c r="BG106" s="195">
        <v>30</v>
      </c>
      <c r="BH106" s="195">
        <v>180</v>
      </c>
      <c r="BI106" s="195">
        <v>190</v>
      </c>
      <c r="BJ106" s="195">
        <v>210</v>
      </c>
      <c r="BK106" s="198">
        <v>240</v>
      </c>
      <c r="BL106" s="199" t="s">
        <v>54</v>
      </c>
      <c r="BM106" s="78"/>
      <c r="BN106" s="78"/>
      <c r="BO106" s="38"/>
    </row>
    <row r="107" spans="56:68" ht="13.5" customHeight="1">
      <c r="BD107" s="188">
        <v>6010724</v>
      </c>
      <c r="BE107" s="188" t="s">
        <v>56</v>
      </c>
      <c r="BF107" s="188" t="s">
        <v>73</v>
      </c>
      <c r="BG107" s="195">
        <v>30</v>
      </c>
      <c r="BH107" s="195">
        <v>180</v>
      </c>
      <c r="BI107" s="195">
        <v>190</v>
      </c>
      <c r="BJ107" s="195">
        <v>210</v>
      </c>
      <c r="BK107" s="198">
        <v>240</v>
      </c>
      <c r="BL107" s="199" t="s">
        <v>54</v>
      </c>
      <c r="BM107" s="78"/>
      <c r="BN107" s="78"/>
      <c r="BO107" s="38"/>
      <c r="BP107" s="38"/>
    </row>
    <row r="108" spans="56:68" ht="13.5" customHeight="1">
      <c r="BD108" s="188">
        <v>6010731</v>
      </c>
      <c r="BE108" s="188" t="s">
        <v>98</v>
      </c>
      <c r="BF108" s="188" t="s">
        <v>73</v>
      </c>
      <c r="BG108" s="194">
        <v>30</v>
      </c>
      <c r="BH108" s="194">
        <v>180</v>
      </c>
      <c r="BI108" s="195">
        <v>190</v>
      </c>
      <c r="BJ108" s="194">
        <v>210</v>
      </c>
      <c r="BK108" s="197">
        <v>240</v>
      </c>
      <c r="BL108" s="199" t="s">
        <v>54</v>
      </c>
      <c r="BO108" s="38"/>
      <c r="BP108" s="38"/>
    </row>
    <row r="109" spans="56:68" ht="13.5" customHeight="1">
      <c r="BD109" s="188">
        <v>6010732</v>
      </c>
      <c r="BE109" s="188" t="s">
        <v>97</v>
      </c>
      <c r="BF109" s="188" t="s">
        <v>73</v>
      </c>
      <c r="BG109" s="195">
        <v>30</v>
      </c>
      <c r="BH109" s="195">
        <v>180</v>
      </c>
      <c r="BI109" s="195">
        <v>190</v>
      </c>
      <c r="BJ109" s="195">
        <v>210</v>
      </c>
      <c r="BK109" s="198">
        <v>240</v>
      </c>
      <c r="BL109" s="199" t="s">
        <v>54</v>
      </c>
      <c r="BP109" s="38"/>
    </row>
    <row r="110" spans="56:68" ht="13.5" customHeight="1">
      <c r="BD110" s="188">
        <v>6010733</v>
      </c>
      <c r="BE110" s="188" t="s">
        <v>94</v>
      </c>
      <c r="BF110" s="188" t="s">
        <v>73</v>
      </c>
      <c r="BG110" s="195">
        <v>30</v>
      </c>
      <c r="BH110" s="195">
        <v>180</v>
      </c>
      <c r="BI110" s="195">
        <v>190</v>
      </c>
      <c r="BJ110" s="195">
        <v>210</v>
      </c>
      <c r="BK110" s="198">
        <v>240</v>
      </c>
      <c r="BL110" s="199" t="s">
        <v>54</v>
      </c>
      <c r="BP110" s="38"/>
    </row>
    <row r="111" spans="56:68" ht="13.5" customHeight="1">
      <c r="BD111" s="188">
        <v>6010734</v>
      </c>
      <c r="BE111" s="188" t="s">
        <v>93</v>
      </c>
      <c r="BF111" s="188" t="s">
        <v>73</v>
      </c>
      <c r="BG111" s="195">
        <v>30</v>
      </c>
      <c r="BH111" s="195">
        <v>180</v>
      </c>
      <c r="BI111" s="195">
        <v>190</v>
      </c>
      <c r="BJ111" s="195">
        <v>210</v>
      </c>
      <c r="BK111" s="198">
        <v>240</v>
      </c>
      <c r="BL111" s="199" t="s">
        <v>54</v>
      </c>
      <c r="BM111" s="78"/>
      <c r="BN111" s="78"/>
      <c r="BP111" s="38"/>
    </row>
    <row r="112" spans="56:68" ht="13.5" customHeight="1">
      <c r="BD112" s="188">
        <v>6010735</v>
      </c>
      <c r="BE112" s="188" t="s">
        <v>92</v>
      </c>
      <c r="BF112" s="188" t="s">
        <v>73</v>
      </c>
      <c r="BG112" s="194">
        <v>30</v>
      </c>
      <c r="BH112" s="194">
        <v>180</v>
      </c>
      <c r="BI112" s="195">
        <v>190</v>
      </c>
      <c r="BJ112" s="194">
        <v>210</v>
      </c>
      <c r="BK112" s="197">
        <v>240</v>
      </c>
      <c r="BL112" s="199" t="s">
        <v>54</v>
      </c>
      <c r="BM112" s="78"/>
      <c r="BN112" s="78"/>
      <c r="BO112" s="38"/>
      <c r="BP112" s="38"/>
    </row>
    <row r="113" spans="56:68" ht="13.5" customHeight="1">
      <c r="BD113" s="188">
        <v>6010741</v>
      </c>
      <c r="BE113" s="188" t="s">
        <v>91</v>
      </c>
      <c r="BF113" s="188" t="s">
        <v>73</v>
      </c>
      <c r="BG113" s="195">
        <v>30</v>
      </c>
      <c r="BH113" s="195">
        <v>180</v>
      </c>
      <c r="BI113" s="195">
        <v>190</v>
      </c>
      <c r="BJ113" s="195">
        <v>210</v>
      </c>
      <c r="BK113" s="198">
        <v>240</v>
      </c>
      <c r="BL113" s="199" t="s">
        <v>54</v>
      </c>
      <c r="BM113" s="78"/>
      <c r="BN113" s="78"/>
      <c r="BO113" s="38"/>
      <c r="BP113" s="38"/>
    </row>
    <row r="114" spans="56:68" ht="13.5" customHeight="1">
      <c r="BD114" s="188">
        <v>6010742</v>
      </c>
      <c r="BE114" s="188" t="s">
        <v>59</v>
      </c>
      <c r="BF114" s="188" t="s">
        <v>73</v>
      </c>
      <c r="BG114" s="195">
        <v>30</v>
      </c>
      <c r="BH114" s="195">
        <v>180</v>
      </c>
      <c r="BI114" s="195">
        <v>190</v>
      </c>
      <c r="BJ114" s="195">
        <v>210</v>
      </c>
      <c r="BK114" s="198">
        <v>240</v>
      </c>
      <c r="BL114" s="199" t="s">
        <v>54</v>
      </c>
      <c r="BM114" s="78"/>
      <c r="BN114" s="78"/>
      <c r="BO114" s="38"/>
      <c r="BP114" s="38"/>
    </row>
    <row r="115" spans="56:68" ht="13.5" customHeight="1">
      <c r="BD115" s="188">
        <v>6010743</v>
      </c>
      <c r="BE115" s="188" t="s">
        <v>11</v>
      </c>
      <c r="BF115" s="188" t="s">
        <v>73</v>
      </c>
      <c r="BG115" s="195">
        <v>30</v>
      </c>
      <c r="BH115" s="195">
        <v>180</v>
      </c>
      <c r="BI115" s="195">
        <v>190</v>
      </c>
      <c r="BJ115" s="195">
        <v>210</v>
      </c>
      <c r="BK115" s="198">
        <v>240</v>
      </c>
      <c r="BL115" s="199" t="s">
        <v>54</v>
      </c>
      <c r="BM115" s="78"/>
      <c r="BN115" s="78"/>
      <c r="BO115" s="38"/>
      <c r="BP115" s="38"/>
    </row>
    <row r="116" spans="56:68" ht="13.5" customHeight="1">
      <c r="BD116" s="188">
        <v>6010744</v>
      </c>
      <c r="BE116" s="188" t="s">
        <v>38</v>
      </c>
      <c r="BF116" s="188" t="s">
        <v>73</v>
      </c>
      <c r="BG116" s="194">
        <v>30</v>
      </c>
      <c r="BH116" s="194">
        <v>180</v>
      </c>
      <c r="BI116" s="195">
        <v>190</v>
      </c>
      <c r="BJ116" s="194">
        <v>210</v>
      </c>
      <c r="BK116" s="197">
        <v>240</v>
      </c>
      <c r="BL116" s="199" t="s">
        <v>54</v>
      </c>
      <c r="BO116" s="38"/>
      <c r="BP116" s="38"/>
    </row>
    <row r="117" spans="56:68" ht="13.5" customHeight="1">
      <c r="BD117" s="188">
        <v>6010751</v>
      </c>
      <c r="BE117" s="188" t="s">
        <v>90</v>
      </c>
      <c r="BF117" s="188" t="s">
        <v>73</v>
      </c>
      <c r="BG117" s="195">
        <v>30</v>
      </c>
      <c r="BH117" s="195">
        <v>180</v>
      </c>
      <c r="BI117" s="195">
        <v>190</v>
      </c>
      <c r="BJ117" s="195">
        <v>210</v>
      </c>
      <c r="BK117" s="198">
        <v>240</v>
      </c>
      <c r="BL117" s="200" t="s">
        <v>83</v>
      </c>
      <c r="BP117" s="38"/>
    </row>
    <row r="118" spans="56:68" ht="13.5" customHeight="1">
      <c r="BD118" s="188">
        <v>6010752</v>
      </c>
      <c r="BE118" s="188" t="s">
        <v>50</v>
      </c>
      <c r="BF118" s="188" t="s">
        <v>73</v>
      </c>
      <c r="BG118" s="195">
        <v>30</v>
      </c>
      <c r="BH118" s="195">
        <v>180</v>
      </c>
      <c r="BI118" s="195">
        <v>190</v>
      </c>
      <c r="BJ118" s="195">
        <v>210</v>
      </c>
      <c r="BK118" s="198">
        <v>240</v>
      </c>
      <c r="BL118" s="200" t="s">
        <v>83</v>
      </c>
    </row>
    <row r="119" spans="56:68" ht="13.5" customHeight="1">
      <c r="BD119" s="188">
        <v>6010753</v>
      </c>
      <c r="BE119" s="188" t="s">
        <v>62</v>
      </c>
      <c r="BF119" s="188" t="s">
        <v>73</v>
      </c>
      <c r="BG119" s="195">
        <v>30</v>
      </c>
      <c r="BH119" s="195">
        <v>180</v>
      </c>
      <c r="BI119" s="195">
        <v>190</v>
      </c>
      <c r="BJ119" s="195">
        <v>210</v>
      </c>
      <c r="BK119" s="198">
        <v>240</v>
      </c>
      <c r="BL119" s="199" t="s">
        <v>54</v>
      </c>
    </row>
    <row r="120" spans="56:68" ht="13.5" customHeight="1">
      <c r="BD120" s="188">
        <v>6010754</v>
      </c>
      <c r="BE120" s="188" t="s">
        <v>66</v>
      </c>
      <c r="BF120" s="188" t="s">
        <v>73</v>
      </c>
      <c r="BG120" s="194">
        <v>30</v>
      </c>
      <c r="BH120" s="194">
        <v>180</v>
      </c>
      <c r="BI120" s="195">
        <v>190</v>
      </c>
      <c r="BJ120" s="194">
        <v>210</v>
      </c>
      <c r="BK120" s="197">
        <v>240</v>
      </c>
      <c r="BL120" s="200" t="s">
        <v>83</v>
      </c>
      <c r="BP120" s="38"/>
    </row>
    <row r="121" spans="56:68" ht="13.5" customHeight="1">
      <c r="BD121" s="188">
        <v>6010755</v>
      </c>
      <c r="BE121" s="188" t="s">
        <v>2</v>
      </c>
      <c r="BF121" s="188" t="s">
        <v>73</v>
      </c>
      <c r="BG121" s="195">
        <v>30</v>
      </c>
      <c r="BH121" s="195">
        <v>180</v>
      </c>
      <c r="BI121" s="195">
        <v>190</v>
      </c>
      <c r="BJ121" s="195">
        <v>210</v>
      </c>
      <c r="BK121" s="198">
        <v>240</v>
      </c>
      <c r="BL121" s="200" t="s">
        <v>83</v>
      </c>
    </row>
    <row r="122" spans="56:68" ht="13.5" customHeight="1">
      <c r="BD122" s="188">
        <v>6010761</v>
      </c>
      <c r="BE122" s="188" t="s">
        <v>88</v>
      </c>
      <c r="BF122" s="188" t="s">
        <v>73</v>
      </c>
      <c r="BG122" s="195">
        <v>30</v>
      </c>
      <c r="BH122" s="195">
        <v>180</v>
      </c>
      <c r="BI122" s="195">
        <v>190</v>
      </c>
      <c r="BJ122" s="195">
        <v>210</v>
      </c>
      <c r="BK122" s="198">
        <v>240</v>
      </c>
      <c r="BL122" s="199" t="s">
        <v>54</v>
      </c>
    </row>
    <row r="123" spans="56:68" ht="13.5" customHeight="1">
      <c r="BD123" s="188">
        <v>6010762</v>
      </c>
      <c r="BE123" s="188" t="s">
        <v>86</v>
      </c>
      <c r="BF123" s="188" t="s">
        <v>73</v>
      </c>
      <c r="BG123" s="195">
        <v>30</v>
      </c>
      <c r="BH123" s="195">
        <v>180</v>
      </c>
      <c r="BI123" s="195">
        <v>190</v>
      </c>
      <c r="BJ123" s="195">
        <v>210</v>
      </c>
      <c r="BK123" s="198">
        <v>240</v>
      </c>
      <c r="BL123" s="200" t="s">
        <v>83</v>
      </c>
      <c r="BP123" s="38"/>
    </row>
    <row r="124" spans="56:68" ht="13.5" customHeight="1">
      <c r="BD124" s="188">
        <v>6010763</v>
      </c>
      <c r="BE124" s="188" t="s">
        <v>84</v>
      </c>
      <c r="BF124" s="188" t="s">
        <v>73</v>
      </c>
      <c r="BG124" s="194">
        <v>30</v>
      </c>
      <c r="BH124" s="194">
        <v>180</v>
      </c>
      <c r="BI124" s="195">
        <v>190</v>
      </c>
      <c r="BJ124" s="194">
        <v>210</v>
      </c>
      <c r="BK124" s="197">
        <v>240</v>
      </c>
      <c r="BL124" s="199" t="s">
        <v>54</v>
      </c>
    </row>
    <row r="125" spans="56:68" ht="13.5" customHeight="1">
      <c r="BD125" s="188">
        <v>6010764</v>
      </c>
      <c r="BE125" s="188" t="s">
        <v>76</v>
      </c>
      <c r="BF125" s="188" t="s">
        <v>73</v>
      </c>
      <c r="BG125" s="195">
        <v>30</v>
      </c>
      <c r="BH125" s="195">
        <v>180</v>
      </c>
      <c r="BI125" s="195">
        <v>190</v>
      </c>
      <c r="BJ125" s="195">
        <v>210</v>
      </c>
      <c r="BK125" s="198">
        <v>240</v>
      </c>
      <c r="BL125" s="199" t="s">
        <v>54</v>
      </c>
      <c r="BP125" s="38"/>
    </row>
    <row r="126" spans="56:68" ht="13.5" customHeight="1">
      <c r="BD126" s="188">
        <v>6010765</v>
      </c>
      <c r="BE126" s="188" t="s">
        <v>87</v>
      </c>
      <c r="BF126" s="188" t="s">
        <v>73</v>
      </c>
      <c r="BG126" s="195">
        <v>30</v>
      </c>
      <c r="BH126" s="195">
        <v>180</v>
      </c>
      <c r="BI126" s="195">
        <v>190</v>
      </c>
      <c r="BJ126" s="195">
        <v>210</v>
      </c>
      <c r="BK126" s="198">
        <v>240</v>
      </c>
      <c r="BL126" s="199" t="s">
        <v>54</v>
      </c>
      <c r="BP126" s="38"/>
    </row>
    <row r="127" spans="56:68" ht="13.5" customHeight="1">
      <c r="BD127" s="188">
        <v>6010771</v>
      </c>
      <c r="BE127" s="188" t="s">
        <v>85</v>
      </c>
      <c r="BF127" s="188" t="s">
        <v>73</v>
      </c>
      <c r="BG127" s="195">
        <v>30</v>
      </c>
      <c r="BH127" s="195">
        <v>180</v>
      </c>
      <c r="BI127" s="195">
        <v>190</v>
      </c>
      <c r="BJ127" s="195">
        <v>210</v>
      </c>
      <c r="BK127" s="198">
        <v>240</v>
      </c>
      <c r="BL127" s="200" t="s">
        <v>83</v>
      </c>
      <c r="BP127" s="38"/>
    </row>
    <row r="128" spans="56:68" ht="13.5" customHeight="1">
      <c r="BD128" s="188">
        <v>6010772</v>
      </c>
      <c r="BE128" s="188" t="s">
        <v>3</v>
      </c>
      <c r="BF128" s="188" t="s">
        <v>73</v>
      </c>
      <c r="BG128" s="194">
        <v>30</v>
      </c>
      <c r="BH128" s="194">
        <v>180</v>
      </c>
      <c r="BI128" s="195">
        <v>190</v>
      </c>
      <c r="BJ128" s="194">
        <v>210</v>
      </c>
      <c r="BK128" s="197">
        <v>240</v>
      </c>
      <c r="BL128" s="200" t="s">
        <v>83</v>
      </c>
    </row>
    <row r="129" spans="56:68" ht="13.5" customHeight="1">
      <c r="BD129" s="188">
        <v>6010773</v>
      </c>
      <c r="BE129" s="188" t="s">
        <v>23</v>
      </c>
      <c r="BF129" s="188" t="s">
        <v>73</v>
      </c>
      <c r="BG129" s="195">
        <v>30</v>
      </c>
      <c r="BH129" s="195">
        <v>180</v>
      </c>
      <c r="BI129" s="195">
        <v>190</v>
      </c>
      <c r="BJ129" s="195">
        <v>210</v>
      </c>
      <c r="BK129" s="198">
        <v>240</v>
      </c>
      <c r="BL129" s="200" t="s">
        <v>83</v>
      </c>
    </row>
    <row r="130" spans="56:68" ht="13.5" customHeight="1">
      <c r="BD130" s="188">
        <v>6010774</v>
      </c>
      <c r="BE130" s="188" t="s">
        <v>82</v>
      </c>
      <c r="BF130" s="188" t="s">
        <v>73</v>
      </c>
      <c r="BG130" s="195">
        <v>30</v>
      </c>
      <c r="BH130" s="195">
        <v>180</v>
      </c>
      <c r="BI130" s="195">
        <v>190</v>
      </c>
      <c r="BJ130" s="195">
        <v>210</v>
      </c>
      <c r="BK130" s="198">
        <v>240</v>
      </c>
      <c r="BL130" s="199" t="s">
        <v>54</v>
      </c>
    </row>
    <row r="131" spans="56:68" ht="13.5" customHeight="1">
      <c r="BD131" s="188">
        <v>6010775</v>
      </c>
      <c r="BE131" s="188" t="s">
        <v>80</v>
      </c>
      <c r="BF131" s="188" t="s">
        <v>73</v>
      </c>
      <c r="BG131" s="195">
        <v>30</v>
      </c>
      <c r="BH131" s="195">
        <v>180</v>
      </c>
      <c r="BI131" s="195">
        <v>190</v>
      </c>
      <c r="BJ131" s="195">
        <v>210</v>
      </c>
      <c r="BK131" s="198">
        <v>240</v>
      </c>
      <c r="BL131" s="199" t="s">
        <v>54</v>
      </c>
      <c r="BP131" s="38"/>
    </row>
    <row r="132" spans="56:68" ht="13.5" customHeight="1">
      <c r="BD132" s="188">
        <v>6010776</v>
      </c>
      <c r="BE132" s="188" t="s">
        <v>4</v>
      </c>
      <c r="BF132" s="188" t="s">
        <v>73</v>
      </c>
      <c r="BG132" s="194">
        <v>30</v>
      </c>
      <c r="BH132" s="194">
        <v>180</v>
      </c>
      <c r="BI132" s="195">
        <v>190</v>
      </c>
      <c r="BJ132" s="194">
        <v>210</v>
      </c>
      <c r="BK132" s="197">
        <v>240</v>
      </c>
      <c r="BL132" s="199" t="s">
        <v>54</v>
      </c>
      <c r="BP132" s="38"/>
    </row>
    <row r="133" spans="56:68" ht="13.5" customHeight="1">
      <c r="BD133" s="188">
        <v>6010777</v>
      </c>
      <c r="BE133" s="188" t="s">
        <v>55</v>
      </c>
      <c r="BF133" s="188" t="s">
        <v>73</v>
      </c>
      <c r="BG133" s="195">
        <v>30</v>
      </c>
      <c r="BH133" s="195">
        <v>180</v>
      </c>
      <c r="BI133" s="195">
        <v>190</v>
      </c>
      <c r="BJ133" s="195">
        <v>210</v>
      </c>
      <c r="BK133" s="198">
        <v>240</v>
      </c>
      <c r="BL133" s="199" t="s">
        <v>54</v>
      </c>
      <c r="BP133" s="38"/>
    </row>
    <row r="134" spans="56:68" ht="13.5" customHeight="1">
      <c r="BD134" s="189">
        <v>6010778</v>
      </c>
      <c r="BE134" s="189" t="s">
        <v>79</v>
      </c>
      <c r="BF134" s="189" t="s">
        <v>73</v>
      </c>
      <c r="BG134" s="195">
        <v>30</v>
      </c>
      <c r="BH134" s="195">
        <v>180</v>
      </c>
      <c r="BI134" s="196">
        <v>190</v>
      </c>
      <c r="BJ134" s="195">
        <v>210</v>
      </c>
      <c r="BK134" s="198">
        <v>240</v>
      </c>
      <c r="BL134" s="199" t="s">
        <v>54</v>
      </c>
      <c r="BP134" s="38"/>
    </row>
    <row r="135" spans="56:68" ht="13.5" customHeight="1">
      <c r="BP135" s="38"/>
    </row>
  </sheetData>
  <sheetProtection password="CC1F" sheet="1" objects="1" scenarios="1"/>
  <protectedRanges>
    <protectedRange sqref="C25:C27 C19 C15 C11 C7 J7" name="範囲1"/>
  </protectedRanges>
  <mergeCells count="179">
    <mergeCell ref="A1:C1"/>
    <mergeCell ref="BM2:BN2"/>
    <mergeCell ref="A3:N3"/>
    <mergeCell ref="P3:BB3"/>
    <mergeCell ref="BG3:BK3"/>
    <mergeCell ref="BG4:BK4"/>
    <mergeCell ref="B5:K5"/>
    <mergeCell ref="Q5:T5"/>
    <mergeCell ref="V5:AF5"/>
    <mergeCell ref="BG5:BK5"/>
    <mergeCell ref="BG6:BK6"/>
    <mergeCell ref="Q7:T7"/>
    <mergeCell ref="V7:W7"/>
    <mergeCell ref="B9:K9"/>
    <mergeCell ref="Q9:T9"/>
    <mergeCell ref="V9:W9"/>
    <mergeCell ref="X9:Y9"/>
    <mergeCell ref="P11:W11"/>
    <mergeCell ref="X12:AB12"/>
    <mergeCell ref="AD12:AE12"/>
    <mergeCell ref="B13:K13"/>
    <mergeCell ref="X13:AB13"/>
    <mergeCell ref="AD13:AE13"/>
    <mergeCell ref="AI13:AL13"/>
    <mergeCell ref="AM13:AN13"/>
    <mergeCell ref="V15:AE15"/>
    <mergeCell ref="AF15:AK15"/>
    <mergeCell ref="AM15:AR15"/>
    <mergeCell ref="AT15:AX15"/>
    <mergeCell ref="B17:K17"/>
    <mergeCell ref="G19:L19"/>
    <mergeCell ref="P19:BB19"/>
    <mergeCell ref="G20:L20"/>
    <mergeCell ref="G21:L21"/>
    <mergeCell ref="AD21:AG21"/>
    <mergeCell ref="AH21:AN21"/>
    <mergeCell ref="AP21:AR21"/>
    <mergeCell ref="AT21:AV21"/>
    <mergeCell ref="AX21:BA21"/>
    <mergeCell ref="AE22:AG22"/>
    <mergeCell ref="AH22:AI22"/>
    <mergeCell ref="AL22:AM22"/>
    <mergeCell ref="AP22:AQ22"/>
    <mergeCell ref="AT22:AU22"/>
    <mergeCell ref="AX22:AZ22"/>
    <mergeCell ref="B23:N23"/>
    <mergeCell ref="AH23:AI23"/>
    <mergeCell ref="AL23:AM23"/>
    <mergeCell ref="AP23:AQ23"/>
    <mergeCell ref="AT23:AU23"/>
    <mergeCell ref="AX23:AZ23"/>
    <mergeCell ref="AH24:AI24"/>
    <mergeCell ref="AL24:AM24"/>
    <mergeCell ref="AP24:AQ24"/>
    <mergeCell ref="AT24:AU24"/>
    <mergeCell ref="AX24:AZ24"/>
    <mergeCell ref="AH25:AI25"/>
    <mergeCell ref="AL25:AM25"/>
    <mergeCell ref="AP25:AQ25"/>
    <mergeCell ref="AT25:AU25"/>
    <mergeCell ref="AX25:AZ25"/>
    <mergeCell ref="AH26:AI26"/>
    <mergeCell ref="AL26:AM26"/>
    <mergeCell ref="AP26:AQ26"/>
    <mergeCell ref="AT26:AU26"/>
    <mergeCell ref="AX26:AZ26"/>
    <mergeCell ref="AH27:AI27"/>
    <mergeCell ref="AL27:AM27"/>
    <mergeCell ref="AP27:AQ27"/>
    <mergeCell ref="AT27:AU27"/>
    <mergeCell ref="AX27:AZ27"/>
    <mergeCell ref="AE28:AL28"/>
    <mergeCell ref="AM28:AV28"/>
    <mergeCell ref="AX28:AZ28"/>
    <mergeCell ref="AE29:AL29"/>
    <mergeCell ref="AM29:AQ29"/>
    <mergeCell ref="AS29:AU29"/>
    <mergeCell ref="AX29:AZ29"/>
    <mergeCell ref="H30:M30"/>
    <mergeCell ref="H31:I31"/>
    <mergeCell ref="J31:K31"/>
    <mergeCell ref="L31:M31"/>
    <mergeCell ref="P31:W31"/>
    <mergeCell ref="AD31:AG31"/>
    <mergeCell ref="AH31:AN31"/>
    <mergeCell ref="AP31:AR31"/>
    <mergeCell ref="AT31:AV31"/>
    <mergeCell ref="AX31:BA31"/>
    <mergeCell ref="AE32:AG32"/>
    <mergeCell ref="AH32:AI32"/>
    <mergeCell ref="AL32:AM32"/>
    <mergeCell ref="AP32:AQ32"/>
    <mergeCell ref="AT32:AU32"/>
    <mergeCell ref="AX32:AZ32"/>
    <mergeCell ref="AH33:AI33"/>
    <mergeCell ref="AL33:AM33"/>
    <mergeCell ref="AP33:AQ33"/>
    <mergeCell ref="AT33:AU33"/>
    <mergeCell ref="AX33:AZ33"/>
    <mergeCell ref="B34:G34"/>
    <mergeCell ref="AH34:AI34"/>
    <mergeCell ref="AL34:AM34"/>
    <mergeCell ref="AP34:AQ34"/>
    <mergeCell ref="AT34:AU34"/>
    <mergeCell ref="AX34:AZ34"/>
    <mergeCell ref="T35:X35"/>
    <mergeCell ref="Z35:AA35"/>
    <mergeCell ref="AH35:AI35"/>
    <mergeCell ref="AL35:AM35"/>
    <mergeCell ref="AP35:AQ35"/>
    <mergeCell ref="AT35:AU35"/>
    <mergeCell ref="AX35:AZ35"/>
    <mergeCell ref="T36:X36"/>
    <mergeCell ref="Z36:AA36"/>
    <mergeCell ref="AH36:AI36"/>
    <mergeCell ref="AL36:AM36"/>
    <mergeCell ref="AP36:AQ36"/>
    <mergeCell ref="AT36:AU36"/>
    <mergeCell ref="AX36:AZ36"/>
    <mergeCell ref="T37:X37"/>
    <mergeCell ref="Z37:AA37"/>
    <mergeCell ref="AH37:AI37"/>
    <mergeCell ref="AL37:AM37"/>
    <mergeCell ref="AP37:AQ37"/>
    <mergeCell ref="AT37:AU37"/>
    <mergeCell ref="AX37:AZ37"/>
    <mergeCell ref="AH38:AI38"/>
    <mergeCell ref="AL38:AM38"/>
    <mergeCell ref="AP38:AQ38"/>
    <mergeCell ref="AT38:AU38"/>
    <mergeCell ref="AX38:AZ38"/>
    <mergeCell ref="AH39:AI39"/>
    <mergeCell ref="AL39:AM39"/>
    <mergeCell ref="AP39:AQ39"/>
    <mergeCell ref="AT39:AU39"/>
    <mergeCell ref="AX39:AZ39"/>
    <mergeCell ref="AE40:AL40"/>
    <mergeCell ref="AM40:AW40"/>
    <mergeCell ref="AX40:AZ40"/>
    <mergeCell ref="AE41:AL41"/>
    <mergeCell ref="AM41:AQ41"/>
    <mergeCell ref="AS41:AU41"/>
    <mergeCell ref="AX41:AZ41"/>
    <mergeCell ref="R44:V44"/>
    <mergeCell ref="Y44:AA44"/>
    <mergeCell ref="AD44:AF44"/>
    <mergeCell ref="AH44:AI44"/>
    <mergeCell ref="AL44:AN44"/>
    <mergeCell ref="AQ44:AS44"/>
    <mergeCell ref="Y45:Z45"/>
    <mergeCell ref="AL45:AM45"/>
    <mergeCell ref="AQ45:AS45"/>
    <mergeCell ref="BD3:BD7"/>
    <mergeCell ref="BE3:BE7"/>
    <mergeCell ref="BF3:BF7"/>
    <mergeCell ref="V16:AE17"/>
    <mergeCell ref="AF16:AG17"/>
    <mergeCell ref="AH16:AJ17"/>
    <mergeCell ref="AK16:AK17"/>
    <mergeCell ref="AL16:AL17"/>
    <mergeCell ref="AM16:AN17"/>
    <mergeCell ref="AO16:AQ17"/>
    <mergeCell ref="AR16:AR17"/>
    <mergeCell ref="AS16:AS17"/>
    <mergeCell ref="AT16:AW17"/>
    <mergeCell ref="AX16:AX17"/>
    <mergeCell ref="AE23:AG27"/>
    <mergeCell ref="B30:G31"/>
    <mergeCell ref="B32:G33"/>
    <mergeCell ref="H32:H33"/>
    <mergeCell ref="I32:I33"/>
    <mergeCell ref="J32:J33"/>
    <mergeCell ref="K32:K33"/>
    <mergeCell ref="L32:L33"/>
    <mergeCell ref="M32:M33"/>
    <mergeCell ref="C39:N40"/>
    <mergeCell ref="AD22:AD29"/>
    <mergeCell ref="AD32:AD41"/>
    <mergeCell ref="AE33:AG39"/>
  </mergeCells>
  <phoneticPr fontId="2"/>
  <conditionalFormatting sqref="AP27:AQ27">
    <cfRule type="expression" dxfId="157" priority="1" stopIfTrue="1">
      <formula>$AP$39=0</formula>
    </cfRule>
  </conditionalFormatting>
  <conditionalFormatting sqref="AP23:AQ23">
    <cfRule type="expression" dxfId="156" priority="7" stopIfTrue="1">
      <formula>$AP$33=0</formula>
    </cfRule>
  </conditionalFormatting>
  <conditionalFormatting sqref="AP24:AQ24">
    <cfRule type="expression" dxfId="155" priority="6" stopIfTrue="1">
      <formula>$AP$34=0</formula>
    </cfRule>
  </conditionalFormatting>
  <conditionalFormatting sqref="AP25:AQ25">
    <cfRule type="expression" dxfId="154" priority="5" stopIfTrue="1">
      <formula>$AP$35=0</formula>
    </cfRule>
  </conditionalFormatting>
  <conditionalFormatting sqref="AP26:AQ26">
    <cfRule type="expression" dxfId="153" priority="4" stopIfTrue="1">
      <formula>$AP$36=0</formula>
    </cfRule>
  </conditionalFormatting>
  <conditionalFormatting sqref="AR23:BA23 AH23:AO23">
    <cfRule type="expression" dxfId="152" priority="23" stopIfTrue="1">
      <formula>$AP$23=0</formula>
    </cfRule>
  </conditionalFormatting>
  <conditionalFormatting sqref="AR24:BA24 AH24:AO24">
    <cfRule type="expression" dxfId="151" priority="22" stopIfTrue="1">
      <formula>$AP$24=0</formula>
    </cfRule>
  </conditionalFormatting>
  <conditionalFormatting sqref="AR25:BA27 AH25:AO27">
    <cfRule type="expression" dxfId="150" priority="21" stopIfTrue="1">
      <formula>$AP$25=0</formula>
    </cfRule>
  </conditionalFormatting>
  <conditionalFormatting sqref="AH33:BA33">
    <cfRule type="expression" dxfId="149" priority="20" stopIfTrue="1">
      <formula>$AP$33=0</formula>
    </cfRule>
  </conditionalFormatting>
  <conditionalFormatting sqref="AH34:BA34">
    <cfRule type="expression" dxfId="148" priority="19" stopIfTrue="1">
      <formula>$AP$34=0</formula>
    </cfRule>
  </conditionalFormatting>
  <conditionalFormatting sqref="AH35:BA35">
    <cfRule type="expression" dxfId="147" priority="18" stopIfTrue="1">
      <formula>$AP$35=0</formula>
    </cfRule>
  </conditionalFormatting>
  <conditionalFormatting sqref="AH36:BA36">
    <cfRule type="expression" dxfId="146" priority="17" stopIfTrue="1">
      <formula>$AP$36=0</formula>
    </cfRule>
  </conditionalFormatting>
  <conditionalFormatting sqref="AH37:BA37">
    <cfRule type="expression" dxfId="145" priority="16" stopIfTrue="1">
      <formula>$AP$37=0</formula>
    </cfRule>
  </conditionalFormatting>
  <conditionalFormatting sqref="AH38:BA38">
    <cfRule type="expression" dxfId="144" priority="15" stopIfTrue="1">
      <formula>$AP$38=0</formula>
    </cfRule>
  </conditionalFormatting>
  <conditionalFormatting sqref="AH39:BA39">
    <cfRule type="expression" dxfId="143" priority="14" stopIfTrue="1">
      <formula>$AP$39=0</formula>
    </cfRule>
  </conditionalFormatting>
  <conditionalFormatting sqref="S35:AB37">
    <cfRule type="expression" dxfId="142" priority="13" stopIfTrue="1">
      <formula>$C$19&lt;2</formula>
    </cfRule>
  </conditionalFormatting>
  <dataValidations count="4">
    <dataValidation type="list" allowBlank="1" showDropDown="0" showInputMessage="1" showErrorMessage="1" sqref="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J65543 J131079 J196615 J262151 J327687 J393223 J458759 J524295 J589831 J655367 J720903 J786439 J851975 J917511 J98304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J7">
      <formula1>$BM$14:$BM$18</formula1>
    </dataValidation>
    <dataValidation type="list" allowBlank="1" showDropDown="0" showInputMessage="1" showErrorMessage="1" sqref="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C65547 C131083 C196619 C262155 C327691 C393227 C458763 C524299 C589835 C655371 C720907 C786443 C851979 C917515 C98305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C11">
      <formula1>$BM$4:$BM$11</formula1>
    </dataValidation>
    <dataValidation type="list" allowBlank="1" showDropDown="0" showInputMessage="1" showErrorMessage="1" sqref="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C65543 C131079 C196615 C262151 C327687 C393223 C458759 C524295 C589831 C655367 C720903 C786439 C851975 C917511 C983047 IW7 SS7 ACO7 AMK7 AWG7 BGC7 BPY7 BZU7 CJQ7 CTM7 DDI7 DNE7 DXA7 EGW7 EQS7 FAO7 FKK7 FUG7 GEC7 GNY7 GXU7 HHQ7 HRM7 IBI7 ILE7 IVA7 JEW7 JOS7 JYO7 KIK7 KSG7 LCC7 LLY7 LVU7 MFQ7 MPM7 MZI7 NJE7 NTA7 OCW7 OMS7 OWO7 PGK7 PQG7 QAC7 QJY7 QTU7 RDQ7 RNM7 RXI7 SHE7 SRA7 TAW7 TKS7 TUO7 UEK7 UOG7 UYC7 VHY7 VRU7 WBQ7 WLM7 WVI7 C7">
      <formula1>$BD$8:$BD$134</formula1>
    </dataValidation>
    <dataValidation type="list" allowBlank="1" showDropDown="0" showInputMessage="1" showErrorMessage="1" sqref="C19">
      <formula1>$F$19:$F$21</formula1>
    </dataValidation>
  </dataValidations>
  <pageMargins left="0.39370078740157483" right="0.39370078740157483" top="0.39370078740157483" bottom="0.19685039370078741" header="0.51181102362204722" footer="0.51181102362204722"/>
  <pageSetup paperSize="9" fitToWidth="1" fitToHeight="1" orientation="landscape" usePrinterDefaults="1" r:id="rId1"/>
  <headerFooter alignWithMargins="0"/>
  <colBreaks count="2" manualBreakCount="2">
    <brk id="15" min="2" max="133" man="1"/>
    <brk id="6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B1:Q62"/>
  <sheetViews>
    <sheetView showGridLines="0" topLeftCell="A10" workbookViewId="0">
      <selection activeCell="E61" sqref="E61"/>
    </sheetView>
  </sheetViews>
  <sheetFormatPr defaultRowHeight="13.5"/>
  <cols>
    <col min="1" max="1" width="2.25" style="206" customWidth="1"/>
    <col min="2" max="2" width="10.375" style="206" customWidth="1"/>
    <col min="3" max="3" width="3.875" style="206" customWidth="1"/>
    <col min="4" max="4" width="5.5" style="206" customWidth="1"/>
    <col min="5" max="14" width="8.625" style="206" customWidth="1"/>
    <col min="15" max="16" width="9" style="206" customWidth="1"/>
    <col min="17" max="17" width="14.375" style="206" customWidth="1"/>
    <col min="18" max="16384" width="9" style="206" customWidth="1"/>
  </cols>
  <sheetData>
    <row r="1" spans="2:17" ht="14.25">
      <c r="J1" s="258" t="s">
        <v>259</v>
      </c>
      <c r="K1" s="258"/>
    </row>
    <row r="2" spans="2:17" ht="14.25">
      <c r="B2" s="207" t="s">
        <v>78</v>
      </c>
      <c r="C2" s="210"/>
      <c r="D2" s="210"/>
      <c r="E2" s="210"/>
      <c r="F2" s="210"/>
      <c r="G2" s="210"/>
      <c r="H2" s="254"/>
    </row>
    <row r="3" spans="2:17" ht="15">
      <c r="B3" s="208" t="s">
        <v>47</v>
      </c>
      <c r="C3" s="211">
        <v>1</v>
      </c>
      <c r="D3" s="221"/>
      <c r="E3" s="206" t="s">
        <v>16</v>
      </c>
      <c r="F3" s="206" t="s">
        <v>68</v>
      </c>
      <c r="H3" s="255"/>
      <c r="J3" s="259" t="s">
        <v>273</v>
      </c>
      <c r="K3" s="262"/>
      <c r="L3" s="262"/>
      <c r="M3" s="262"/>
      <c r="N3" s="265"/>
    </row>
    <row r="4" spans="2:17" ht="15">
      <c r="B4" s="208" t="s">
        <v>77</v>
      </c>
      <c r="C4" s="211">
        <v>20</v>
      </c>
      <c r="D4" s="221"/>
      <c r="E4" s="206" t="s">
        <v>31</v>
      </c>
      <c r="H4" s="255"/>
      <c r="J4" s="260" t="s">
        <v>274</v>
      </c>
      <c r="K4" s="263"/>
      <c r="L4" s="263"/>
      <c r="M4" s="263"/>
      <c r="N4" s="266"/>
    </row>
    <row r="5" spans="2:17" ht="15">
      <c r="B5" s="208" t="s">
        <v>44</v>
      </c>
      <c r="C5" s="212">
        <f>上下水道料金計算表!J7</f>
        <v>0.1</v>
      </c>
      <c r="D5" s="222"/>
      <c r="H5" s="255"/>
      <c r="J5" s="260" t="s">
        <v>275</v>
      </c>
      <c r="K5" s="263"/>
      <c r="L5" s="263"/>
      <c r="M5" s="263"/>
      <c r="N5" s="266"/>
    </row>
    <row r="6" spans="2:17" ht="15">
      <c r="B6" s="208" t="s">
        <v>6</v>
      </c>
      <c r="C6" s="213" t="s">
        <v>70</v>
      </c>
      <c r="D6" s="223"/>
      <c r="H6" s="255"/>
      <c r="J6" s="260" t="s">
        <v>276</v>
      </c>
      <c r="K6" s="263"/>
      <c r="L6" s="263"/>
      <c r="M6" s="263"/>
      <c r="N6" s="266"/>
    </row>
    <row r="7" spans="2:17" ht="15">
      <c r="B7" s="209"/>
      <c r="C7" s="214"/>
      <c r="D7" s="214"/>
      <c r="E7" s="214"/>
      <c r="F7" s="214"/>
      <c r="G7" s="214"/>
      <c r="H7" s="256"/>
      <c r="J7" s="261"/>
      <c r="K7" s="264"/>
      <c r="L7" s="264"/>
      <c r="M7" s="264"/>
      <c r="N7" s="267"/>
    </row>
    <row r="9" spans="2:17" ht="17.25">
      <c r="C9" s="215" t="s">
        <v>51</v>
      </c>
      <c r="D9" s="215"/>
      <c r="E9" s="215"/>
      <c r="F9" s="215"/>
      <c r="G9" s="215"/>
      <c r="H9" s="215"/>
      <c r="I9" s="215"/>
      <c r="J9" s="215"/>
      <c r="K9" s="215"/>
      <c r="L9" s="215"/>
      <c r="M9" s="215"/>
      <c r="N9" s="215"/>
    </row>
    <row r="10" spans="2:17">
      <c r="D10" s="224" t="str">
        <f>IF(C3=1,"","集合住宅用 　　 "&amp;C3&amp;"戸")</f>
        <v/>
      </c>
    </row>
    <row r="11" spans="2:17">
      <c r="D11" s="206" t="s">
        <v>28</v>
      </c>
      <c r="F11" s="206" t="str">
        <f>C6&amp;"区域"</f>
        <v>上水道区域</v>
      </c>
      <c r="K11" s="206" t="s">
        <v>260</v>
      </c>
    </row>
    <row r="12" spans="2:17">
      <c r="D12" s="206" t="s">
        <v>57</v>
      </c>
      <c r="F12" s="206" t="str">
        <f>C4&amp;"ｍｍ"</f>
        <v>20ｍｍ</v>
      </c>
      <c r="H12" s="206" t="s">
        <v>19</v>
      </c>
      <c r="I12" s="257">
        <f>C5</f>
        <v>0.1</v>
      </c>
      <c r="M12" s="206" t="s">
        <v>64</v>
      </c>
      <c r="P12" s="279" t="s">
        <v>277</v>
      </c>
      <c r="Q12" s="279"/>
    </row>
    <row r="13" spans="2:17">
      <c r="C13" s="216"/>
      <c r="D13" s="225"/>
      <c r="E13" s="236" t="s">
        <v>61</v>
      </c>
      <c r="F13" s="244"/>
      <c r="G13" s="244"/>
      <c r="H13" s="244"/>
      <c r="I13" s="244"/>
      <c r="J13" s="244"/>
      <c r="K13" s="244"/>
      <c r="L13" s="244"/>
      <c r="M13" s="244"/>
      <c r="N13" s="268"/>
      <c r="P13" s="278" t="s">
        <v>263</v>
      </c>
      <c r="Q13" s="280">
        <f>新旧比較!C7</f>
        <v>1800</v>
      </c>
    </row>
    <row r="14" spans="2:17">
      <c r="C14" s="217"/>
      <c r="D14" s="226"/>
      <c r="E14" s="237">
        <v>0</v>
      </c>
      <c r="F14" s="230">
        <v>1</v>
      </c>
      <c r="G14" s="237">
        <v>2</v>
      </c>
      <c r="H14" s="230">
        <v>3</v>
      </c>
      <c r="I14" s="237">
        <v>4</v>
      </c>
      <c r="J14" s="230">
        <v>5</v>
      </c>
      <c r="K14" s="237">
        <v>6</v>
      </c>
      <c r="L14" s="230">
        <v>7</v>
      </c>
      <c r="M14" s="237">
        <v>8</v>
      </c>
      <c r="N14" s="269">
        <v>9</v>
      </c>
      <c r="P14" s="278" t="s">
        <v>39</v>
      </c>
      <c r="Q14" s="280">
        <f>新旧比較!C8</f>
        <v>1800</v>
      </c>
    </row>
    <row r="15" spans="2:17">
      <c r="C15" s="218" t="s">
        <v>58</v>
      </c>
      <c r="D15" s="227"/>
      <c r="E15" s="238">
        <f>VLOOKUP(E14+$D16,計算票!$A$7:$Z$257,19,FALSE)</f>
        <v>1980</v>
      </c>
      <c r="F15" s="245">
        <f>VLOOKUP(F14+$D16,計算票!$A$7:$Z$257,19,FALSE)</f>
        <v>1980</v>
      </c>
      <c r="G15" s="238">
        <f>VLOOKUP(G14+$D16,計算票!$A$7:$Z$257,19,FALSE)</f>
        <v>1980</v>
      </c>
      <c r="H15" s="245">
        <f>VLOOKUP(H14+$D16,計算票!$A$7:$Z$257,19,FALSE)</f>
        <v>1980</v>
      </c>
      <c r="I15" s="238">
        <f>VLOOKUP(I14+$D16,計算票!$A$7:$Z$257,19,FALSE)</f>
        <v>1980</v>
      </c>
      <c r="J15" s="245">
        <f>VLOOKUP(J14+$D16,計算票!$A$7:$Z$257,19,FALSE)</f>
        <v>1980</v>
      </c>
      <c r="K15" s="238">
        <f>VLOOKUP(K14+$D16,計算票!$A$7:$Z$257,19,FALSE)</f>
        <v>2010</v>
      </c>
      <c r="L15" s="245">
        <f>VLOOKUP(L14+$D16,計算票!$A$7:$Z$257,19,FALSE)</f>
        <v>2040</v>
      </c>
      <c r="M15" s="238">
        <f>VLOOKUP(M14+$D16,計算票!$A$7:$Z$257,19,FALSE)</f>
        <v>2070</v>
      </c>
      <c r="N15" s="270">
        <f>VLOOKUP(N14+$D16,計算票!$A$7:$Z$257,19,FALSE)</f>
        <v>2110</v>
      </c>
      <c r="P15" s="278" t="s">
        <v>111</v>
      </c>
      <c r="Q15" s="280">
        <f>新旧比較!C9</f>
        <v>1830</v>
      </c>
    </row>
    <row r="16" spans="2:17">
      <c r="C16" s="219"/>
      <c r="D16" s="228">
        <v>0</v>
      </c>
      <c r="E16" s="239">
        <f>VLOOKUP(E14+$D16,計算票!$A$7:$Z$257,25,FALSE)</f>
        <v>1480</v>
      </c>
      <c r="F16" s="246">
        <f>VLOOKUP(F14+$D16,計算票!$A$7:$Z$257,25,FALSE)</f>
        <v>1590</v>
      </c>
      <c r="G16" s="239">
        <f>VLOOKUP(G14+$D16,計算票!$A$7:$Z$257,25,FALSE)</f>
        <v>1700</v>
      </c>
      <c r="H16" s="246">
        <f>VLOOKUP(H14+$D16,計算票!$A$7:$Z$257,25,FALSE)</f>
        <v>1810</v>
      </c>
      <c r="I16" s="239">
        <f>VLOOKUP(I14+$D16,計算票!$A$7:$Z$257,25,FALSE)</f>
        <v>1920</v>
      </c>
      <c r="J16" s="246">
        <f>VLOOKUP(J14+$D16,計算票!$A$7:$Z$257,25,FALSE)</f>
        <v>2030</v>
      </c>
      <c r="K16" s="239">
        <f>VLOOKUP(K14+$D16,計算票!$A$7:$Z$257,25,FALSE)</f>
        <v>2140</v>
      </c>
      <c r="L16" s="246">
        <f>VLOOKUP(L14+$D16,計算票!$A$7:$Z$257,25,FALSE)</f>
        <v>2250</v>
      </c>
      <c r="M16" s="239">
        <f>VLOOKUP(M14+$D16,計算票!$A$7:$Z$257,25,FALSE)</f>
        <v>2360</v>
      </c>
      <c r="N16" s="271">
        <f>VLOOKUP(N14+$D16,計算票!$A$7:$Z$257,25,FALSE)</f>
        <v>2470</v>
      </c>
      <c r="P16" s="278" t="s">
        <v>264</v>
      </c>
      <c r="Q16" s="280">
        <f>新旧比較!C10</f>
        <v>1900</v>
      </c>
    </row>
    <row r="17" spans="3:17">
      <c r="C17" s="219"/>
      <c r="D17" s="229"/>
      <c r="E17" s="240">
        <f t="shared" ref="E17:N17" si="0">SUM(E15:E16)</f>
        <v>3460</v>
      </c>
      <c r="F17" s="247">
        <f t="shared" si="0"/>
        <v>3570</v>
      </c>
      <c r="G17" s="240">
        <f t="shared" si="0"/>
        <v>3680</v>
      </c>
      <c r="H17" s="247">
        <f t="shared" si="0"/>
        <v>3790</v>
      </c>
      <c r="I17" s="240">
        <f t="shared" si="0"/>
        <v>3900</v>
      </c>
      <c r="J17" s="247">
        <f t="shared" si="0"/>
        <v>4010</v>
      </c>
      <c r="K17" s="240">
        <f t="shared" si="0"/>
        <v>4150</v>
      </c>
      <c r="L17" s="247">
        <f t="shared" si="0"/>
        <v>4290</v>
      </c>
      <c r="M17" s="240">
        <f t="shared" si="0"/>
        <v>4430</v>
      </c>
      <c r="N17" s="272">
        <f t="shared" si="0"/>
        <v>4580</v>
      </c>
      <c r="P17" s="278" t="s">
        <v>265</v>
      </c>
      <c r="Q17" s="280">
        <f>新旧比較!C11</f>
        <v>1930</v>
      </c>
    </row>
    <row r="18" spans="3:17">
      <c r="C18" s="219"/>
      <c r="D18" s="230"/>
      <c r="E18" s="241">
        <f>VLOOKUP(E14+$D19,計算票!$A$7:$Z$257,19,FALSE)</f>
        <v>2140</v>
      </c>
      <c r="F18" s="248">
        <f>VLOOKUP(F14+$D19,計算票!$A$7:$Z$257,19,FALSE)</f>
        <v>2340</v>
      </c>
      <c r="G18" s="241">
        <f>VLOOKUP(G14+$D19,計算票!$A$7:$Z$257,19,FALSE)</f>
        <v>2540</v>
      </c>
      <c r="H18" s="248">
        <f>VLOOKUP(H14+$D19,計算票!$A$7:$Z$257,19,FALSE)</f>
        <v>2730</v>
      </c>
      <c r="I18" s="241">
        <f>VLOOKUP(I14+$D19,計算票!$A$7:$Z$257,19,FALSE)</f>
        <v>2930</v>
      </c>
      <c r="J18" s="248">
        <f>VLOOKUP(J14+$D19,計算票!$A$7:$Z$257,19,FALSE)</f>
        <v>3130</v>
      </c>
      <c r="K18" s="241">
        <f>VLOOKUP(K14+$D19,計算票!$A$7:$Z$257,19,FALSE)</f>
        <v>3330</v>
      </c>
      <c r="L18" s="248">
        <f>VLOOKUP(L14+$D19,計算票!$A$7:$Z$257,19,FALSE)</f>
        <v>3530</v>
      </c>
      <c r="M18" s="241">
        <f>VLOOKUP(M14+$D19,計算票!$A$7:$Z$257,19,FALSE)</f>
        <v>3720</v>
      </c>
      <c r="N18" s="273">
        <f>VLOOKUP(N14+$D19,計算票!$A$7:$Z$257,19,FALSE)</f>
        <v>3920</v>
      </c>
      <c r="P18" s="278" t="s">
        <v>235</v>
      </c>
      <c r="Q18" s="280">
        <f>新旧比較!C12</f>
        <v>2180</v>
      </c>
    </row>
    <row r="19" spans="3:17">
      <c r="C19" s="219"/>
      <c r="D19" s="230">
        <v>10</v>
      </c>
      <c r="E19" s="239">
        <f>VLOOKUP(E14+$D19,計算票!$A$7:$Z$257,25,FALSE)</f>
        <v>2580</v>
      </c>
      <c r="F19" s="246">
        <f>VLOOKUP(F14+$D19,計算票!$A$7:$Z$257,25,FALSE)</f>
        <v>2730</v>
      </c>
      <c r="G19" s="239">
        <f>VLOOKUP(G14+$D19,計算票!$A$7:$Z$257,25,FALSE)</f>
        <v>2890</v>
      </c>
      <c r="H19" s="246">
        <f>VLOOKUP(H14+$D19,計算票!$A$7:$Z$257,25,FALSE)</f>
        <v>3040</v>
      </c>
      <c r="I19" s="239">
        <f>VLOOKUP(I14+$D19,計算票!$A$7:$Z$257,25,FALSE)</f>
        <v>3200</v>
      </c>
      <c r="J19" s="246">
        <f>VLOOKUP(J14+$D19,計算票!$A$7:$Z$257,25,FALSE)</f>
        <v>3350</v>
      </c>
      <c r="K19" s="239">
        <f>VLOOKUP(K14+$D19,計算票!$A$7:$Z$257,25,FALSE)</f>
        <v>3500</v>
      </c>
      <c r="L19" s="246">
        <f>VLOOKUP(L14+$D19,計算票!$A$7:$Z$257,25,FALSE)</f>
        <v>3660</v>
      </c>
      <c r="M19" s="239">
        <f>VLOOKUP(M14+$D19,計算票!$A$7:$Z$257,25,FALSE)</f>
        <v>3810</v>
      </c>
      <c r="N19" s="271">
        <f>VLOOKUP(N14+$D19,計算票!$A$7:$Z$257,25,FALSE)</f>
        <v>3970</v>
      </c>
      <c r="P19" s="278" t="s">
        <v>266</v>
      </c>
      <c r="Q19" s="280">
        <f>新旧比較!C13</f>
        <v>2320</v>
      </c>
    </row>
    <row r="20" spans="3:17">
      <c r="C20" s="219"/>
      <c r="D20" s="230"/>
      <c r="E20" s="242">
        <f t="shared" ref="E20:N20" si="1">SUM(E18:E19)</f>
        <v>4720</v>
      </c>
      <c r="F20" s="249">
        <f t="shared" si="1"/>
        <v>5070</v>
      </c>
      <c r="G20" s="242">
        <f t="shared" si="1"/>
        <v>5430</v>
      </c>
      <c r="H20" s="249">
        <f t="shared" si="1"/>
        <v>5770</v>
      </c>
      <c r="I20" s="242">
        <f t="shared" si="1"/>
        <v>6130</v>
      </c>
      <c r="J20" s="249">
        <f t="shared" si="1"/>
        <v>6480</v>
      </c>
      <c r="K20" s="242">
        <f t="shared" si="1"/>
        <v>6830</v>
      </c>
      <c r="L20" s="249">
        <f t="shared" si="1"/>
        <v>7190</v>
      </c>
      <c r="M20" s="242">
        <f t="shared" si="1"/>
        <v>7530</v>
      </c>
      <c r="N20" s="274">
        <f t="shared" si="1"/>
        <v>7890</v>
      </c>
      <c r="P20" s="278" t="s">
        <v>217</v>
      </c>
      <c r="Q20" s="280">
        <f>新旧比較!C14</f>
        <v>2490</v>
      </c>
    </row>
    <row r="21" spans="3:17">
      <c r="C21" s="219"/>
      <c r="D21" s="227"/>
      <c r="E21" s="238">
        <f>VLOOKUP(E14+$D22,計算票!$A$7:$Z$257,19,FALSE)</f>
        <v>4120</v>
      </c>
      <c r="F21" s="245">
        <f>VLOOKUP(F14+$D22,計算票!$A$7:$Z$257,19,FALSE)</f>
        <v>4320</v>
      </c>
      <c r="G21" s="238">
        <f>VLOOKUP(G14+$D22,計算票!$A$7:$Z$257,19,FALSE)</f>
        <v>4520</v>
      </c>
      <c r="H21" s="245">
        <f>VLOOKUP(H14+$D22,計算票!$A$7:$Z$257,19,FALSE)</f>
        <v>4710</v>
      </c>
      <c r="I21" s="238">
        <f>VLOOKUP(I14+$D22,計算票!$A$7:$Z$257,19,FALSE)</f>
        <v>4910</v>
      </c>
      <c r="J21" s="245">
        <f>VLOOKUP(J14+$D22,計算票!$A$7:$Z$257,19,FALSE)</f>
        <v>5110</v>
      </c>
      <c r="K21" s="238">
        <f>VLOOKUP(K14+$D22,計算票!$A$7:$Z$257,19,FALSE)</f>
        <v>5310</v>
      </c>
      <c r="L21" s="245">
        <f>VLOOKUP(L14+$D22,計算票!$A$7:$Z$257,19,FALSE)</f>
        <v>5510</v>
      </c>
      <c r="M21" s="238">
        <f>VLOOKUP(M14+$D22,計算票!$A$7:$Z$257,19,FALSE)</f>
        <v>5700</v>
      </c>
      <c r="N21" s="270">
        <f>VLOOKUP(N14+$D22,計算票!$A$7:$Z$257,19,FALSE)</f>
        <v>5900</v>
      </c>
    </row>
    <row r="22" spans="3:17">
      <c r="C22" s="219"/>
      <c r="D22" s="228">
        <v>20</v>
      </c>
      <c r="E22" s="239">
        <f>VLOOKUP(E14+$D22,計算票!$A$7:$Z$257,25,FALSE)</f>
        <v>4120</v>
      </c>
      <c r="F22" s="246">
        <f>VLOOKUP(F14+$D22,計算票!$A$7:$Z$257,25,FALSE)</f>
        <v>4270</v>
      </c>
      <c r="G22" s="239">
        <f>VLOOKUP(G14+$D22,計算票!$A$7:$Z$257,25,FALSE)</f>
        <v>4430</v>
      </c>
      <c r="H22" s="246">
        <f>VLOOKUP(H14+$D22,計算票!$A$7:$Z$257,25,FALSE)</f>
        <v>4580</v>
      </c>
      <c r="I22" s="239">
        <f>VLOOKUP(I14+$D22,計算票!$A$7:$Z$257,25,FALSE)</f>
        <v>4740</v>
      </c>
      <c r="J22" s="246">
        <f>VLOOKUP(J14+$D22,計算票!$A$7:$Z$257,25,FALSE)</f>
        <v>4890</v>
      </c>
      <c r="K22" s="239">
        <f>VLOOKUP(K14+$D22,計算票!$A$7:$Z$257,25,FALSE)</f>
        <v>5040</v>
      </c>
      <c r="L22" s="246">
        <f>VLOOKUP(L14+$D22,計算票!$A$7:$Z$257,25,FALSE)</f>
        <v>5200</v>
      </c>
      <c r="M22" s="239">
        <f>VLOOKUP(M14+$D22,計算票!$A$7:$Z$257,25,FALSE)</f>
        <v>5350</v>
      </c>
      <c r="N22" s="271">
        <f>VLOOKUP(N14+$D22,計算票!$A$7:$Z$257,25,FALSE)</f>
        <v>5510</v>
      </c>
    </row>
    <row r="23" spans="3:17">
      <c r="C23" s="219"/>
      <c r="D23" s="229"/>
      <c r="E23" s="240">
        <f t="shared" ref="E23:N23" si="2">SUM(E21:E22)</f>
        <v>8240</v>
      </c>
      <c r="F23" s="247">
        <f t="shared" si="2"/>
        <v>8590</v>
      </c>
      <c r="G23" s="240">
        <f t="shared" si="2"/>
        <v>8950</v>
      </c>
      <c r="H23" s="247">
        <f t="shared" si="2"/>
        <v>9290</v>
      </c>
      <c r="I23" s="240">
        <f t="shared" si="2"/>
        <v>9650</v>
      </c>
      <c r="J23" s="247">
        <f t="shared" si="2"/>
        <v>10000</v>
      </c>
      <c r="K23" s="240">
        <f t="shared" si="2"/>
        <v>10350</v>
      </c>
      <c r="L23" s="247">
        <f t="shared" si="2"/>
        <v>10710</v>
      </c>
      <c r="M23" s="240">
        <f t="shared" si="2"/>
        <v>11050</v>
      </c>
      <c r="N23" s="272">
        <f t="shared" si="2"/>
        <v>11410</v>
      </c>
      <c r="P23" s="279" t="s">
        <v>249</v>
      </c>
      <c r="Q23" s="279"/>
    </row>
    <row r="24" spans="3:17">
      <c r="C24" s="219"/>
      <c r="D24" s="230"/>
      <c r="E24" s="241">
        <f>VLOOKUP(E14+$D25,計算票!$A$7:$Z$257,19,FALSE)</f>
        <v>6100</v>
      </c>
      <c r="F24" s="248">
        <f>VLOOKUP(F14+$D25,計算票!$A$7:$Z$257,19,FALSE)</f>
        <v>6320</v>
      </c>
      <c r="G24" s="241">
        <f>VLOOKUP(G14+$D25,計算票!$A$7:$Z$257,19,FALSE)</f>
        <v>6540</v>
      </c>
      <c r="H24" s="248">
        <f>VLOOKUP(H14+$D25,計算票!$A$7:$Z$257,19,FALSE)</f>
        <v>6760</v>
      </c>
      <c r="I24" s="241">
        <f>VLOOKUP(I14+$D25,計算票!$A$7:$Z$257,19,FALSE)</f>
        <v>6980</v>
      </c>
      <c r="J24" s="248">
        <f>VLOOKUP(J14+$D25,計算票!$A$7:$Z$257,19,FALSE)</f>
        <v>7200</v>
      </c>
      <c r="K24" s="241">
        <f>VLOOKUP(K14+$D25,計算票!$A$7:$Z$257,19,FALSE)</f>
        <v>7420</v>
      </c>
      <c r="L24" s="248">
        <f>VLOOKUP(L14+$D25,計算票!$A$7:$Z$257,19,FALSE)</f>
        <v>7640</v>
      </c>
      <c r="M24" s="241">
        <f>VLOOKUP(M14+$D25,計算票!$A$7:$Z$257,19,FALSE)</f>
        <v>7860</v>
      </c>
      <c r="N24" s="273">
        <f>VLOOKUP(N14+$D25,計算票!$A$7:$Z$257,19,FALSE)</f>
        <v>8080</v>
      </c>
      <c r="P24" s="278" t="s">
        <v>267</v>
      </c>
      <c r="Q24" s="280">
        <f>新旧比較!C18</f>
        <v>0</v>
      </c>
    </row>
    <row r="25" spans="3:17">
      <c r="C25" s="219"/>
      <c r="D25" s="230">
        <v>30</v>
      </c>
      <c r="E25" s="239">
        <f>VLOOKUP(E14+$D25,計算票!$A$7:$Z$257,25,FALSE)</f>
        <v>5660</v>
      </c>
      <c r="F25" s="246">
        <f>VLOOKUP(F14+$D25,計算票!$A$7:$Z$257,25,FALSE)</f>
        <v>5880</v>
      </c>
      <c r="G25" s="239">
        <f>VLOOKUP(G14+$D25,計算票!$A$7:$Z$257,25,FALSE)</f>
        <v>6100</v>
      </c>
      <c r="H25" s="246">
        <f>VLOOKUP(H14+$D25,計算票!$A$7:$Z$257,25,FALSE)</f>
        <v>6320</v>
      </c>
      <c r="I25" s="239">
        <f>VLOOKUP(I14+$D25,計算票!$A$7:$Z$257,25,FALSE)</f>
        <v>6540</v>
      </c>
      <c r="J25" s="246">
        <f>VLOOKUP(J14+$D25,計算票!$A$7:$Z$257,25,FALSE)</f>
        <v>6760</v>
      </c>
      <c r="K25" s="239">
        <f>VLOOKUP(K14+$D25,計算票!$A$7:$Z$257,25,FALSE)</f>
        <v>6980</v>
      </c>
      <c r="L25" s="246">
        <f>VLOOKUP(L14+$D25,計算票!$A$7:$Z$257,25,FALSE)</f>
        <v>7200</v>
      </c>
      <c r="M25" s="239">
        <f>VLOOKUP(M14+$D25,計算票!$A$7:$Z$257,25,FALSE)</f>
        <v>7420</v>
      </c>
      <c r="N25" s="271">
        <f>VLOOKUP(N14+$D25,計算票!$A$7:$Z$257,25,FALSE)</f>
        <v>7640</v>
      </c>
      <c r="P25" s="278" t="s">
        <v>261</v>
      </c>
      <c r="Q25" s="280">
        <f>新旧比較!C19</f>
        <v>30</v>
      </c>
    </row>
    <row r="26" spans="3:17">
      <c r="C26" s="219"/>
      <c r="D26" s="230"/>
      <c r="E26" s="242">
        <f t="shared" ref="E26:N26" si="3">SUM(E24:E25)</f>
        <v>11760</v>
      </c>
      <c r="F26" s="249">
        <f t="shared" si="3"/>
        <v>12200</v>
      </c>
      <c r="G26" s="242">
        <f t="shared" si="3"/>
        <v>12640</v>
      </c>
      <c r="H26" s="249">
        <f t="shared" si="3"/>
        <v>13080</v>
      </c>
      <c r="I26" s="242">
        <f t="shared" si="3"/>
        <v>13520</v>
      </c>
      <c r="J26" s="249">
        <f t="shared" si="3"/>
        <v>13960</v>
      </c>
      <c r="K26" s="242">
        <f t="shared" si="3"/>
        <v>14400</v>
      </c>
      <c r="L26" s="249">
        <f t="shared" si="3"/>
        <v>14840</v>
      </c>
      <c r="M26" s="242">
        <f t="shared" si="3"/>
        <v>15280</v>
      </c>
      <c r="N26" s="274">
        <f t="shared" si="3"/>
        <v>15720</v>
      </c>
      <c r="P26" s="278" t="s">
        <v>104</v>
      </c>
      <c r="Q26" s="280">
        <f>新旧比較!C20</f>
        <v>180</v>
      </c>
    </row>
    <row r="27" spans="3:17">
      <c r="C27" s="219"/>
      <c r="D27" s="227"/>
      <c r="E27" s="238">
        <f>VLOOKUP(E14+$D28,計算票!$A$7:$Z$257,19,FALSE)</f>
        <v>8300</v>
      </c>
      <c r="F27" s="245">
        <f>VLOOKUP(F14+$D28,計算票!$A$7:$Z$257,19,FALSE)</f>
        <v>8520</v>
      </c>
      <c r="G27" s="238">
        <f>VLOOKUP(G14+$D28,計算票!$A$7:$Z$257,19,FALSE)</f>
        <v>8740</v>
      </c>
      <c r="H27" s="245">
        <f>VLOOKUP(H14+$D28,計算票!$A$7:$Z$257,19,FALSE)</f>
        <v>8960</v>
      </c>
      <c r="I27" s="238">
        <f>VLOOKUP(I14+$D28,計算票!$A$7:$Z$257,19,FALSE)</f>
        <v>9180</v>
      </c>
      <c r="J27" s="245">
        <f>VLOOKUP(J14+$D28,計算票!$A$7:$Z$257,19,FALSE)</f>
        <v>9400</v>
      </c>
      <c r="K27" s="238">
        <f>VLOOKUP(K14+$D28,計算票!$A$7:$Z$257,19,FALSE)</f>
        <v>9620</v>
      </c>
      <c r="L27" s="245">
        <f>VLOOKUP(L14+$D28,計算票!$A$7:$Z$257,19,FALSE)</f>
        <v>9840</v>
      </c>
      <c r="M27" s="238">
        <f>VLOOKUP(M14+$D28,計算票!$A$7:$Z$257,19,FALSE)</f>
        <v>10060</v>
      </c>
      <c r="N27" s="270">
        <f>VLOOKUP(N14+$D28,計算票!$A$7:$Z$257,19,FALSE)</f>
        <v>10280</v>
      </c>
      <c r="P27" s="278" t="s">
        <v>119</v>
      </c>
      <c r="Q27" s="280">
        <f>新旧比較!C21</f>
        <v>200</v>
      </c>
    </row>
    <row r="28" spans="3:17">
      <c r="C28" s="219"/>
      <c r="D28" s="228">
        <v>40</v>
      </c>
      <c r="E28" s="239">
        <f>VLOOKUP(E14+$D28,計算票!$A$7:$Z$257,25,FALSE)</f>
        <v>7860</v>
      </c>
      <c r="F28" s="246">
        <f>VLOOKUP(F14+$D28,計算票!$A$7:$Z$257,25,FALSE)</f>
        <v>8080</v>
      </c>
      <c r="G28" s="239">
        <f>VLOOKUP(G14+$D28,計算票!$A$7:$Z$257,25,FALSE)</f>
        <v>8300</v>
      </c>
      <c r="H28" s="246">
        <f>VLOOKUP(H14+$D28,計算票!$A$7:$Z$257,25,FALSE)</f>
        <v>8520</v>
      </c>
      <c r="I28" s="239">
        <f>VLOOKUP(I14+$D28,計算票!$A$7:$Z$257,25,FALSE)</f>
        <v>8740</v>
      </c>
      <c r="J28" s="246">
        <f>VLOOKUP(J14+$D28,計算票!$A$7:$Z$257,25,FALSE)</f>
        <v>8960</v>
      </c>
      <c r="K28" s="239">
        <f>VLOOKUP(K14+$D28,計算票!$A$7:$Z$257,25,FALSE)</f>
        <v>9180</v>
      </c>
      <c r="L28" s="246">
        <f>VLOOKUP(L14+$D28,計算票!$A$7:$Z$257,25,FALSE)</f>
        <v>9400</v>
      </c>
      <c r="M28" s="239">
        <f>VLOOKUP(M14+$D28,計算票!$A$7:$Z$257,25,FALSE)</f>
        <v>9620</v>
      </c>
      <c r="N28" s="271">
        <f>VLOOKUP(N14+$D28,計算票!$A$7:$Z$257,25,FALSE)</f>
        <v>9840</v>
      </c>
      <c r="P28" s="278" t="s">
        <v>147</v>
      </c>
      <c r="Q28" s="280">
        <f>新旧比較!C22</f>
        <v>210</v>
      </c>
    </row>
    <row r="29" spans="3:17">
      <c r="C29" s="219"/>
      <c r="D29" s="229"/>
      <c r="E29" s="240">
        <f t="shared" ref="E29:N29" si="4">SUM(E27:E28)</f>
        <v>16160</v>
      </c>
      <c r="F29" s="247">
        <f t="shared" si="4"/>
        <v>16600</v>
      </c>
      <c r="G29" s="240">
        <f t="shared" si="4"/>
        <v>17040</v>
      </c>
      <c r="H29" s="247">
        <f t="shared" si="4"/>
        <v>17480</v>
      </c>
      <c r="I29" s="240">
        <f t="shared" si="4"/>
        <v>17920</v>
      </c>
      <c r="J29" s="247">
        <f t="shared" si="4"/>
        <v>18360</v>
      </c>
      <c r="K29" s="240">
        <f t="shared" si="4"/>
        <v>18800</v>
      </c>
      <c r="L29" s="247">
        <f t="shared" si="4"/>
        <v>19240</v>
      </c>
      <c r="M29" s="240">
        <f t="shared" si="4"/>
        <v>19680</v>
      </c>
      <c r="N29" s="272">
        <f t="shared" si="4"/>
        <v>20120</v>
      </c>
      <c r="P29" s="278" t="s">
        <v>248</v>
      </c>
      <c r="Q29" s="280">
        <f>新旧比較!C23</f>
        <v>240</v>
      </c>
    </row>
    <row r="30" spans="3:17">
      <c r="C30" s="219"/>
      <c r="D30" s="230"/>
      <c r="E30" s="241">
        <f>VLOOKUP(E14+$D31,計算票!$A$7:$Z$257,19,FALSE)</f>
        <v>10500</v>
      </c>
      <c r="F30" s="248">
        <f>VLOOKUP(F14+$D31,計算票!$A$7:$Z$257,19,FALSE)</f>
        <v>10730</v>
      </c>
      <c r="G30" s="241">
        <f>VLOOKUP(G14+$D31,計算票!$A$7:$Z$257,19,FALSE)</f>
        <v>10960</v>
      </c>
      <c r="H30" s="248">
        <f>VLOOKUP(H14+$D31,計算票!$A$7:$Z$257,19,FALSE)</f>
        <v>11190</v>
      </c>
      <c r="I30" s="241">
        <f>VLOOKUP(I14+$D31,計算票!$A$7:$Z$257,19,FALSE)</f>
        <v>11420</v>
      </c>
      <c r="J30" s="248">
        <f>VLOOKUP(J14+$D31,計算票!$A$7:$Z$257,19,FALSE)</f>
        <v>11660</v>
      </c>
      <c r="K30" s="241">
        <f>VLOOKUP(K14+$D31,計算票!$A$7:$Z$257,19,FALSE)</f>
        <v>11890</v>
      </c>
      <c r="L30" s="248">
        <f>VLOOKUP(L14+$D31,計算票!$A$7:$Z$257,19,FALSE)</f>
        <v>12120</v>
      </c>
      <c r="M30" s="241">
        <f>VLOOKUP(M14+$D31,計算票!$A$7:$Z$257,19,FALSE)</f>
        <v>12350</v>
      </c>
      <c r="N30" s="273">
        <f>VLOOKUP(N14+$D31,計算票!$A$7:$Z$257,19,FALSE)</f>
        <v>12580</v>
      </c>
      <c r="P30" s="278" t="s">
        <v>141</v>
      </c>
      <c r="Q30" s="281">
        <v>0</v>
      </c>
    </row>
    <row r="31" spans="3:17">
      <c r="C31" s="219"/>
      <c r="D31" s="230">
        <v>50</v>
      </c>
      <c r="E31" s="239">
        <f>VLOOKUP(E14+$D31,計算票!$A$7:$Z$257,25,FALSE)</f>
        <v>10060</v>
      </c>
      <c r="F31" s="246">
        <f>VLOOKUP(F14+$D31,計算票!$A$7:$Z$257,25,FALSE)</f>
        <v>10340</v>
      </c>
      <c r="G31" s="239">
        <f>VLOOKUP(G14+$D31,計算票!$A$7:$Z$257,25,FALSE)</f>
        <v>10610</v>
      </c>
      <c r="H31" s="246">
        <f>VLOOKUP(H14+$D31,計算票!$A$7:$Z$257,25,FALSE)</f>
        <v>10890</v>
      </c>
      <c r="I31" s="239">
        <f>VLOOKUP(I14+$D31,計算票!$A$7:$Z$257,25,FALSE)</f>
        <v>11160</v>
      </c>
      <c r="J31" s="246">
        <f>VLOOKUP(J14+$D31,計算票!$A$7:$Z$257,25,FALSE)</f>
        <v>11440</v>
      </c>
      <c r="K31" s="239">
        <f>VLOOKUP(K14+$D31,計算票!$A$7:$Z$257,25,FALSE)</f>
        <v>11710</v>
      </c>
      <c r="L31" s="246">
        <f>VLOOKUP(L14+$D31,計算票!$A$7:$Z$257,25,FALSE)</f>
        <v>11990</v>
      </c>
      <c r="M31" s="239">
        <f>VLOOKUP(M14+$D31,計算票!$A$7:$Z$257,25,FALSE)</f>
        <v>12260</v>
      </c>
      <c r="N31" s="271">
        <f>VLOOKUP(N14+$D31,計算票!$A$7:$Z$257,25,FALSE)</f>
        <v>12540</v>
      </c>
    </row>
    <row r="32" spans="3:17">
      <c r="C32" s="219"/>
      <c r="D32" s="230"/>
      <c r="E32" s="242">
        <f t="shared" ref="E32:N32" si="5">SUM(E30:E31)</f>
        <v>20560</v>
      </c>
      <c r="F32" s="249">
        <f t="shared" si="5"/>
        <v>21070</v>
      </c>
      <c r="G32" s="242">
        <f t="shared" si="5"/>
        <v>21570</v>
      </c>
      <c r="H32" s="249">
        <f t="shared" si="5"/>
        <v>22080</v>
      </c>
      <c r="I32" s="242">
        <f t="shared" si="5"/>
        <v>22580</v>
      </c>
      <c r="J32" s="249">
        <f t="shared" si="5"/>
        <v>23100</v>
      </c>
      <c r="K32" s="242">
        <f t="shared" si="5"/>
        <v>23600</v>
      </c>
      <c r="L32" s="249">
        <f t="shared" si="5"/>
        <v>24110</v>
      </c>
      <c r="M32" s="242">
        <f t="shared" si="5"/>
        <v>24610</v>
      </c>
      <c r="N32" s="274">
        <f t="shared" si="5"/>
        <v>25120</v>
      </c>
    </row>
    <row r="33" spans="3:17">
      <c r="C33" s="219"/>
      <c r="D33" s="227"/>
      <c r="E33" s="238">
        <f>VLOOKUP(E14+$D34,計算票!$A$7:$Z$257,19,FALSE)</f>
        <v>12810</v>
      </c>
      <c r="F33" s="245">
        <f>VLOOKUP(F14+$D34,計算票!$A$7:$Z$257,19,FALSE)</f>
        <v>13040</v>
      </c>
      <c r="G33" s="238">
        <f>VLOOKUP(G14+$D34,計算票!$A$7:$Z$257,19,FALSE)</f>
        <v>13270</v>
      </c>
      <c r="H33" s="245">
        <f>VLOOKUP(H14+$D34,計算票!$A$7:$Z$257,19,FALSE)</f>
        <v>13500</v>
      </c>
      <c r="I33" s="238">
        <f>VLOOKUP(I14+$D34,計算票!$A$7:$Z$257,19,FALSE)</f>
        <v>13730</v>
      </c>
      <c r="J33" s="245">
        <f>VLOOKUP(J14+$D34,計算票!$A$7:$Z$257,19,FALSE)</f>
        <v>13970</v>
      </c>
      <c r="K33" s="238">
        <f>VLOOKUP(K14+$D34,計算票!$A$7:$Z$257,19,FALSE)</f>
        <v>14200</v>
      </c>
      <c r="L33" s="245">
        <f>VLOOKUP(L14+$D34,計算票!$A$7:$Z$257,19,FALSE)</f>
        <v>14430</v>
      </c>
      <c r="M33" s="238">
        <f>VLOOKUP(M14+$D34,計算票!$A$7:$Z$257,19,FALSE)</f>
        <v>14660</v>
      </c>
      <c r="N33" s="270">
        <f>VLOOKUP(N14+$D34,計算票!$A$7:$Z$257,19,FALSE)</f>
        <v>14890</v>
      </c>
    </row>
    <row r="34" spans="3:17">
      <c r="C34" s="219"/>
      <c r="D34" s="228">
        <v>60</v>
      </c>
      <c r="E34" s="239">
        <f>VLOOKUP(E14+$D34,計算票!$A$7:$Z$257,25,FALSE)</f>
        <v>12810</v>
      </c>
      <c r="F34" s="246">
        <f>VLOOKUP(F14+$D34,計算票!$A$7:$Z$257,25,FALSE)</f>
        <v>13090</v>
      </c>
      <c r="G34" s="239">
        <f>VLOOKUP(G14+$D34,計算票!$A$7:$Z$257,25,FALSE)</f>
        <v>13360</v>
      </c>
      <c r="H34" s="246">
        <f>VLOOKUP(H14+$D34,計算票!$A$7:$Z$257,25,FALSE)</f>
        <v>13640</v>
      </c>
      <c r="I34" s="239">
        <f>VLOOKUP(I14+$D34,計算票!$A$7:$Z$257,25,FALSE)</f>
        <v>13910</v>
      </c>
      <c r="J34" s="246">
        <f>VLOOKUP(J14+$D34,計算票!$A$7:$Z$257,25,FALSE)</f>
        <v>14190</v>
      </c>
      <c r="K34" s="239">
        <f>VLOOKUP(K14+$D34,計算票!$A$7:$Z$257,25,FALSE)</f>
        <v>14460</v>
      </c>
      <c r="L34" s="246">
        <f>VLOOKUP(L14+$D34,計算票!$A$7:$Z$257,25,FALSE)</f>
        <v>14740</v>
      </c>
      <c r="M34" s="239">
        <f>VLOOKUP(M14+$D34,計算票!$A$7:$Z$257,25,FALSE)</f>
        <v>15010</v>
      </c>
      <c r="N34" s="271">
        <f>VLOOKUP(N14+$D34,計算票!$A$7:$Z$257,25,FALSE)</f>
        <v>15290</v>
      </c>
    </row>
    <row r="35" spans="3:17">
      <c r="C35" s="219"/>
      <c r="D35" s="229"/>
      <c r="E35" s="240">
        <f t="shared" ref="E35:N35" si="6">SUM(E33:E34)</f>
        <v>25620</v>
      </c>
      <c r="F35" s="247">
        <f t="shared" si="6"/>
        <v>26130</v>
      </c>
      <c r="G35" s="240">
        <f t="shared" si="6"/>
        <v>26630</v>
      </c>
      <c r="H35" s="247">
        <f t="shared" si="6"/>
        <v>27140</v>
      </c>
      <c r="I35" s="240">
        <f t="shared" si="6"/>
        <v>27640</v>
      </c>
      <c r="J35" s="247">
        <f t="shared" si="6"/>
        <v>28160</v>
      </c>
      <c r="K35" s="240">
        <f t="shared" si="6"/>
        <v>28660</v>
      </c>
      <c r="L35" s="247">
        <f t="shared" si="6"/>
        <v>29170</v>
      </c>
      <c r="M35" s="240">
        <f t="shared" si="6"/>
        <v>29670</v>
      </c>
      <c r="N35" s="272">
        <f t="shared" si="6"/>
        <v>30180</v>
      </c>
    </row>
    <row r="36" spans="3:17">
      <c r="C36" s="219"/>
      <c r="D36" s="230"/>
      <c r="E36" s="241">
        <f>VLOOKUP(E14+$D37,計算票!$A$7:$Z$257,19,FALSE)</f>
        <v>15120</v>
      </c>
      <c r="F36" s="248">
        <f>VLOOKUP(F14+$D37,計算票!$A$7:$Z$257,19,FALSE)</f>
        <v>15350</v>
      </c>
      <c r="G36" s="241">
        <f>VLOOKUP(G14+$D37,計算票!$A$7:$Z$257,19,FALSE)</f>
        <v>15580</v>
      </c>
      <c r="H36" s="248">
        <f>VLOOKUP(H14+$D37,計算票!$A$7:$Z$257,19,FALSE)</f>
        <v>15810</v>
      </c>
      <c r="I36" s="241">
        <f>VLOOKUP(I14+$D37,計算票!$A$7:$Z$257,19,FALSE)</f>
        <v>16040</v>
      </c>
      <c r="J36" s="248">
        <f>VLOOKUP(J14+$D37,計算票!$A$7:$Z$257,19,FALSE)</f>
        <v>16280</v>
      </c>
      <c r="K36" s="241">
        <f>VLOOKUP(K14+$D37,計算票!$A$7:$Z$257,19,FALSE)</f>
        <v>16510</v>
      </c>
      <c r="L36" s="248">
        <f>VLOOKUP(L14+$D37,計算票!$A$7:$Z$257,19,FALSE)</f>
        <v>16740</v>
      </c>
      <c r="M36" s="241">
        <f>VLOOKUP(M14+$D37,計算票!$A$7:$Z$257,19,FALSE)</f>
        <v>16970</v>
      </c>
      <c r="N36" s="273">
        <f>VLOOKUP(N14+$D37,計算票!$A$7:$Z$257,19,FALSE)</f>
        <v>17200</v>
      </c>
      <c r="P36" s="279" t="s">
        <v>268</v>
      </c>
      <c r="Q36" s="279"/>
    </row>
    <row r="37" spans="3:17">
      <c r="C37" s="219"/>
      <c r="D37" s="230">
        <v>70</v>
      </c>
      <c r="E37" s="239">
        <f>VLOOKUP(E14+$D37,計算票!$A$7:$Z$257,25,FALSE)</f>
        <v>15560</v>
      </c>
      <c r="F37" s="246">
        <f>VLOOKUP(F14+$D37,計算票!$A$7:$Z$257,25,FALSE)</f>
        <v>15840</v>
      </c>
      <c r="G37" s="239">
        <f>VLOOKUP(G14+$D37,計算票!$A$7:$Z$257,25,FALSE)</f>
        <v>16110</v>
      </c>
      <c r="H37" s="246">
        <f>VLOOKUP(H14+$D37,計算票!$A$7:$Z$257,25,FALSE)</f>
        <v>16390</v>
      </c>
      <c r="I37" s="239">
        <f>VLOOKUP(I14+$D37,計算票!$A$7:$Z$257,25,FALSE)</f>
        <v>16660</v>
      </c>
      <c r="J37" s="246">
        <f>VLOOKUP(J14+$D37,計算票!$A$7:$Z$257,25,FALSE)</f>
        <v>16940</v>
      </c>
      <c r="K37" s="239">
        <f>VLOOKUP(K14+$D37,計算票!$A$7:$Z$257,25,FALSE)</f>
        <v>17210</v>
      </c>
      <c r="L37" s="246">
        <f>VLOOKUP(L14+$D37,計算票!$A$7:$Z$257,25,FALSE)</f>
        <v>17490</v>
      </c>
      <c r="M37" s="239">
        <f>VLOOKUP(M14+$D37,計算票!$A$7:$Z$257,25,FALSE)</f>
        <v>17760</v>
      </c>
      <c r="N37" s="271">
        <f>VLOOKUP(N14+$D37,計算票!$A$7:$Z$257,25,FALSE)</f>
        <v>18040</v>
      </c>
      <c r="P37" s="278" t="s">
        <v>0</v>
      </c>
      <c r="Q37" s="280">
        <f>新旧比較!$C$31</f>
        <v>1350</v>
      </c>
    </row>
    <row r="38" spans="3:17">
      <c r="C38" s="219"/>
      <c r="D38" s="230"/>
      <c r="E38" s="243">
        <f t="shared" ref="E38:N38" si="7">SUM(E36:E37)</f>
        <v>30680</v>
      </c>
      <c r="F38" s="250">
        <f t="shared" si="7"/>
        <v>31190</v>
      </c>
      <c r="G38" s="243">
        <f t="shared" si="7"/>
        <v>31690</v>
      </c>
      <c r="H38" s="250">
        <f t="shared" si="7"/>
        <v>32200</v>
      </c>
      <c r="I38" s="243">
        <f t="shared" si="7"/>
        <v>32700</v>
      </c>
      <c r="J38" s="250">
        <f t="shared" si="7"/>
        <v>33220</v>
      </c>
      <c r="K38" s="243">
        <f t="shared" si="7"/>
        <v>33720</v>
      </c>
      <c r="L38" s="250">
        <f t="shared" si="7"/>
        <v>34230</v>
      </c>
      <c r="M38" s="243">
        <f t="shared" si="7"/>
        <v>34730</v>
      </c>
      <c r="N38" s="275">
        <f t="shared" si="7"/>
        <v>35240</v>
      </c>
    </row>
    <row r="39" spans="3:17">
      <c r="C39" s="219"/>
      <c r="D39" s="227"/>
      <c r="E39" s="238">
        <f>VLOOKUP(E14+$D40,計算票!$A$7:$Z$257,19,FALSE)</f>
        <v>17430</v>
      </c>
      <c r="F39" s="245">
        <f>VLOOKUP(F14+$D40,計算票!$A$7:$Z$257,19,FALSE)</f>
        <v>17660</v>
      </c>
      <c r="G39" s="238">
        <f>VLOOKUP(G14+$D40,計算票!$A$7:$Z$257,19,FALSE)</f>
        <v>17890</v>
      </c>
      <c r="H39" s="245">
        <f>VLOOKUP(H14+$D40,計算票!$A$7:$Z$257,19,FALSE)</f>
        <v>18120</v>
      </c>
      <c r="I39" s="238">
        <f>VLOOKUP(I14+$D40,計算票!$A$7:$Z$257,19,FALSE)</f>
        <v>18350</v>
      </c>
      <c r="J39" s="245">
        <f>VLOOKUP(J14+$D40,計算票!$A$7:$Z$257,19,FALSE)</f>
        <v>18590</v>
      </c>
      <c r="K39" s="238">
        <f>VLOOKUP(K14+$D40,計算票!$A$7:$Z$257,19,FALSE)</f>
        <v>18820</v>
      </c>
      <c r="L39" s="245">
        <f>VLOOKUP(L14+$D40,計算票!$A$7:$Z$257,19,FALSE)</f>
        <v>19050</v>
      </c>
      <c r="M39" s="238">
        <f>VLOOKUP(M14+$D40,計算票!$A$7:$Z$257,19,FALSE)</f>
        <v>19280</v>
      </c>
      <c r="N39" s="270">
        <f>VLOOKUP(N14+$D40,計算票!$A$7:$Z$257,19,FALSE)</f>
        <v>19510</v>
      </c>
    </row>
    <row r="40" spans="3:17">
      <c r="C40" s="219"/>
      <c r="D40" s="228">
        <v>80</v>
      </c>
      <c r="E40" s="239">
        <f>VLOOKUP(E14+$D40,計算票!$A$7:$Z$257,25,FALSE)</f>
        <v>18310</v>
      </c>
      <c r="F40" s="246">
        <f>VLOOKUP(F14+$D40,計算票!$A$7:$Z$257,25,FALSE)</f>
        <v>18590</v>
      </c>
      <c r="G40" s="239">
        <f>VLOOKUP(G14+$D40,計算票!$A$7:$Z$257,25,FALSE)</f>
        <v>18860</v>
      </c>
      <c r="H40" s="246">
        <f>VLOOKUP(H14+$D40,計算票!$A$7:$Z$257,25,FALSE)</f>
        <v>19140</v>
      </c>
      <c r="I40" s="239">
        <f>VLOOKUP(I14+$D40,計算票!$A$7:$Z$257,25,FALSE)</f>
        <v>19410</v>
      </c>
      <c r="J40" s="246">
        <f>VLOOKUP(J14+$D40,計算票!$A$7:$Z$257,25,FALSE)</f>
        <v>19690</v>
      </c>
      <c r="K40" s="239">
        <f>VLOOKUP(K14+$D40,計算票!$A$7:$Z$257,25,FALSE)</f>
        <v>19960</v>
      </c>
      <c r="L40" s="246">
        <f>VLOOKUP(L14+$D40,計算票!$A$7:$Z$257,25,FALSE)</f>
        <v>20240</v>
      </c>
      <c r="M40" s="239">
        <f>VLOOKUP(M14+$D40,計算票!$A$7:$Z$257,25,FALSE)</f>
        <v>20510</v>
      </c>
      <c r="N40" s="271">
        <f>VLOOKUP(N14+$D40,計算票!$A$7:$Z$257,25,FALSE)</f>
        <v>20790</v>
      </c>
      <c r="P40" s="279" t="s">
        <v>269</v>
      </c>
      <c r="Q40" s="279"/>
    </row>
    <row r="41" spans="3:17">
      <c r="C41" s="219"/>
      <c r="D41" s="229"/>
      <c r="E41" s="240">
        <f t="shared" ref="E41:N41" si="8">SUM(E39:E40)</f>
        <v>35740</v>
      </c>
      <c r="F41" s="247">
        <f t="shared" si="8"/>
        <v>36250</v>
      </c>
      <c r="G41" s="240">
        <f t="shared" si="8"/>
        <v>36750</v>
      </c>
      <c r="H41" s="247">
        <f t="shared" si="8"/>
        <v>37260</v>
      </c>
      <c r="I41" s="240">
        <f t="shared" si="8"/>
        <v>37760</v>
      </c>
      <c r="J41" s="247">
        <f t="shared" si="8"/>
        <v>38280</v>
      </c>
      <c r="K41" s="240">
        <f t="shared" si="8"/>
        <v>38780</v>
      </c>
      <c r="L41" s="247">
        <f t="shared" si="8"/>
        <v>39290</v>
      </c>
      <c r="M41" s="240">
        <f t="shared" si="8"/>
        <v>39790</v>
      </c>
      <c r="N41" s="272">
        <f t="shared" si="8"/>
        <v>40300</v>
      </c>
      <c r="P41" s="278" t="s">
        <v>270</v>
      </c>
      <c r="Q41" s="280">
        <f>新旧比較!C35</f>
        <v>100</v>
      </c>
    </row>
    <row r="42" spans="3:17">
      <c r="C42" s="219"/>
      <c r="D42" s="230"/>
      <c r="E42" s="241">
        <f>VLOOKUP(E14+$D43,計算票!$A$7:$Z$257,19,FALSE)</f>
        <v>19740</v>
      </c>
      <c r="F42" s="248">
        <f>VLOOKUP(F14+$D43,計算票!$A$7:$Z$257,19,FALSE)</f>
        <v>19970</v>
      </c>
      <c r="G42" s="241">
        <f>VLOOKUP(G14+$D43,計算票!$A$7:$Z$257,19,FALSE)</f>
        <v>20200</v>
      </c>
      <c r="H42" s="248">
        <f>VLOOKUP(H14+$D43,計算票!$A$7:$Z$257,19,FALSE)</f>
        <v>20430</v>
      </c>
      <c r="I42" s="241">
        <f>VLOOKUP(I14+$D43,計算票!$A$7:$Z$257,19,FALSE)</f>
        <v>20660</v>
      </c>
      <c r="J42" s="248">
        <f>VLOOKUP(J14+$D43,計算票!$A$7:$Z$257,19,FALSE)</f>
        <v>20900</v>
      </c>
      <c r="K42" s="241">
        <f>VLOOKUP(K14+$D43,計算票!$A$7:$Z$257,19,FALSE)</f>
        <v>21130</v>
      </c>
      <c r="L42" s="248">
        <f>VLOOKUP(L14+$D43,計算票!$A$7:$Z$257,19,FALSE)</f>
        <v>21360</v>
      </c>
      <c r="M42" s="241">
        <f>VLOOKUP(M14+$D43,計算票!$A$7:$Z$257,19,FALSE)</f>
        <v>21590</v>
      </c>
      <c r="N42" s="273">
        <f>VLOOKUP(N14+$D43,計算票!$A$7:$Z$257,19,FALSE)</f>
        <v>21820</v>
      </c>
      <c r="P42" s="278" t="s">
        <v>271</v>
      </c>
      <c r="Q42" s="280">
        <f>新旧比較!C36</f>
        <v>140</v>
      </c>
    </row>
    <row r="43" spans="3:17">
      <c r="C43" s="219"/>
      <c r="D43" s="230">
        <v>90</v>
      </c>
      <c r="E43" s="239">
        <f>VLOOKUP(E14+$D43,計算票!$A$7:$Z$257,25,FALSE)</f>
        <v>21060</v>
      </c>
      <c r="F43" s="246">
        <f>VLOOKUP(F14+$D43,計算票!$A$7:$Z$257,25,FALSE)</f>
        <v>21340</v>
      </c>
      <c r="G43" s="239">
        <f>VLOOKUP(G14+$D43,計算票!$A$7:$Z$257,25,FALSE)</f>
        <v>21610</v>
      </c>
      <c r="H43" s="246">
        <f>VLOOKUP(H14+$D43,計算票!$A$7:$Z$257,25,FALSE)</f>
        <v>21890</v>
      </c>
      <c r="I43" s="239">
        <f>VLOOKUP(I14+$D43,計算票!$A$7:$Z$257,25,FALSE)</f>
        <v>22160</v>
      </c>
      <c r="J43" s="246">
        <f>VLOOKUP(J14+$D43,計算票!$A$7:$Z$257,25,FALSE)</f>
        <v>22440</v>
      </c>
      <c r="K43" s="239">
        <f>VLOOKUP(K14+$D43,計算票!$A$7:$Z$257,25,FALSE)</f>
        <v>22710</v>
      </c>
      <c r="L43" s="246">
        <f>VLOOKUP(L14+$D43,計算票!$A$7:$Z$257,25,FALSE)</f>
        <v>22990</v>
      </c>
      <c r="M43" s="239">
        <f>VLOOKUP(M14+$D43,計算票!$A$7:$Z$257,25,FALSE)</f>
        <v>23260</v>
      </c>
      <c r="N43" s="271">
        <f>VLOOKUP(N14+$D43,計算票!$A$7:$Z$257,25,FALSE)</f>
        <v>23540</v>
      </c>
      <c r="P43" s="278" t="s">
        <v>222</v>
      </c>
      <c r="Q43" s="280">
        <f>新旧比較!C37</f>
        <v>140</v>
      </c>
    </row>
    <row r="44" spans="3:17">
      <c r="C44" s="219"/>
      <c r="D44" s="230"/>
      <c r="E44" s="243">
        <f t="shared" ref="E44:N44" si="9">SUM(E42:E43)</f>
        <v>40800</v>
      </c>
      <c r="F44" s="250">
        <f t="shared" si="9"/>
        <v>41310</v>
      </c>
      <c r="G44" s="243">
        <f t="shared" si="9"/>
        <v>41810</v>
      </c>
      <c r="H44" s="250">
        <f t="shared" si="9"/>
        <v>42320</v>
      </c>
      <c r="I44" s="243">
        <f t="shared" si="9"/>
        <v>42820</v>
      </c>
      <c r="J44" s="250">
        <f t="shared" si="9"/>
        <v>43340</v>
      </c>
      <c r="K44" s="243">
        <f t="shared" si="9"/>
        <v>43840</v>
      </c>
      <c r="L44" s="250">
        <f t="shared" si="9"/>
        <v>44350</v>
      </c>
      <c r="M44" s="243">
        <f t="shared" si="9"/>
        <v>44850</v>
      </c>
      <c r="N44" s="275">
        <f t="shared" si="9"/>
        <v>45360</v>
      </c>
      <c r="P44" s="278" t="s">
        <v>262</v>
      </c>
      <c r="Q44" s="280">
        <f>新旧比較!C38</f>
        <v>200</v>
      </c>
    </row>
    <row r="45" spans="3:17">
      <c r="C45" s="219"/>
      <c r="D45" s="227"/>
      <c r="E45" s="238">
        <f>VLOOKUP(E14+$D46,計算票!$A$7:$Z$257,19,FALSE)</f>
        <v>22050</v>
      </c>
      <c r="F45" s="245">
        <f>VLOOKUP(F14+$D46,計算票!$A$7:$Z$257,19,FALSE)</f>
        <v>22310</v>
      </c>
      <c r="G45" s="238">
        <f>VLOOKUP(G14+$D46,計算票!$A$7:$Z$257,19,FALSE)</f>
        <v>22580</v>
      </c>
      <c r="H45" s="245">
        <f>VLOOKUP(H14+$D46,計算票!$A$7:$Z$257,19,FALSE)</f>
        <v>22840</v>
      </c>
      <c r="I45" s="238">
        <f>VLOOKUP(I14+$D46,計算票!$A$7:$Z$257,19,FALSE)</f>
        <v>23110</v>
      </c>
      <c r="J45" s="245">
        <f>VLOOKUP(J14+$D46,計算票!$A$7:$Z$257,19,FALSE)</f>
        <v>23370</v>
      </c>
      <c r="K45" s="238">
        <f>VLOOKUP(K14+$D46,計算票!$A$7:$Z$257,19,FALSE)</f>
        <v>23630</v>
      </c>
      <c r="L45" s="245">
        <f>VLOOKUP(L14+$D46,計算票!$A$7:$Z$257,19,FALSE)</f>
        <v>23900</v>
      </c>
      <c r="M45" s="238">
        <f>VLOOKUP(M14+$D46,計算票!$A$7:$Z$257,19,FALSE)</f>
        <v>24160</v>
      </c>
      <c r="N45" s="270">
        <f>VLOOKUP(N14+$D46,計算票!$A$7:$Z$257,19,FALSE)</f>
        <v>24430</v>
      </c>
      <c r="P45" s="278" t="s">
        <v>272</v>
      </c>
      <c r="Q45" s="280">
        <f>新旧比較!C39</f>
        <v>200</v>
      </c>
    </row>
    <row r="46" spans="3:17">
      <c r="C46" s="219"/>
      <c r="D46" s="228">
        <v>100</v>
      </c>
      <c r="E46" s="239">
        <f>VLOOKUP(E14+$D46,計算票!$A$7:$Z$257,25,FALSE)</f>
        <v>23810</v>
      </c>
      <c r="F46" s="246">
        <f>VLOOKUP(F14+$D46,計算票!$A$7:$Z$257,25,FALSE)</f>
        <v>24110</v>
      </c>
      <c r="G46" s="239">
        <f>VLOOKUP(G14+$D46,計算票!$A$7:$Z$257,25,FALSE)</f>
        <v>24400</v>
      </c>
      <c r="H46" s="246">
        <f>VLOOKUP(H14+$D46,計算票!$A$7:$Z$257,25,FALSE)</f>
        <v>24700</v>
      </c>
      <c r="I46" s="239">
        <f>VLOOKUP(I14+$D46,計算票!$A$7:$Z$257,25,FALSE)</f>
        <v>25000</v>
      </c>
      <c r="J46" s="246">
        <f>VLOOKUP(J14+$D46,計算票!$A$7:$Z$257,25,FALSE)</f>
        <v>25300</v>
      </c>
      <c r="K46" s="239">
        <f>VLOOKUP(K14+$D46,計算票!$A$7:$Z$257,25,FALSE)</f>
        <v>25590</v>
      </c>
      <c r="L46" s="246">
        <f>VLOOKUP(L14+$D46,計算票!$A$7:$Z$257,25,FALSE)</f>
        <v>25890</v>
      </c>
      <c r="M46" s="239">
        <f>VLOOKUP(M14+$D46,計算票!$A$7:$Z$257,25,FALSE)</f>
        <v>26190</v>
      </c>
      <c r="N46" s="271">
        <f>VLOOKUP(N14+$D46,計算票!$A$7:$Z$257,25,FALSE)</f>
        <v>26480</v>
      </c>
      <c r="P46" s="278" t="s">
        <v>147</v>
      </c>
      <c r="Q46" s="280">
        <f>新旧比較!C40</f>
        <v>250</v>
      </c>
    </row>
    <row r="47" spans="3:17">
      <c r="C47" s="219"/>
      <c r="D47" s="229"/>
      <c r="E47" s="240">
        <f t="shared" ref="E47:N47" si="10">SUM(E45:E46)</f>
        <v>45860</v>
      </c>
      <c r="F47" s="247">
        <f t="shared" si="10"/>
        <v>46420</v>
      </c>
      <c r="G47" s="240">
        <f t="shared" si="10"/>
        <v>46980</v>
      </c>
      <c r="H47" s="247">
        <f t="shared" si="10"/>
        <v>47540</v>
      </c>
      <c r="I47" s="240">
        <f t="shared" si="10"/>
        <v>48110</v>
      </c>
      <c r="J47" s="247">
        <f t="shared" si="10"/>
        <v>48670</v>
      </c>
      <c r="K47" s="240">
        <f t="shared" si="10"/>
        <v>49220</v>
      </c>
      <c r="L47" s="247">
        <f t="shared" si="10"/>
        <v>49790</v>
      </c>
      <c r="M47" s="240">
        <f t="shared" si="10"/>
        <v>50350</v>
      </c>
      <c r="N47" s="272">
        <f t="shared" si="10"/>
        <v>50910</v>
      </c>
      <c r="P47" s="278" t="s">
        <v>248</v>
      </c>
      <c r="Q47" s="280">
        <f>新旧比較!C41</f>
        <v>270</v>
      </c>
    </row>
    <row r="48" spans="3:17">
      <c r="C48" s="219"/>
      <c r="D48" s="231"/>
      <c r="E48" s="241">
        <f>VLOOKUP(E14+$D49,計算票!$A$7:$Z$257,19,FALSE)</f>
        <v>24690</v>
      </c>
      <c r="F48" s="248">
        <f>VLOOKUP(F14+$D49,計算票!$A$7:$Z$257,19,FALSE)</f>
        <v>24950</v>
      </c>
      <c r="G48" s="241">
        <f>VLOOKUP(G14+$D49,計算票!$A$7:$Z$257,19,FALSE)</f>
        <v>25220</v>
      </c>
      <c r="H48" s="248">
        <f>VLOOKUP(H14+$D49,計算票!$A$7:$Z$257,19,FALSE)</f>
        <v>25480</v>
      </c>
      <c r="I48" s="241">
        <f>VLOOKUP(I14+$D49,計算票!$A$7:$Z$257,19,FALSE)</f>
        <v>25750</v>
      </c>
      <c r="J48" s="248">
        <f>VLOOKUP(J14+$D49,計算票!$A$7:$Z$257,19,FALSE)</f>
        <v>26010</v>
      </c>
      <c r="K48" s="241">
        <f>VLOOKUP(K14+$D49,計算票!$A$7:$Z$257,19,FALSE)</f>
        <v>26270</v>
      </c>
      <c r="L48" s="248">
        <f>VLOOKUP(L14+$D49,計算票!$A$7:$Z$257,19,FALSE)</f>
        <v>26540</v>
      </c>
      <c r="M48" s="241">
        <f>VLOOKUP(M14+$D49,計算票!$A$7:$Z$257,19,FALSE)</f>
        <v>26800</v>
      </c>
      <c r="N48" s="273">
        <f>VLOOKUP(N14+$D49,計算票!$A$7:$Z$257,19,FALSE)</f>
        <v>27070</v>
      </c>
    </row>
    <row r="49" spans="3:14">
      <c r="C49" s="219"/>
      <c r="D49" s="231">
        <v>110</v>
      </c>
      <c r="E49" s="239">
        <f>VLOOKUP(E14+$D49,計算票!$A$7:$Z$257,25,FALSE)</f>
        <v>26780</v>
      </c>
      <c r="F49" s="246">
        <f>VLOOKUP(F14+$D49,計算票!$A$7:$Z$257,25,FALSE)</f>
        <v>27080</v>
      </c>
      <c r="G49" s="239">
        <f>VLOOKUP(G14+$D49,計算票!$A$7:$Z$257,25,FALSE)</f>
        <v>27370</v>
      </c>
      <c r="H49" s="246">
        <f>VLOOKUP(H14+$D49,計算票!$A$7:$Z$257,25,FALSE)</f>
        <v>27670</v>
      </c>
      <c r="I49" s="239">
        <f>VLOOKUP(I14+$D49,計算票!$A$7:$Z$257,25,FALSE)</f>
        <v>27970</v>
      </c>
      <c r="J49" s="246">
        <f>VLOOKUP(J14+$D49,計算票!$A$7:$Z$257,25,FALSE)</f>
        <v>28270</v>
      </c>
      <c r="K49" s="239">
        <f>VLOOKUP(K14+$D49,計算票!$A$7:$Z$257,25,FALSE)</f>
        <v>28560</v>
      </c>
      <c r="L49" s="246">
        <f>VLOOKUP(L14+$D49,計算票!$A$7:$Z$257,25,FALSE)</f>
        <v>28860</v>
      </c>
      <c r="M49" s="239">
        <f>VLOOKUP(M14+$D49,計算票!$A$7:$Z$257,25,FALSE)</f>
        <v>29160</v>
      </c>
      <c r="N49" s="271">
        <f>VLOOKUP(N14+$D49,計算票!$A$7:$Z$257,25,FALSE)</f>
        <v>29450</v>
      </c>
    </row>
    <row r="50" spans="3:14">
      <c r="C50" s="219"/>
      <c r="D50" s="231"/>
      <c r="E50" s="242">
        <f t="shared" ref="E50:N50" si="11">SUM(E48:E49)</f>
        <v>51470</v>
      </c>
      <c r="F50" s="249">
        <f t="shared" si="11"/>
        <v>52030</v>
      </c>
      <c r="G50" s="242">
        <f t="shared" si="11"/>
        <v>52590</v>
      </c>
      <c r="H50" s="249">
        <f t="shared" si="11"/>
        <v>53150</v>
      </c>
      <c r="I50" s="242">
        <f t="shared" si="11"/>
        <v>53720</v>
      </c>
      <c r="J50" s="249">
        <f t="shared" si="11"/>
        <v>54280</v>
      </c>
      <c r="K50" s="242">
        <f t="shared" si="11"/>
        <v>54830</v>
      </c>
      <c r="L50" s="249">
        <f t="shared" si="11"/>
        <v>55400</v>
      </c>
      <c r="M50" s="242">
        <f t="shared" si="11"/>
        <v>55960</v>
      </c>
      <c r="N50" s="274">
        <f t="shared" si="11"/>
        <v>56520</v>
      </c>
    </row>
    <row r="51" spans="3:14">
      <c r="C51" s="219"/>
      <c r="D51" s="232"/>
      <c r="E51" s="238">
        <f>VLOOKUP(E14+$D52,計算票!$A$7:$Z$257,19,FALSE)</f>
        <v>27330</v>
      </c>
      <c r="F51" s="245">
        <f>VLOOKUP(F14+$D52,計算票!$A$7:$Z$257,19,FALSE)</f>
        <v>27590</v>
      </c>
      <c r="G51" s="238">
        <f>VLOOKUP(G14+$D52,計算票!$A$7:$Z$257,19,FALSE)</f>
        <v>27860</v>
      </c>
      <c r="H51" s="245">
        <f>VLOOKUP(H14+$D52,計算票!$A$7:$Z$257,19,FALSE)</f>
        <v>28120</v>
      </c>
      <c r="I51" s="238">
        <f>VLOOKUP(I14+$D52,計算票!$A$7:$Z$257,19,FALSE)</f>
        <v>28390</v>
      </c>
      <c r="J51" s="245">
        <f>VLOOKUP(J14+$D52,計算票!$A$7:$Z$257,19,FALSE)</f>
        <v>28650</v>
      </c>
      <c r="K51" s="238">
        <f>VLOOKUP(K14+$D52,計算票!$A$7:$Z$257,19,FALSE)</f>
        <v>28910</v>
      </c>
      <c r="L51" s="245">
        <f>VLOOKUP(L14+$D52,計算票!$A$7:$Z$257,19,FALSE)</f>
        <v>29180</v>
      </c>
      <c r="M51" s="238">
        <f>VLOOKUP(M14+$D52,計算票!$A$7:$Z$257,19,FALSE)</f>
        <v>29440</v>
      </c>
      <c r="N51" s="270">
        <f>VLOOKUP(N14+$D52,計算票!$A$7:$Z$257,19,FALSE)</f>
        <v>29710</v>
      </c>
    </row>
    <row r="52" spans="3:14">
      <c r="C52" s="219"/>
      <c r="D52" s="233">
        <v>120</v>
      </c>
      <c r="E52" s="239">
        <f>VLOOKUP(E14+$D52,計算票!$A$7:$Z$257,25,FALSE)</f>
        <v>29750</v>
      </c>
      <c r="F52" s="246">
        <f>VLOOKUP(F14+$D52,計算票!$A$7:$Z$257,25,FALSE)</f>
        <v>30050</v>
      </c>
      <c r="G52" s="239">
        <f>VLOOKUP(G14+$D52,計算票!$A$7:$Z$257,25,FALSE)</f>
        <v>30340</v>
      </c>
      <c r="H52" s="246">
        <f>VLOOKUP(H14+$D52,計算票!$A$7:$Z$257,25,FALSE)</f>
        <v>30640</v>
      </c>
      <c r="I52" s="239">
        <f>VLOOKUP(I14+$D52,計算票!$A$7:$Z$257,25,FALSE)</f>
        <v>30940</v>
      </c>
      <c r="J52" s="246">
        <f>VLOOKUP(J14+$D52,計算票!$A$7:$Z$257,25,FALSE)</f>
        <v>31240</v>
      </c>
      <c r="K52" s="239">
        <f>VLOOKUP(K14+$D52,計算票!$A$7:$Z$257,25,FALSE)</f>
        <v>31530</v>
      </c>
      <c r="L52" s="246">
        <f>VLOOKUP(L14+$D52,計算票!$A$7:$Z$257,25,FALSE)</f>
        <v>31830</v>
      </c>
      <c r="M52" s="239">
        <f>VLOOKUP(M14+$D52,計算票!$A$7:$Z$257,25,FALSE)</f>
        <v>32130</v>
      </c>
      <c r="N52" s="271">
        <f>VLOOKUP(N14+$D52,計算票!$A$7:$Z$257,25,FALSE)</f>
        <v>32420</v>
      </c>
    </row>
    <row r="53" spans="3:14">
      <c r="C53" s="219"/>
      <c r="D53" s="234"/>
      <c r="E53" s="240">
        <f t="shared" ref="E53:N53" si="12">SUM(E51:E52)</f>
        <v>57080</v>
      </c>
      <c r="F53" s="247">
        <f t="shared" si="12"/>
        <v>57640</v>
      </c>
      <c r="G53" s="240">
        <f t="shared" si="12"/>
        <v>58200</v>
      </c>
      <c r="H53" s="247">
        <f t="shared" si="12"/>
        <v>58760</v>
      </c>
      <c r="I53" s="240">
        <f t="shared" si="12"/>
        <v>59330</v>
      </c>
      <c r="J53" s="247">
        <f t="shared" si="12"/>
        <v>59890</v>
      </c>
      <c r="K53" s="240">
        <f t="shared" si="12"/>
        <v>60440</v>
      </c>
      <c r="L53" s="247">
        <f t="shared" si="12"/>
        <v>61010</v>
      </c>
      <c r="M53" s="240">
        <f t="shared" si="12"/>
        <v>61570</v>
      </c>
      <c r="N53" s="272">
        <f t="shared" si="12"/>
        <v>62130</v>
      </c>
    </row>
    <row r="54" spans="3:14">
      <c r="C54" s="219"/>
      <c r="D54" s="231"/>
      <c r="E54" s="241">
        <f>VLOOKUP(E14+$D55,計算票!$A$7:$Z$257,19,FALSE)</f>
        <v>29970</v>
      </c>
      <c r="F54" s="248">
        <f>VLOOKUP(F14+$D55,計算票!$A$7:$Z$257,19,FALSE)</f>
        <v>30230</v>
      </c>
      <c r="G54" s="241">
        <f>VLOOKUP(G14+$D55,計算票!$A$7:$Z$257,19,FALSE)</f>
        <v>30500</v>
      </c>
      <c r="H54" s="248">
        <f>VLOOKUP(H14+$D55,計算票!$A$7:$Z$257,19,FALSE)</f>
        <v>30760</v>
      </c>
      <c r="I54" s="241">
        <f>VLOOKUP(I14+$D55,計算票!$A$7:$Z$257,19,FALSE)</f>
        <v>31030</v>
      </c>
      <c r="J54" s="248">
        <f>VLOOKUP(J14+$D55,計算票!$A$7:$Z$257,19,FALSE)</f>
        <v>31290</v>
      </c>
      <c r="K54" s="241">
        <f>VLOOKUP(K14+$D55,計算票!$A$7:$Z$257,19,FALSE)</f>
        <v>31550</v>
      </c>
      <c r="L54" s="248">
        <f>VLOOKUP(L14+$D55,計算票!$A$7:$Z$257,19,FALSE)</f>
        <v>31820</v>
      </c>
      <c r="M54" s="241">
        <f>VLOOKUP(M14+$D55,計算票!$A$7:$Z$257,19,FALSE)</f>
        <v>32080</v>
      </c>
      <c r="N54" s="273">
        <f>VLOOKUP(N14+$D55,計算票!$A$7:$Z$257,19,FALSE)</f>
        <v>32350</v>
      </c>
    </row>
    <row r="55" spans="3:14">
      <c r="C55" s="219"/>
      <c r="D55" s="231">
        <v>130</v>
      </c>
      <c r="E55" s="239">
        <f>VLOOKUP(E14+$D55,計算票!$A$7:$Z$257,25,FALSE)</f>
        <v>32720</v>
      </c>
      <c r="F55" s="246">
        <f>VLOOKUP(F14+$D55,計算票!$A$7:$Z$257,25,FALSE)</f>
        <v>33020</v>
      </c>
      <c r="G55" s="239">
        <f>VLOOKUP(G14+$D55,計算票!$A$7:$Z$257,25,FALSE)</f>
        <v>33310</v>
      </c>
      <c r="H55" s="246">
        <f>VLOOKUP(H14+$D55,計算票!$A$7:$Z$257,25,FALSE)</f>
        <v>33610</v>
      </c>
      <c r="I55" s="239">
        <f>VLOOKUP(I14+$D55,計算票!$A$7:$Z$257,25,FALSE)</f>
        <v>33910</v>
      </c>
      <c r="J55" s="246">
        <f>VLOOKUP(J14+$D55,計算票!$A$7:$Z$257,25,FALSE)</f>
        <v>34210</v>
      </c>
      <c r="K55" s="239">
        <f>VLOOKUP(K14+$D55,計算票!$A$7:$Z$257,25,FALSE)</f>
        <v>34500</v>
      </c>
      <c r="L55" s="246">
        <f>VLOOKUP(L14+$D55,計算票!$A$7:$Z$257,25,FALSE)</f>
        <v>34800</v>
      </c>
      <c r="M55" s="239">
        <f>VLOOKUP(M14+$D55,計算票!$A$7:$Z$257,25,FALSE)</f>
        <v>35100</v>
      </c>
      <c r="N55" s="271">
        <f>VLOOKUP(N14+$D55,計算票!$A$7:$Z$257,25,FALSE)</f>
        <v>35390</v>
      </c>
    </row>
    <row r="56" spans="3:14">
      <c r="C56" s="219"/>
      <c r="D56" s="231"/>
      <c r="E56" s="242">
        <f t="shared" ref="E56:N56" si="13">SUM(E54:E55)</f>
        <v>62690</v>
      </c>
      <c r="F56" s="249">
        <f t="shared" si="13"/>
        <v>63250</v>
      </c>
      <c r="G56" s="242">
        <f t="shared" si="13"/>
        <v>63810</v>
      </c>
      <c r="H56" s="249">
        <f t="shared" si="13"/>
        <v>64370</v>
      </c>
      <c r="I56" s="242">
        <f t="shared" si="13"/>
        <v>64940</v>
      </c>
      <c r="J56" s="249">
        <f t="shared" si="13"/>
        <v>65500</v>
      </c>
      <c r="K56" s="242">
        <f t="shared" si="13"/>
        <v>66050</v>
      </c>
      <c r="L56" s="249">
        <f t="shared" si="13"/>
        <v>66620</v>
      </c>
      <c r="M56" s="242">
        <f t="shared" si="13"/>
        <v>67180</v>
      </c>
      <c r="N56" s="274">
        <f t="shared" si="13"/>
        <v>67740</v>
      </c>
    </row>
    <row r="57" spans="3:14">
      <c r="C57" s="219"/>
      <c r="D57" s="232"/>
      <c r="E57" s="238">
        <f>VLOOKUP(E14+$D58,計算票!$A$7:$Z$257,19,FALSE)</f>
        <v>32610</v>
      </c>
      <c r="F57" s="245">
        <f>VLOOKUP(F14+$D58,計算票!$A$7:$Z$257,19,FALSE)</f>
        <v>32870</v>
      </c>
      <c r="G57" s="238">
        <f>VLOOKUP(G14+$D58,計算票!$A$7:$Z$257,19,FALSE)</f>
        <v>33140</v>
      </c>
      <c r="H57" s="245">
        <f>VLOOKUP(H14+$D58,計算票!$A$7:$Z$257,19,FALSE)</f>
        <v>33400</v>
      </c>
      <c r="I57" s="238">
        <f>VLOOKUP(I14+$D58,計算票!$A$7:$Z$257,19,FALSE)</f>
        <v>33670</v>
      </c>
      <c r="J57" s="245">
        <f>VLOOKUP(J14+$D58,計算票!$A$7:$Z$257,19,FALSE)</f>
        <v>33930</v>
      </c>
      <c r="K57" s="238">
        <f>VLOOKUP(K14+$D58,計算票!$A$7:$Z$257,19,FALSE)</f>
        <v>34190</v>
      </c>
      <c r="L57" s="245">
        <f>VLOOKUP(L14+$D58,計算票!$A$7:$Z$257,19,FALSE)</f>
        <v>34460</v>
      </c>
      <c r="M57" s="238">
        <f>VLOOKUP(M14+$D58,計算票!$A$7:$Z$257,19,FALSE)</f>
        <v>34720</v>
      </c>
      <c r="N57" s="270">
        <f>VLOOKUP(N14+$D58,計算票!$A$7:$Z$257,19,FALSE)</f>
        <v>34990</v>
      </c>
    </row>
    <row r="58" spans="3:14">
      <c r="C58" s="219"/>
      <c r="D58" s="233">
        <v>140</v>
      </c>
      <c r="E58" s="239">
        <f>VLOOKUP(E14+$D58,計算票!$A$7:$Z$257,25,FALSE)</f>
        <v>35690</v>
      </c>
      <c r="F58" s="246">
        <f>VLOOKUP(F14+$D58,計算票!$A$7:$Z$257,25,FALSE)</f>
        <v>35990</v>
      </c>
      <c r="G58" s="239">
        <f>VLOOKUP(G14+$D58,計算票!$A$7:$Z$257,25,FALSE)</f>
        <v>36280</v>
      </c>
      <c r="H58" s="246">
        <f>VLOOKUP(H14+$D58,計算票!$A$7:$Z$257,25,FALSE)</f>
        <v>36580</v>
      </c>
      <c r="I58" s="239">
        <f>VLOOKUP(I14+$D58,計算票!$A$7:$Z$257,25,FALSE)</f>
        <v>36880</v>
      </c>
      <c r="J58" s="246">
        <f>VLOOKUP(J14+$D58,計算票!$A$7:$Z$257,25,FALSE)</f>
        <v>37180</v>
      </c>
      <c r="K58" s="239">
        <f>VLOOKUP(K14+$D58,計算票!$A$7:$Z$257,25,FALSE)</f>
        <v>37470</v>
      </c>
      <c r="L58" s="246">
        <f>VLOOKUP(L14+$D58,計算票!$A$7:$Z$257,25,FALSE)</f>
        <v>37770</v>
      </c>
      <c r="M58" s="239">
        <f>VLOOKUP(M14+$D58,計算票!$A$7:$Z$257,25,FALSE)</f>
        <v>38070</v>
      </c>
      <c r="N58" s="271">
        <f>VLOOKUP(N14+$D58,計算票!$A$7:$Z$257,25,FALSE)</f>
        <v>38360</v>
      </c>
    </row>
    <row r="59" spans="3:14">
      <c r="C59" s="219"/>
      <c r="D59" s="234"/>
      <c r="E59" s="240">
        <f t="shared" ref="E59:N59" si="14">SUM(E57:E58)</f>
        <v>68300</v>
      </c>
      <c r="F59" s="247">
        <f t="shared" si="14"/>
        <v>68860</v>
      </c>
      <c r="G59" s="240">
        <f t="shared" si="14"/>
        <v>69420</v>
      </c>
      <c r="H59" s="247">
        <f t="shared" si="14"/>
        <v>69980</v>
      </c>
      <c r="I59" s="240">
        <f t="shared" si="14"/>
        <v>70550</v>
      </c>
      <c r="J59" s="247">
        <f t="shared" si="14"/>
        <v>71110</v>
      </c>
      <c r="K59" s="240">
        <f t="shared" si="14"/>
        <v>71660</v>
      </c>
      <c r="L59" s="247">
        <f t="shared" si="14"/>
        <v>72230</v>
      </c>
      <c r="M59" s="240">
        <f t="shared" si="14"/>
        <v>72790</v>
      </c>
      <c r="N59" s="272">
        <f t="shared" si="14"/>
        <v>73350</v>
      </c>
    </row>
    <row r="60" spans="3:14">
      <c r="C60" s="219"/>
      <c r="D60" s="231"/>
      <c r="E60" s="241">
        <f>VLOOKUP(E14+$D61,計算票!$A$7:$Z$257,19,FALSE)</f>
        <v>35250</v>
      </c>
      <c r="F60" s="251"/>
      <c r="G60" s="251"/>
      <c r="H60" s="251"/>
      <c r="I60" s="251"/>
      <c r="J60" s="251"/>
      <c r="K60" s="251"/>
      <c r="L60" s="251"/>
      <c r="M60" s="251"/>
      <c r="N60" s="276"/>
    </row>
    <row r="61" spans="3:14">
      <c r="C61" s="219"/>
      <c r="D61" s="231">
        <v>150</v>
      </c>
      <c r="E61" s="239">
        <f>VLOOKUP(E14+$D61,計算票!$A$7:$Z$257,25,FALSE)</f>
        <v>38660</v>
      </c>
      <c r="F61" s="251"/>
      <c r="G61" s="253" t="s">
        <v>67</v>
      </c>
      <c r="H61" s="253"/>
      <c r="I61" s="253"/>
      <c r="J61" s="253"/>
      <c r="K61" s="253"/>
      <c r="L61" s="253"/>
      <c r="M61" s="253"/>
      <c r="N61" s="276"/>
    </row>
    <row r="62" spans="3:14">
      <c r="C62" s="220"/>
      <c r="D62" s="235"/>
      <c r="E62" s="240">
        <f>SUM(E60:E61)</f>
        <v>73910</v>
      </c>
      <c r="F62" s="252"/>
      <c r="G62" s="252"/>
      <c r="H62" s="252"/>
      <c r="I62" s="252"/>
      <c r="J62" s="252"/>
      <c r="K62" s="252"/>
      <c r="L62" s="252"/>
      <c r="M62" s="252"/>
      <c r="N62" s="277"/>
    </row>
  </sheetData>
  <protectedRanges>
    <protectedRange sqref="C3:D6" name="範囲1"/>
  </protectedRanges>
  <mergeCells count="9">
    <mergeCell ref="J1:K1"/>
    <mergeCell ref="C3:D3"/>
    <mergeCell ref="C4:D4"/>
    <mergeCell ref="C5:D5"/>
    <mergeCell ref="C6:D6"/>
    <mergeCell ref="C9:N9"/>
    <mergeCell ref="E13:N13"/>
    <mergeCell ref="G61:M61"/>
    <mergeCell ref="C15:C62"/>
  </mergeCells>
  <phoneticPr fontId="2"/>
  <hyperlinks>
    <hyperlink ref="J1" location="上下水道料金計算表!A1"/>
  </hyperlinks>
  <printOptions horizontalCentered="1" verticalCentered="1"/>
  <pageMargins left="0.39370078740157483" right="0.39370078740157483" top="0.59055118110236227" bottom="0.39370078740157483" header="0.31496062992125984" footer="0.31496062992125984"/>
  <pageSetup paperSize="9" fitToWidth="1" fitToHeight="1" orientation="portrait" usePrinterDefaults="1" r:id="rId1"/>
  <extLst>
    <ext xmlns:x14="http://schemas.microsoft.com/office/spreadsheetml/2009/9/main" uri="{78C0D931-6437-407d-A8EE-F0AAD7539E65}">
      <x14:conditionalFormattings>
        <x14:conditionalFormatting xmlns:xm="http://schemas.microsoft.com/office/excel/2006/main">
          <x14:cfRule type="cellIs" priority="15" operator="equal" id="{869483D7-12EF-4AD9-A519-4DB0024E518C}">
            <xm:f>上下水道料金計算表!$J$32</xm:f>
            <x14:dxf>
              <fill>
                <patternFill>
                  <bgColor rgb="FFFFFF00"/>
                </patternFill>
              </fill>
            </x14:dxf>
          </x14:cfRule>
          <xm:sqref>E16:N16 E19:N19 E22:N22 E25:N25 E28:N28 E31:N31 E34:N34 E37:N37 E61 E58:N58 E55:N55 E52:N52 E49:N49 E46:N46 E43:N43 E40:N40</xm:sqref>
        </x14:conditionalFormatting>
        <x14:conditionalFormatting xmlns:xm="http://schemas.microsoft.com/office/excel/2006/main">
          <x14:cfRule type="cellIs" priority="14" operator="equal" id="{7637DF68-603C-4D67-926B-F9F634ACB773}">
            <xm:f>上下水道料金計算表!$L$32</xm:f>
            <x14:dxf>
              <fill>
                <patternFill>
                  <bgColor rgb="FFFFFF00"/>
                </patternFill>
              </fill>
            </x14:dxf>
          </x14:cfRule>
          <xm:sqref>E17:N17 E20:N20 E23:N23 E26:N26 E29:N29 E32:N32 E35:N35 E38:N38 E41:N41 E44:N44 E47:N47 E50:N50 E53:N53 E56:N56 E59:N59 E62</xm:sqref>
        </x14:conditionalFormatting>
        <x14:conditionalFormatting xmlns:xm="http://schemas.microsoft.com/office/excel/2006/main">
          <x14:cfRule type="cellIs" priority="13" operator="equal" id="{A15B8B33-60CC-4FE5-A09A-027CB25B4FE7}">
            <xm:f>上下水道料金計算表!$H$32</xm:f>
            <x14:dxf>
              <fill>
                <patternFill>
                  <bgColor rgb="FFFFFF00"/>
                </patternFill>
              </fill>
            </x14:dxf>
          </x14:cfRule>
          <xm:sqref>F18:N18 E21:N21 E24:N24 E27:N27 E30:N30 E33:N33 E36:N36 E39:N39 E42:N42 E45:N45 E48:N48 E51:N51 E54:N54 E57:N57 E60</xm:sqref>
        </x14:conditionalFormatting>
        <x14:conditionalFormatting xmlns:xm="http://schemas.microsoft.com/office/excel/2006/main">
          <x14:cfRule type="expression" priority="11" id="{B273AFAF-44FA-42A6-8F7D-7AC1C2269F4A}">
            <xm:f>上下水道料金計算表!$C$15=0</xm:f>
            <x14:dxf>
              <fill>
                <patternFill>
                  <bgColor rgb="FFFFFF00"/>
                </patternFill>
              </fill>
            </x14:dxf>
          </x14:cfRule>
          <xm:sqref>E15</xm:sqref>
        </x14:conditionalFormatting>
        <x14:conditionalFormatting xmlns:xm="http://schemas.microsoft.com/office/excel/2006/main">
          <x14:cfRule type="expression" priority="10" id="{4DAFB2BB-396B-4003-9EA5-9579B2AB9A36}">
            <xm:f>上下水道料金計算表!$C$15=1</xm:f>
            <x14:dxf>
              <fill>
                <patternFill>
                  <bgColor rgb="FFFFFF00"/>
                </patternFill>
              </fill>
            </x14:dxf>
          </x14:cfRule>
          <xm:sqref>F15</xm:sqref>
        </x14:conditionalFormatting>
        <x14:conditionalFormatting xmlns:xm="http://schemas.microsoft.com/office/excel/2006/main">
          <x14:cfRule type="expression" priority="9" id="{DF615DB9-6871-4A31-B3D8-12DAEAF5A97D}">
            <xm:f>上下水道料金計算表!$C$15=2</xm:f>
            <x14:dxf>
              <fill>
                <patternFill>
                  <bgColor rgb="FFFFFF00"/>
                </patternFill>
              </fill>
            </x14:dxf>
          </x14:cfRule>
          <xm:sqref>G15</xm:sqref>
        </x14:conditionalFormatting>
        <x14:conditionalFormatting xmlns:xm="http://schemas.microsoft.com/office/excel/2006/main">
          <x14:cfRule type="expression" priority="8" id="{5E19FB52-39AB-42B7-BE1E-90152560873F}">
            <xm:f>上下水道料金計算表!$C$15=3</xm:f>
            <x14:dxf>
              <fill>
                <patternFill>
                  <bgColor rgb="FFFFFF00"/>
                </patternFill>
              </fill>
            </x14:dxf>
          </x14:cfRule>
          <xm:sqref>H15</xm:sqref>
        </x14:conditionalFormatting>
        <x14:conditionalFormatting xmlns:xm="http://schemas.microsoft.com/office/excel/2006/main">
          <x14:cfRule type="expression" priority="7" id="{39B2BFD2-A4DE-46DC-BE39-6B53DB650F4C}">
            <xm:f>上下水道料金計算表!$C$15=4</xm:f>
            <x14:dxf>
              <fill>
                <patternFill>
                  <bgColor rgb="FFFFFF00"/>
                </patternFill>
              </fill>
            </x14:dxf>
          </x14:cfRule>
          <xm:sqref>I15</xm:sqref>
        </x14:conditionalFormatting>
        <x14:conditionalFormatting xmlns:xm="http://schemas.microsoft.com/office/excel/2006/main">
          <x14:cfRule type="expression" priority="6" id="{337E23D8-6A18-41A3-92E5-BE968948B361}">
            <xm:f>上下水道料金計算表!$C$15=5</xm:f>
            <x14:dxf>
              <fill>
                <patternFill>
                  <bgColor rgb="FFFFFF00"/>
                </patternFill>
              </fill>
            </x14:dxf>
          </x14:cfRule>
          <xm:sqref>J15</xm:sqref>
        </x14:conditionalFormatting>
        <x14:conditionalFormatting xmlns:xm="http://schemas.microsoft.com/office/excel/2006/main">
          <x14:cfRule type="expression" priority="5" id="{65B9EFE5-5DE2-43AB-8645-E217D26935B7}">
            <xm:f>上下水道料金計算表!$C$15=6</xm:f>
            <x14:dxf>
              <fill>
                <patternFill>
                  <bgColor rgb="FFFFFF00"/>
                </patternFill>
              </fill>
            </x14:dxf>
          </x14:cfRule>
          <xm:sqref>K15</xm:sqref>
        </x14:conditionalFormatting>
        <x14:conditionalFormatting xmlns:xm="http://schemas.microsoft.com/office/excel/2006/main">
          <x14:cfRule type="expression" priority="4" id="{5BA13785-D8AB-4110-B6D6-ED4BAF52D6E8}">
            <xm:f>上下水道料金計算表!$C$15=7</xm:f>
            <x14:dxf>
              <fill>
                <patternFill>
                  <bgColor rgb="FFFFFF00"/>
                </patternFill>
              </fill>
            </x14:dxf>
          </x14:cfRule>
          <xm:sqref>L15</xm:sqref>
        </x14:conditionalFormatting>
        <x14:conditionalFormatting xmlns:xm="http://schemas.microsoft.com/office/excel/2006/main">
          <x14:cfRule type="expression" priority="3" id="{A549657F-B00F-48C8-B5E0-96BEC368BDB4}">
            <xm:f>上下水道料金計算表!$C$15=8</xm:f>
            <x14:dxf>
              <fill>
                <patternFill>
                  <bgColor rgb="FFFFFF00"/>
                </patternFill>
              </fill>
            </x14:dxf>
          </x14:cfRule>
          <xm:sqref>M15</xm:sqref>
        </x14:conditionalFormatting>
        <x14:conditionalFormatting xmlns:xm="http://schemas.microsoft.com/office/excel/2006/main">
          <x14:cfRule type="expression" priority="2" id="{4EB2D026-38FB-4709-9756-C1A2E315960D}">
            <xm:f>上下水道料金計算表!$C$15=9</xm:f>
            <x14:dxf>
              <fill>
                <patternFill>
                  <bgColor rgb="FFFFFF00"/>
                </patternFill>
              </fill>
            </x14:dxf>
          </x14:cfRule>
          <xm:sqref>N15</xm:sqref>
        </x14:conditionalFormatting>
        <x14:conditionalFormatting xmlns:xm="http://schemas.microsoft.com/office/excel/2006/main">
          <x14:cfRule type="expression" priority="1" id="{D1FC56FA-E299-4928-B42E-FDDEC3821634}">
            <xm:f>上下水道料金計算表!$C$15=10</xm:f>
            <x14:dxf>
              <fill>
                <patternFill>
                  <bgColor rgb="FFFFFF00"/>
                </patternFill>
              </fill>
            </x14:dxf>
          </x14:cfRule>
          <xm:sqref>E18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単価明細!$J$3:$J$9</xm:f>
          </x14:formula1>
          <xm:sqref>C4</xm:sqref>
        </x14:dataValidation>
        <x14:dataValidation type="list" allowBlank="1" showDropDown="0" showInputMessage="1" showErrorMessage="1">
          <x14:formula1>
            <xm:f>単価明細!$Q$3:$Q$4</xm:f>
          </x14:formula1>
          <xm:sqref>C6</xm:sqref>
        </x14:dataValidation>
        <x14:dataValidation type="list" allowBlank="1" showDropDown="0" showInputMessage="1" showErrorMessage="1">
          <x14:formula1>
            <xm:f>単価明細!$Q$8:$Q$11</xm:f>
          </x14:formula1>
          <xm:sqref>C5:D5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B2:CG256"/>
  <sheetViews>
    <sheetView workbookViewId="0">
      <pane xSplit="5" ySplit="5" topLeftCell="F6" activePane="bottomRight" state="frozen"/>
      <selection pane="topRight"/>
      <selection pane="bottomLeft"/>
      <selection pane="bottomRight" activeCell="E61" sqref="E61"/>
    </sheetView>
  </sheetViews>
  <sheetFormatPr defaultRowHeight="13.5"/>
  <cols>
    <col min="1" max="1" width="2" customWidth="1"/>
    <col min="2" max="3" width="9" style="206" customWidth="1"/>
    <col min="4" max="4" width="2" customWidth="1"/>
    <col min="5" max="5" width="9" style="282" hidden="1" customWidth="1" outlineLevel="1"/>
    <col min="6" max="6" width="2.375" customWidth="1" collapsed="1"/>
    <col min="7" max="7" width="6.375" bestFit="1" customWidth="1"/>
    <col min="8" max="8" width="7.25" style="282" bestFit="1" customWidth="1"/>
    <col min="9" max="9" width="9" style="282" customWidth="1"/>
    <col min="10" max="11" width="9" style="283" customWidth="1"/>
    <col min="12" max="12" width="9" style="284" customWidth="1"/>
    <col min="13" max="13" width="9" style="283" customWidth="1"/>
    <col min="15" max="15" width="9" style="284" customWidth="1"/>
    <col min="17" max="17" width="6.375" bestFit="1" customWidth="1"/>
    <col min="18" max="18" width="7.25" style="282" hidden="1" bestFit="1" customWidth="1"/>
    <col min="19" max="19" width="9" style="282" customWidth="1"/>
    <col min="20" max="21" width="9" style="283" customWidth="1"/>
    <col min="22" max="22" width="9" style="284" customWidth="1"/>
    <col min="23" max="23" width="9" style="283" customWidth="1"/>
    <col min="25" max="25" width="9" style="284" customWidth="1"/>
    <col min="27" max="27" width="6.375" bestFit="1" customWidth="1"/>
    <col min="28" max="28" width="7.25" style="282" hidden="1" bestFit="1" customWidth="1"/>
    <col min="29" max="29" width="9" style="282" customWidth="1"/>
    <col min="30" max="31" width="9" style="283" customWidth="1"/>
    <col min="32" max="32" width="9" style="284" customWidth="1"/>
    <col min="33" max="33" width="9" style="283" customWidth="1"/>
    <col min="35" max="35" width="9" style="284" customWidth="1"/>
    <col min="37" max="37" width="6.375" bestFit="1" customWidth="1"/>
    <col min="38" max="38" width="7.25" style="282" hidden="1" bestFit="1" customWidth="1"/>
    <col min="39" max="39" width="9" style="282" customWidth="1"/>
    <col min="40" max="41" width="9" style="283" customWidth="1"/>
    <col min="42" max="42" width="9" style="284" customWidth="1"/>
    <col min="43" max="43" width="9" style="283" customWidth="1"/>
    <col min="45" max="45" width="9" style="284" customWidth="1"/>
    <col min="47" max="47" width="6.375" bestFit="1" customWidth="1"/>
    <col min="48" max="48" width="7.25" style="282" hidden="1" bestFit="1" customWidth="1"/>
    <col min="49" max="49" width="9" style="282" customWidth="1"/>
    <col min="50" max="51" width="9" style="283" customWidth="1"/>
    <col min="52" max="52" width="9" style="284" customWidth="1"/>
    <col min="53" max="53" width="9" style="283" customWidth="1"/>
    <col min="55" max="55" width="9" style="284" customWidth="1"/>
    <col min="57" max="57" width="6.375" bestFit="1" customWidth="1"/>
    <col min="58" max="58" width="7.25" style="282" hidden="1" bestFit="1" customWidth="1"/>
    <col min="59" max="59" width="9" style="282" customWidth="1"/>
    <col min="60" max="61" width="9" style="283" customWidth="1"/>
    <col min="62" max="62" width="9" style="284" customWidth="1"/>
    <col min="63" max="63" width="9" style="283" customWidth="1"/>
    <col min="65" max="65" width="9" style="284" customWidth="1"/>
    <col min="67" max="67" width="6.375" bestFit="1" customWidth="1"/>
    <col min="68" max="68" width="7.25" style="282" hidden="1" bestFit="1" customWidth="1"/>
    <col min="69" max="69" width="9" style="282" customWidth="1"/>
    <col min="70" max="71" width="9" style="283" customWidth="1"/>
    <col min="72" max="72" width="9" style="284" customWidth="1"/>
    <col min="73" max="73" width="9" style="283" customWidth="1"/>
    <col min="75" max="75" width="9" style="284" customWidth="1"/>
    <col min="77" max="77" width="6.375" bestFit="1" customWidth="1"/>
    <col min="78" max="78" width="7.25" style="282" hidden="1" bestFit="1" customWidth="1"/>
    <col min="79" max="79" width="9" style="282" customWidth="1"/>
    <col min="80" max="81" width="9" style="283" customWidth="1"/>
    <col min="82" max="82" width="9" style="284" customWidth="1"/>
    <col min="83" max="83" width="9" style="283" customWidth="1"/>
    <col min="85" max="85" width="9" style="284" customWidth="1"/>
  </cols>
  <sheetData>
    <row r="2" spans="2:85">
      <c r="E2" s="286" t="str">
        <f>早見表!C4&amp;"mm"</f>
        <v>20mm</v>
      </c>
      <c r="G2" s="292" t="s">
        <v>280</v>
      </c>
      <c r="H2" s="289"/>
      <c r="I2" s="286" t="s">
        <v>263</v>
      </c>
      <c r="O2" s="293" t="s">
        <v>263</v>
      </c>
      <c r="Q2" s="292" t="s">
        <v>280</v>
      </c>
      <c r="R2" s="289"/>
      <c r="S2" s="286" t="s">
        <v>39</v>
      </c>
      <c r="Y2" s="293" t="s">
        <v>39</v>
      </c>
      <c r="AA2" s="292" t="s">
        <v>280</v>
      </c>
      <c r="AB2" s="289"/>
      <c r="AC2" s="286" t="s">
        <v>111</v>
      </c>
      <c r="AI2" s="293" t="s">
        <v>111</v>
      </c>
      <c r="AK2" s="292" t="s">
        <v>280</v>
      </c>
      <c r="AL2" s="289"/>
      <c r="AM2" s="286" t="s">
        <v>264</v>
      </c>
      <c r="AS2" s="293" t="s">
        <v>264</v>
      </c>
      <c r="AU2" s="292" t="s">
        <v>280</v>
      </c>
      <c r="AV2" s="289"/>
      <c r="AW2" s="286" t="s">
        <v>265</v>
      </c>
      <c r="BC2" s="293" t="s">
        <v>265</v>
      </c>
      <c r="BE2" s="292" t="s">
        <v>280</v>
      </c>
      <c r="BF2" s="289"/>
      <c r="BG2" s="286" t="s">
        <v>235</v>
      </c>
      <c r="BM2" s="293" t="s">
        <v>235</v>
      </c>
      <c r="BO2" s="292" t="s">
        <v>280</v>
      </c>
      <c r="BP2" s="289"/>
      <c r="BQ2" s="286" t="s">
        <v>266</v>
      </c>
      <c r="BW2" s="293" t="s">
        <v>266</v>
      </c>
      <c r="BY2" s="292" t="s">
        <v>280</v>
      </c>
      <c r="BZ2" s="289"/>
      <c r="CA2" s="286" t="s">
        <v>217</v>
      </c>
      <c r="CG2" s="293" t="s">
        <v>217</v>
      </c>
    </row>
    <row r="3" spans="2:85">
      <c r="E3" s="287"/>
      <c r="I3" s="287"/>
      <c r="S3" s="287"/>
      <c r="AC3" s="287"/>
      <c r="AM3" s="287"/>
      <c r="AW3" s="287"/>
      <c r="BG3" s="287"/>
      <c r="BQ3" s="287"/>
      <c r="CA3" s="287"/>
    </row>
    <row r="4" spans="2:85">
      <c r="E4" s="288" t="s">
        <v>278</v>
      </c>
      <c r="I4" s="288" t="s">
        <v>278</v>
      </c>
      <c r="J4" s="296" t="s">
        <v>65</v>
      </c>
      <c r="K4" s="296"/>
      <c r="L4" s="300"/>
      <c r="M4" s="305" t="s">
        <v>282</v>
      </c>
      <c r="N4" s="296"/>
      <c r="O4" s="309"/>
      <c r="S4" s="288" t="s">
        <v>284</v>
      </c>
      <c r="T4" s="296" t="s">
        <v>65</v>
      </c>
      <c r="U4" s="296"/>
      <c r="V4" s="300"/>
      <c r="W4" s="305" t="s">
        <v>282</v>
      </c>
      <c r="X4" s="296"/>
      <c r="Y4" s="309"/>
      <c r="AC4" s="288" t="s">
        <v>284</v>
      </c>
      <c r="AD4" s="296" t="s">
        <v>65</v>
      </c>
      <c r="AE4" s="296"/>
      <c r="AF4" s="300"/>
      <c r="AG4" s="305" t="s">
        <v>282</v>
      </c>
      <c r="AH4" s="296"/>
      <c r="AI4" s="309"/>
      <c r="AM4" s="288" t="s">
        <v>284</v>
      </c>
      <c r="AN4" s="296" t="s">
        <v>65</v>
      </c>
      <c r="AO4" s="296"/>
      <c r="AP4" s="300"/>
      <c r="AQ4" s="305" t="s">
        <v>282</v>
      </c>
      <c r="AR4" s="296"/>
      <c r="AS4" s="309"/>
      <c r="AW4" s="288" t="s">
        <v>284</v>
      </c>
      <c r="AX4" s="296" t="s">
        <v>65</v>
      </c>
      <c r="AY4" s="296"/>
      <c r="AZ4" s="300"/>
      <c r="BA4" s="305" t="s">
        <v>282</v>
      </c>
      <c r="BB4" s="296"/>
      <c r="BC4" s="309"/>
      <c r="BG4" s="288" t="s">
        <v>284</v>
      </c>
      <c r="BH4" s="296" t="s">
        <v>65</v>
      </c>
      <c r="BI4" s="296"/>
      <c r="BJ4" s="300"/>
      <c r="BK4" s="305" t="s">
        <v>282</v>
      </c>
      <c r="BL4" s="296"/>
      <c r="BM4" s="309"/>
      <c r="BQ4" s="288" t="s">
        <v>284</v>
      </c>
      <c r="BR4" s="296" t="s">
        <v>65</v>
      </c>
      <c r="BS4" s="296"/>
      <c r="BT4" s="300"/>
      <c r="BU4" s="305" t="s">
        <v>282</v>
      </c>
      <c r="BV4" s="296"/>
      <c r="BW4" s="309"/>
      <c r="CA4" s="288" t="s">
        <v>284</v>
      </c>
      <c r="CB4" s="296" t="s">
        <v>65</v>
      </c>
      <c r="CC4" s="296"/>
      <c r="CD4" s="300"/>
      <c r="CE4" s="305" t="s">
        <v>282</v>
      </c>
      <c r="CF4" s="296"/>
      <c r="CG4" s="309"/>
    </row>
    <row r="5" spans="2:85">
      <c r="E5" s="288" t="s">
        <v>283</v>
      </c>
      <c r="G5" s="293" t="s">
        <v>279</v>
      </c>
      <c r="H5" s="288" t="s">
        <v>136</v>
      </c>
      <c r="I5" s="288" t="s">
        <v>283</v>
      </c>
      <c r="J5" s="296" t="s">
        <v>283</v>
      </c>
      <c r="K5" s="296" t="s">
        <v>281</v>
      </c>
      <c r="L5" s="301" t="str">
        <v>改定率</v>
      </c>
      <c r="M5" s="305" t="s">
        <v>283</v>
      </c>
      <c r="N5" s="293" t="s">
        <v>281</v>
      </c>
      <c r="O5" s="310" t="str">
        <v>改定率</v>
      </c>
      <c r="Q5" s="293" t="s">
        <v>279</v>
      </c>
      <c r="R5" s="288" t="s">
        <v>136</v>
      </c>
      <c r="S5" s="288" t="s">
        <v>285</v>
      </c>
      <c r="T5" s="296" t="s">
        <v>283</v>
      </c>
      <c r="U5" s="296" t="s">
        <v>281</v>
      </c>
      <c r="V5" s="301" t="str">
        <v>改定率</v>
      </c>
      <c r="W5" s="305" t="s">
        <v>283</v>
      </c>
      <c r="X5" s="293" t="s">
        <v>281</v>
      </c>
      <c r="Y5" s="310" t="str">
        <v>改定率</v>
      </c>
      <c r="AA5" s="293" t="s">
        <v>279</v>
      </c>
      <c r="AB5" s="288" t="s">
        <v>136</v>
      </c>
      <c r="AC5" s="288" t="s">
        <v>285</v>
      </c>
      <c r="AD5" s="296" t="s">
        <v>283</v>
      </c>
      <c r="AE5" s="296" t="s">
        <v>281</v>
      </c>
      <c r="AF5" s="301" t="str">
        <v>改定率</v>
      </c>
      <c r="AG5" s="305" t="s">
        <v>283</v>
      </c>
      <c r="AH5" s="293" t="s">
        <v>281</v>
      </c>
      <c r="AI5" s="310" t="str">
        <v>改定率</v>
      </c>
      <c r="AK5" s="293" t="s">
        <v>279</v>
      </c>
      <c r="AL5" s="288" t="s">
        <v>136</v>
      </c>
      <c r="AM5" s="288" t="s">
        <v>285</v>
      </c>
      <c r="AN5" s="296" t="s">
        <v>283</v>
      </c>
      <c r="AO5" s="296" t="s">
        <v>281</v>
      </c>
      <c r="AP5" s="301" t="str">
        <v>改定率</v>
      </c>
      <c r="AQ5" s="305" t="s">
        <v>283</v>
      </c>
      <c r="AR5" s="293" t="s">
        <v>281</v>
      </c>
      <c r="AS5" s="310" t="str">
        <v>改定率</v>
      </c>
      <c r="AU5" s="293" t="s">
        <v>279</v>
      </c>
      <c r="AV5" s="288" t="s">
        <v>136</v>
      </c>
      <c r="AW5" s="288" t="s">
        <v>285</v>
      </c>
      <c r="AX5" s="296" t="s">
        <v>283</v>
      </c>
      <c r="AY5" s="296" t="s">
        <v>281</v>
      </c>
      <c r="AZ5" s="301" t="str">
        <v>改定率</v>
      </c>
      <c r="BA5" s="305" t="s">
        <v>283</v>
      </c>
      <c r="BB5" s="293" t="s">
        <v>281</v>
      </c>
      <c r="BC5" s="310" t="str">
        <v>改定率</v>
      </c>
      <c r="BE5" s="293" t="s">
        <v>279</v>
      </c>
      <c r="BF5" s="288" t="s">
        <v>136</v>
      </c>
      <c r="BG5" s="288" t="s">
        <v>285</v>
      </c>
      <c r="BH5" s="296" t="s">
        <v>283</v>
      </c>
      <c r="BI5" s="296" t="s">
        <v>281</v>
      </c>
      <c r="BJ5" s="301" t="str">
        <v>改定率</v>
      </c>
      <c r="BK5" s="305" t="s">
        <v>283</v>
      </c>
      <c r="BL5" s="293" t="s">
        <v>281</v>
      </c>
      <c r="BM5" s="310" t="str">
        <v>改定率</v>
      </c>
      <c r="BO5" s="293" t="s">
        <v>279</v>
      </c>
      <c r="BP5" s="288" t="s">
        <v>136</v>
      </c>
      <c r="BQ5" s="288" t="s">
        <v>285</v>
      </c>
      <c r="BR5" s="296" t="s">
        <v>283</v>
      </c>
      <c r="BS5" s="296" t="s">
        <v>281</v>
      </c>
      <c r="BT5" s="301" t="str">
        <v>改定率</v>
      </c>
      <c r="BU5" s="305" t="s">
        <v>283</v>
      </c>
      <c r="BV5" s="293" t="s">
        <v>281</v>
      </c>
      <c r="BW5" s="310" t="str">
        <v>改定率</v>
      </c>
      <c r="BY5" s="293" t="s">
        <v>279</v>
      </c>
      <c r="BZ5" s="288" t="s">
        <v>136</v>
      </c>
      <c r="CA5" s="288" t="s">
        <v>285</v>
      </c>
      <c r="CB5" s="296" t="s">
        <v>283</v>
      </c>
      <c r="CC5" s="296" t="s">
        <v>281</v>
      </c>
      <c r="CD5" s="301" t="str">
        <v>改定率</v>
      </c>
      <c r="CE5" s="305" t="s">
        <v>283</v>
      </c>
      <c r="CF5" s="293" t="s">
        <v>281</v>
      </c>
      <c r="CG5" s="310" t="str">
        <v>改定率</v>
      </c>
    </row>
    <row r="6" spans="2:85">
      <c r="B6" s="285" t="s">
        <v>277</v>
      </c>
      <c r="C6" s="279"/>
      <c r="E6" s="289">
        <f>計算票!G7</f>
        <v>1980</v>
      </c>
      <c r="G6" s="292">
        <v>0</v>
      </c>
      <c r="H6" s="289">
        <f>C7</f>
        <v>1800</v>
      </c>
      <c r="I6" s="289">
        <f t="shared" ref="I6:I69" si="0">H6*1.1</f>
        <v>1980.0000000000002</v>
      </c>
      <c r="J6" s="297">
        <v>1480</v>
      </c>
      <c r="K6" s="297">
        <f t="shared" ref="K6:K69" si="1">I6-J6</f>
        <v>500.00000000000023</v>
      </c>
      <c r="L6" s="302">
        <f t="shared" ref="L6:L69" si="2">I6/J6</f>
        <v>1.3378378378378379</v>
      </c>
      <c r="M6" s="306">
        <v>1810</v>
      </c>
      <c r="N6" s="297">
        <f t="shared" ref="N6:N69" si="3">I6-M6</f>
        <v>170.00000000000023</v>
      </c>
      <c r="O6" s="311">
        <f t="shared" ref="O6:O69" si="4">I6/M6</f>
        <v>1.0939226519337018</v>
      </c>
      <c r="Q6" s="292">
        <v>0</v>
      </c>
      <c r="R6" s="289">
        <f>C8</f>
        <v>1800</v>
      </c>
      <c r="S6" s="289">
        <f t="shared" ref="S6:S69" si="5">R6*1.1</f>
        <v>1980.0000000000002</v>
      </c>
      <c r="T6" s="297">
        <v>1490</v>
      </c>
      <c r="U6" s="297">
        <f t="shared" ref="U6:U69" si="6">S6-T6</f>
        <v>490.00000000000023</v>
      </c>
      <c r="V6" s="302">
        <f t="shared" ref="V6:V69" si="7">S6/T6</f>
        <v>1.3288590604026846</v>
      </c>
      <c r="W6" s="306">
        <v>1820</v>
      </c>
      <c r="X6" s="297">
        <f t="shared" ref="X6:X69" si="8">S6-W6</f>
        <v>160.00000000000023</v>
      </c>
      <c r="Y6" s="311">
        <f t="shared" ref="Y6:Y69" si="9">S6/W6</f>
        <v>1.087912087912088</v>
      </c>
      <c r="AA6" s="292">
        <v>0</v>
      </c>
      <c r="AB6" s="289">
        <f>C9</f>
        <v>1830</v>
      </c>
      <c r="AC6" s="289">
        <f t="shared" ref="AC6:AC69" si="10">AB6*1.1</f>
        <v>2013.0000000000002</v>
      </c>
      <c r="AD6" s="297">
        <v>1500</v>
      </c>
      <c r="AE6" s="297">
        <f t="shared" ref="AE6:AE69" si="11">AC6-AD6</f>
        <v>513.00000000000023</v>
      </c>
      <c r="AF6" s="302">
        <f t="shared" ref="AF6:AF69" si="12">AC6/AD6</f>
        <v>1.3420000000000001</v>
      </c>
      <c r="AG6" s="306">
        <v>1830</v>
      </c>
      <c r="AH6" s="297">
        <f t="shared" ref="AH6:AH69" si="13">AC6-AG6</f>
        <v>183.00000000000023</v>
      </c>
      <c r="AI6" s="311">
        <f t="shared" ref="AI6:AI69" si="14">AC6/AG6</f>
        <v>1.1000000000000001</v>
      </c>
      <c r="AK6" s="292">
        <v>0</v>
      </c>
      <c r="AL6" s="289">
        <f>C10</f>
        <v>1900</v>
      </c>
      <c r="AM6" s="289">
        <f t="shared" ref="AM6:AM69" si="15">AL6*1.1</f>
        <v>2090</v>
      </c>
      <c r="AN6" s="297">
        <v>1550</v>
      </c>
      <c r="AO6" s="297">
        <f t="shared" ref="AO6:AO69" si="16">AM6-AN6</f>
        <v>540</v>
      </c>
      <c r="AP6" s="302">
        <f t="shared" ref="AP6:AP69" si="17">AM6/AN6</f>
        <v>1.3483870967741935</v>
      </c>
      <c r="AQ6" s="306">
        <v>1880</v>
      </c>
      <c r="AR6" s="297">
        <f t="shared" ref="AR6:AR69" si="18">AM6-AQ6</f>
        <v>210</v>
      </c>
      <c r="AS6" s="311">
        <f t="shared" ref="AS6:AS69" si="19">AM6/AQ6</f>
        <v>1.1117021276595744</v>
      </c>
      <c r="AU6" s="292">
        <v>0</v>
      </c>
      <c r="AV6" s="289">
        <f>C11</f>
        <v>1930</v>
      </c>
      <c r="AW6" s="289">
        <f t="shared" ref="AW6:AW69" si="20">AV6*1.1</f>
        <v>2123</v>
      </c>
      <c r="AX6" s="297">
        <v>1570</v>
      </c>
      <c r="AY6" s="297">
        <f t="shared" ref="AY6:AY69" si="21">AW6-AX6</f>
        <v>553</v>
      </c>
      <c r="AZ6" s="302">
        <f t="shared" ref="AZ6:AZ69" si="22">AW6/AX6</f>
        <v>1.3522292993630574</v>
      </c>
      <c r="BA6" s="306">
        <v>1900</v>
      </c>
      <c r="BB6" s="297">
        <f t="shared" ref="BB6:BB69" si="23">AW6-BA6</f>
        <v>223</v>
      </c>
      <c r="BC6" s="311">
        <f t="shared" ref="BC6:BC69" si="24">AW6/BA6</f>
        <v>1.1173684210526316</v>
      </c>
      <c r="BE6" s="292">
        <v>0</v>
      </c>
      <c r="BF6" s="289">
        <f>C12</f>
        <v>2180</v>
      </c>
      <c r="BG6" s="289">
        <f t="shared" ref="BG6:BG69" si="25">BF6*1.1</f>
        <v>2398</v>
      </c>
      <c r="BH6" s="297">
        <v>1710</v>
      </c>
      <c r="BI6" s="297">
        <f t="shared" ref="BI6:BI69" si="26">BG6-BH6</f>
        <v>688</v>
      </c>
      <c r="BJ6" s="302">
        <f t="shared" ref="BJ6:BJ69" si="27">BG6/BH6</f>
        <v>1.4023391812865498</v>
      </c>
      <c r="BK6" s="306">
        <v>2040</v>
      </c>
      <c r="BL6" s="297">
        <f t="shared" ref="BL6:BL69" si="28">BG6-BK6</f>
        <v>358</v>
      </c>
      <c r="BM6" s="311">
        <f t="shared" ref="BM6:BM69" si="29">BG6/BK6</f>
        <v>1.1754901960784314</v>
      </c>
      <c r="BO6" s="292">
        <v>0</v>
      </c>
      <c r="BP6" s="289">
        <f>C13</f>
        <v>2320</v>
      </c>
      <c r="BQ6" s="289">
        <f t="shared" ref="BQ6:BQ69" si="30">BP6*1.1</f>
        <v>2552</v>
      </c>
      <c r="BR6" s="297">
        <v>2100</v>
      </c>
      <c r="BS6" s="297">
        <f t="shared" ref="BS6:BS69" si="31">BQ6-BR6</f>
        <v>452</v>
      </c>
      <c r="BT6" s="302">
        <f t="shared" ref="BT6:BT69" si="32">BQ6/BR6</f>
        <v>1.2152380952380952</v>
      </c>
      <c r="BU6" s="306">
        <v>2430</v>
      </c>
      <c r="BV6" s="297">
        <f t="shared" ref="BV6:BV69" si="33">BQ6-BU6</f>
        <v>122</v>
      </c>
      <c r="BW6" s="311">
        <f t="shared" ref="BW6:BW69" si="34">BQ6/BU6</f>
        <v>1.0502057613168725</v>
      </c>
      <c r="BY6" s="292">
        <v>0</v>
      </c>
      <c r="BZ6" s="289">
        <f>C14</f>
        <v>2490</v>
      </c>
      <c r="CA6" s="289">
        <f t="shared" ref="CA6:CA69" si="35">BZ6*1.1</f>
        <v>2739</v>
      </c>
      <c r="CB6" s="297">
        <v>2330</v>
      </c>
      <c r="CC6" s="297">
        <f t="shared" ref="CC6:CC69" si="36">CA6-CB6</f>
        <v>409</v>
      </c>
      <c r="CD6" s="302">
        <f t="shared" ref="CD6:CD69" si="37">CA6/CB6</f>
        <v>1.1755364806866953</v>
      </c>
      <c r="CE6" s="306">
        <v>2660</v>
      </c>
      <c r="CF6" s="297">
        <f t="shared" ref="CF6:CF69" si="38">CA6-CE6</f>
        <v>79</v>
      </c>
      <c r="CG6" s="311">
        <f t="shared" ref="CG6:CG69" si="39">CA6/CE6</f>
        <v>1.0296992481203007</v>
      </c>
    </row>
    <row r="7" spans="2:85">
      <c r="B7" s="278" t="s">
        <v>263</v>
      </c>
      <c r="C7" s="280">
        <v>1800</v>
      </c>
      <c r="E7" s="289">
        <f>計算票!G8</f>
        <v>1980</v>
      </c>
      <c r="G7" s="292">
        <v>1</v>
      </c>
      <c r="H7" s="289">
        <f>H6+$C$18</f>
        <v>1800</v>
      </c>
      <c r="I7" s="289">
        <f t="shared" si="0"/>
        <v>1980.0000000000002</v>
      </c>
      <c r="J7" s="297">
        <v>1480</v>
      </c>
      <c r="K7" s="297">
        <f t="shared" si="1"/>
        <v>500.00000000000023</v>
      </c>
      <c r="L7" s="302">
        <f t="shared" si="2"/>
        <v>1.3378378378378379</v>
      </c>
      <c r="M7" s="306">
        <v>1810</v>
      </c>
      <c r="N7" s="297">
        <f t="shared" si="3"/>
        <v>170.00000000000023</v>
      </c>
      <c r="O7" s="311">
        <f t="shared" si="4"/>
        <v>1.0939226519337018</v>
      </c>
      <c r="Q7" s="292">
        <v>1</v>
      </c>
      <c r="R7" s="289">
        <f>R6+$C$18</f>
        <v>1800</v>
      </c>
      <c r="S7" s="289">
        <f t="shared" si="5"/>
        <v>1980.0000000000002</v>
      </c>
      <c r="T7" s="297">
        <v>1490</v>
      </c>
      <c r="U7" s="297">
        <f t="shared" si="6"/>
        <v>490.00000000000023</v>
      </c>
      <c r="V7" s="302">
        <f t="shared" si="7"/>
        <v>1.3288590604026846</v>
      </c>
      <c r="W7" s="306">
        <v>1820</v>
      </c>
      <c r="X7" s="297">
        <f t="shared" si="8"/>
        <v>160.00000000000023</v>
      </c>
      <c r="Y7" s="311">
        <f t="shared" si="9"/>
        <v>1.087912087912088</v>
      </c>
      <c r="AA7" s="292">
        <v>1</v>
      </c>
      <c r="AB7" s="289">
        <f>AB6+$C$18</f>
        <v>1830</v>
      </c>
      <c r="AC7" s="289">
        <f t="shared" si="10"/>
        <v>2013.0000000000002</v>
      </c>
      <c r="AD7" s="297">
        <v>1500</v>
      </c>
      <c r="AE7" s="297">
        <f t="shared" si="11"/>
        <v>513.00000000000023</v>
      </c>
      <c r="AF7" s="302">
        <f t="shared" si="12"/>
        <v>1.3420000000000001</v>
      </c>
      <c r="AG7" s="306">
        <v>1830</v>
      </c>
      <c r="AH7" s="297">
        <f t="shared" si="13"/>
        <v>183.00000000000023</v>
      </c>
      <c r="AI7" s="311">
        <f t="shared" si="14"/>
        <v>1.1000000000000001</v>
      </c>
      <c r="AK7" s="292">
        <v>1</v>
      </c>
      <c r="AL7" s="289">
        <f>AL6+$C$18</f>
        <v>1900</v>
      </c>
      <c r="AM7" s="289">
        <f t="shared" si="15"/>
        <v>2090</v>
      </c>
      <c r="AN7" s="297">
        <v>1550</v>
      </c>
      <c r="AO7" s="297">
        <f t="shared" si="16"/>
        <v>540</v>
      </c>
      <c r="AP7" s="302">
        <f t="shared" si="17"/>
        <v>1.3483870967741935</v>
      </c>
      <c r="AQ7" s="306">
        <v>1880</v>
      </c>
      <c r="AR7" s="297">
        <f t="shared" si="18"/>
        <v>210</v>
      </c>
      <c r="AS7" s="311">
        <f t="shared" si="19"/>
        <v>1.1117021276595744</v>
      </c>
      <c r="AU7" s="292">
        <v>1</v>
      </c>
      <c r="AV7" s="289">
        <f>AV6+$C$18</f>
        <v>1930</v>
      </c>
      <c r="AW7" s="289">
        <f t="shared" si="20"/>
        <v>2123</v>
      </c>
      <c r="AX7" s="297">
        <v>1570</v>
      </c>
      <c r="AY7" s="297">
        <f t="shared" si="21"/>
        <v>553</v>
      </c>
      <c r="AZ7" s="302">
        <f t="shared" si="22"/>
        <v>1.3522292993630574</v>
      </c>
      <c r="BA7" s="306">
        <v>1900</v>
      </c>
      <c r="BB7" s="297">
        <f t="shared" si="23"/>
        <v>223</v>
      </c>
      <c r="BC7" s="311">
        <f t="shared" si="24"/>
        <v>1.1173684210526316</v>
      </c>
      <c r="BE7" s="292">
        <v>1</v>
      </c>
      <c r="BF7" s="289">
        <f>BF6+$C$18</f>
        <v>2180</v>
      </c>
      <c r="BG7" s="289">
        <f t="shared" si="25"/>
        <v>2398</v>
      </c>
      <c r="BH7" s="297">
        <v>1710</v>
      </c>
      <c r="BI7" s="297">
        <f t="shared" si="26"/>
        <v>688</v>
      </c>
      <c r="BJ7" s="302">
        <f t="shared" si="27"/>
        <v>1.4023391812865498</v>
      </c>
      <c r="BK7" s="306">
        <v>2040</v>
      </c>
      <c r="BL7" s="297">
        <f t="shared" si="28"/>
        <v>358</v>
      </c>
      <c r="BM7" s="311">
        <f t="shared" si="29"/>
        <v>1.1754901960784314</v>
      </c>
      <c r="BO7" s="292">
        <v>1</v>
      </c>
      <c r="BP7" s="289">
        <f>BP6+$C$18</f>
        <v>2320</v>
      </c>
      <c r="BQ7" s="289">
        <f t="shared" si="30"/>
        <v>2552</v>
      </c>
      <c r="BR7" s="297">
        <v>2100</v>
      </c>
      <c r="BS7" s="297">
        <f t="shared" si="31"/>
        <v>452</v>
      </c>
      <c r="BT7" s="302">
        <f t="shared" si="32"/>
        <v>1.2152380952380952</v>
      </c>
      <c r="BU7" s="306">
        <v>2430</v>
      </c>
      <c r="BV7" s="297">
        <f t="shared" si="33"/>
        <v>122</v>
      </c>
      <c r="BW7" s="311">
        <f t="shared" si="34"/>
        <v>1.0502057613168725</v>
      </c>
      <c r="BY7" s="292">
        <v>1</v>
      </c>
      <c r="BZ7" s="289">
        <f>BZ6+$C$18</f>
        <v>2490</v>
      </c>
      <c r="CA7" s="289">
        <f t="shared" si="35"/>
        <v>2739</v>
      </c>
      <c r="CB7" s="297">
        <v>2330</v>
      </c>
      <c r="CC7" s="297">
        <f t="shared" si="36"/>
        <v>409</v>
      </c>
      <c r="CD7" s="302">
        <f t="shared" si="37"/>
        <v>1.1755364806866953</v>
      </c>
      <c r="CE7" s="306">
        <v>2660</v>
      </c>
      <c r="CF7" s="297">
        <f t="shared" si="38"/>
        <v>79</v>
      </c>
      <c r="CG7" s="311">
        <f t="shared" si="39"/>
        <v>1.0296992481203007</v>
      </c>
    </row>
    <row r="8" spans="2:85">
      <c r="B8" s="278" t="s">
        <v>39</v>
      </c>
      <c r="C8" s="280">
        <v>1800</v>
      </c>
      <c r="E8" s="289">
        <f>計算票!G9</f>
        <v>1980</v>
      </c>
      <c r="G8" s="292">
        <v>2</v>
      </c>
      <c r="H8" s="289">
        <f>H7+$C$18</f>
        <v>1800</v>
      </c>
      <c r="I8" s="289">
        <f t="shared" si="0"/>
        <v>1980.0000000000002</v>
      </c>
      <c r="J8" s="297">
        <v>1480</v>
      </c>
      <c r="K8" s="297">
        <f t="shared" si="1"/>
        <v>500.00000000000023</v>
      </c>
      <c r="L8" s="302">
        <f t="shared" si="2"/>
        <v>1.3378378378378379</v>
      </c>
      <c r="M8" s="306">
        <v>1810</v>
      </c>
      <c r="N8" s="297">
        <f t="shared" si="3"/>
        <v>170.00000000000023</v>
      </c>
      <c r="O8" s="311">
        <f t="shared" si="4"/>
        <v>1.0939226519337018</v>
      </c>
      <c r="Q8" s="292">
        <v>2</v>
      </c>
      <c r="R8" s="289">
        <f>R7+$C$18</f>
        <v>1800</v>
      </c>
      <c r="S8" s="289">
        <f t="shared" si="5"/>
        <v>1980.0000000000002</v>
      </c>
      <c r="T8" s="297">
        <v>1490</v>
      </c>
      <c r="U8" s="297">
        <f t="shared" si="6"/>
        <v>490.00000000000023</v>
      </c>
      <c r="V8" s="302">
        <f t="shared" si="7"/>
        <v>1.3288590604026846</v>
      </c>
      <c r="W8" s="306">
        <v>1820</v>
      </c>
      <c r="X8" s="297">
        <f t="shared" si="8"/>
        <v>160.00000000000023</v>
      </c>
      <c r="Y8" s="311">
        <f t="shared" si="9"/>
        <v>1.087912087912088</v>
      </c>
      <c r="AA8" s="292">
        <v>2</v>
      </c>
      <c r="AB8" s="289">
        <f>AB7+$C$18</f>
        <v>1830</v>
      </c>
      <c r="AC8" s="289">
        <f t="shared" si="10"/>
        <v>2013.0000000000002</v>
      </c>
      <c r="AD8" s="297">
        <v>1500</v>
      </c>
      <c r="AE8" s="297">
        <f t="shared" si="11"/>
        <v>513.00000000000023</v>
      </c>
      <c r="AF8" s="302">
        <f t="shared" si="12"/>
        <v>1.3420000000000001</v>
      </c>
      <c r="AG8" s="306">
        <v>1830</v>
      </c>
      <c r="AH8" s="297">
        <f t="shared" si="13"/>
        <v>183.00000000000023</v>
      </c>
      <c r="AI8" s="311">
        <f t="shared" si="14"/>
        <v>1.1000000000000001</v>
      </c>
      <c r="AK8" s="292">
        <v>2</v>
      </c>
      <c r="AL8" s="289">
        <f>AL7+$C$18</f>
        <v>1900</v>
      </c>
      <c r="AM8" s="289">
        <f t="shared" si="15"/>
        <v>2090</v>
      </c>
      <c r="AN8" s="297">
        <v>1550</v>
      </c>
      <c r="AO8" s="297">
        <f t="shared" si="16"/>
        <v>540</v>
      </c>
      <c r="AP8" s="302">
        <f t="shared" si="17"/>
        <v>1.3483870967741935</v>
      </c>
      <c r="AQ8" s="306">
        <v>1880</v>
      </c>
      <c r="AR8" s="297">
        <f t="shared" si="18"/>
        <v>210</v>
      </c>
      <c r="AS8" s="311">
        <f t="shared" si="19"/>
        <v>1.1117021276595744</v>
      </c>
      <c r="AU8" s="292">
        <v>2</v>
      </c>
      <c r="AV8" s="289">
        <f>AV7+$C$18</f>
        <v>1930</v>
      </c>
      <c r="AW8" s="289">
        <f t="shared" si="20"/>
        <v>2123</v>
      </c>
      <c r="AX8" s="297">
        <v>1570</v>
      </c>
      <c r="AY8" s="297">
        <f t="shared" si="21"/>
        <v>553</v>
      </c>
      <c r="AZ8" s="302">
        <f t="shared" si="22"/>
        <v>1.3522292993630574</v>
      </c>
      <c r="BA8" s="306">
        <v>1900</v>
      </c>
      <c r="BB8" s="297">
        <f t="shared" si="23"/>
        <v>223</v>
      </c>
      <c r="BC8" s="311">
        <f t="shared" si="24"/>
        <v>1.1173684210526316</v>
      </c>
      <c r="BE8" s="292">
        <v>2</v>
      </c>
      <c r="BF8" s="289">
        <f>BF7+$C$18</f>
        <v>2180</v>
      </c>
      <c r="BG8" s="289">
        <f t="shared" si="25"/>
        <v>2398</v>
      </c>
      <c r="BH8" s="297">
        <v>1710</v>
      </c>
      <c r="BI8" s="297">
        <f t="shared" si="26"/>
        <v>688</v>
      </c>
      <c r="BJ8" s="302">
        <f t="shared" si="27"/>
        <v>1.4023391812865498</v>
      </c>
      <c r="BK8" s="306">
        <v>2040</v>
      </c>
      <c r="BL8" s="297">
        <f t="shared" si="28"/>
        <v>358</v>
      </c>
      <c r="BM8" s="311">
        <f t="shared" si="29"/>
        <v>1.1754901960784314</v>
      </c>
      <c r="BO8" s="292">
        <v>2</v>
      </c>
      <c r="BP8" s="289">
        <f>BP7+$C$18</f>
        <v>2320</v>
      </c>
      <c r="BQ8" s="289">
        <f t="shared" si="30"/>
        <v>2552</v>
      </c>
      <c r="BR8" s="297">
        <v>2100</v>
      </c>
      <c r="BS8" s="297">
        <f t="shared" si="31"/>
        <v>452</v>
      </c>
      <c r="BT8" s="302">
        <f t="shared" si="32"/>
        <v>1.2152380952380952</v>
      </c>
      <c r="BU8" s="306">
        <v>2430</v>
      </c>
      <c r="BV8" s="297">
        <f t="shared" si="33"/>
        <v>122</v>
      </c>
      <c r="BW8" s="311">
        <f t="shared" si="34"/>
        <v>1.0502057613168725</v>
      </c>
      <c r="BY8" s="292">
        <v>2</v>
      </c>
      <c r="BZ8" s="289">
        <f>BZ7+$C$18</f>
        <v>2490</v>
      </c>
      <c r="CA8" s="289">
        <f t="shared" si="35"/>
        <v>2739</v>
      </c>
      <c r="CB8" s="297">
        <v>2330</v>
      </c>
      <c r="CC8" s="297">
        <f t="shared" si="36"/>
        <v>409</v>
      </c>
      <c r="CD8" s="302">
        <f t="shared" si="37"/>
        <v>1.1755364806866953</v>
      </c>
      <c r="CE8" s="306">
        <v>2660</v>
      </c>
      <c r="CF8" s="297">
        <f t="shared" si="38"/>
        <v>79</v>
      </c>
      <c r="CG8" s="311">
        <f t="shared" si="39"/>
        <v>1.0296992481203007</v>
      </c>
    </row>
    <row r="9" spans="2:85">
      <c r="B9" s="278" t="s">
        <v>111</v>
      </c>
      <c r="C9" s="280">
        <v>1830</v>
      </c>
      <c r="E9" s="289">
        <f>計算票!G10</f>
        <v>1980</v>
      </c>
      <c r="G9" s="292">
        <v>3</v>
      </c>
      <c r="H9" s="289">
        <f>H8+$C$18</f>
        <v>1800</v>
      </c>
      <c r="I9" s="289">
        <f t="shared" si="0"/>
        <v>1980.0000000000002</v>
      </c>
      <c r="J9" s="297">
        <v>1480</v>
      </c>
      <c r="K9" s="297">
        <f t="shared" si="1"/>
        <v>500.00000000000023</v>
      </c>
      <c r="L9" s="302">
        <f t="shared" si="2"/>
        <v>1.3378378378378379</v>
      </c>
      <c r="M9" s="306">
        <v>1810</v>
      </c>
      <c r="N9" s="297">
        <f t="shared" si="3"/>
        <v>170.00000000000023</v>
      </c>
      <c r="O9" s="311">
        <f t="shared" si="4"/>
        <v>1.0939226519337018</v>
      </c>
      <c r="Q9" s="292">
        <v>3</v>
      </c>
      <c r="R9" s="289">
        <f>R8+$C$18</f>
        <v>1800</v>
      </c>
      <c r="S9" s="289">
        <f t="shared" si="5"/>
        <v>1980.0000000000002</v>
      </c>
      <c r="T9" s="297">
        <v>1490</v>
      </c>
      <c r="U9" s="297">
        <f t="shared" si="6"/>
        <v>490.00000000000023</v>
      </c>
      <c r="V9" s="302">
        <f t="shared" si="7"/>
        <v>1.3288590604026846</v>
      </c>
      <c r="W9" s="306">
        <v>1820</v>
      </c>
      <c r="X9" s="297">
        <f t="shared" si="8"/>
        <v>160.00000000000023</v>
      </c>
      <c r="Y9" s="311">
        <f t="shared" si="9"/>
        <v>1.087912087912088</v>
      </c>
      <c r="AA9" s="292">
        <v>3</v>
      </c>
      <c r="AB9" s="289">
        <f>AB8+$C$18</f>
        <v>1830</v>
      </c>
      <c r="AC9" s="289">
        <f t="shared" si="10"/>
        <v>2013.0000000000002</v>
      </c>
      <c r="AD9" s="297">
        <v>1500</v>
      </c>
      <c r="AE9" s="297">
        <f t="shared" si="11"/>
        <v>513.00000000000023</v>
      </c>
      <c r="AF9" s="302">
        <f t="shared" si="12"/>
        <v>1.3420000000000001</v>
      </c>
      <c r="AG9" s="306">
        <v>1830</v>
      </c>
      <c r="AH9" s="297">
        <f t="shared" si="13"/>
        <v>183.00000000000023</v>
      </c>
      <c r="AI9" s="311">
        <f t="shared" si="14"/>
        <v>1.1000000000000001</v>
      </c>
      <c r="AK9" s="292">
        <v>3</v>
      </c>
      <c r="AL9" s="289">
        <f>AL8+$C$18</f>
        <v>1900</v>
      </c>
      <c r="AM9" s="289">
        <f t="shared" si="15"/>
        <v>2090</v>
      </c>
      <c r="AN9" s="297">
        <v>1550</v>
      </c>
      <c r="AO9" s="297">
        <f t="shared" si="16"/>
        <v>540</v>
      </c>
      <c r="AP9" s="302">
        <f t="shared" si="17"/>
        <v>1.3483870967741935</v>
      </c>
      <c r="AQ9" s="306">
        <v>1880</v>
      </c>
      <c r="AR9" s="297">
        <f t="shared" si="18"/>
        <v>210</v>
      </c>
      <c r="AS9" s="311">
        <f t="shared" si="19"/>
        <v>1.1117021276595744</v>
      </c>
      <c r="AU9" s="292">
        <v>3</v>
      </c>
      <c r="AV9" s="289">
        <f>AV8+$C$18</f>
        <v>1930</v>
      </c>
      <c r="AW9" s="289">
        <f t="shared" si="20"/>
        <v>2123</v>
      </c>
      <c r="AX9" s="297">
        <v>1570</v>
      </c>
      <c r="AY9" s="297">
        <f t="shared" si="21"/>
        <v>553</v>
      </c>
      <c r="AZ9" s="302">
        <f t="shared" si="22"/>
        <v>1.3522292993630574</v>
      </c>
      <c r="BA9" s="306">
        <v>1900</v>
      </c>
      <c r="BB9" s="297">
        <f t="shared" si="23"/>
        <v>223</v>
      </c>
      <c r="BC9" s="311">
        <f t="shared" si="24"/>
        <v>1.1173684210526316</v>
      </c>
      <c r="BE9" s="292">
        <v>3</v>
      </c>
      <c r="BF9" s="289">
        <f>BF8+$C$18</f>
        <v>2180</v>
      </c>
      <c r="BG9" s="289">
        <f t="shared" si="25"/>
        <v>2398</v>
      </c>
      <c r="BH9" s="297">
        <v>1710</v>
      </c>
      <c r="BI9" s="297">
        <f t="shared" si="26"/>
        <v>688</v>
      </c>
      <c r="BJ9" s="302">
        <f t="shared" si="27"/>
        <v>1.4023391812865498</v>
      </c>
      <c r="BK9" s="306">
        <v>2040</v>
      </c>
      <c r="BL9" s="297">
        <f t="shared" si="28"/>
        <v>358</v>
      </c>
      <c r="BM9" s="311">
        <f t="shared" si="29"/>
        <v>1.1754901960784314</v>
      </c>
      <c r="BO9" s="292">
        <v>3</v>
      </c>
      <c r="BP9" s="289">
        <f>BP8+$C$18</f>
        <v>2320</v>
      </c>
      <c r="BQ9" s="289">
        <f t="shared" si="30"/>
        <v>2552</v>
      </c>
      <c r="BR9" s="297">
        <v>2100</v>
      </c>
      <c r="BS9" s="297">
        <f t="shared" si="31"/>
        <v>452</v>
      </c>
      <c r="BT9" s="302">
        <f t="shared" si="32"/>
        <v>1.2152380952380952</v>
      </c>
      <c r="BU9" s="306">
        <v>2430</v>
      </c>
      <c r="BV9" s="297">
        <f t="shared" si="33"/>
        <v>122</v>
      </c>
      <c r="BW9" s="311">
        <f t="shared" si="34"/>
        <v>1.0502057613168725</v>
      </c>
      <c r="BY9" s="292">
        <v>3</v>
      </c>
      <c r="BZ9" s="289">
        <f>BZ8+$C$18</f>
        <v>2490</v>
      </c>
      <c r="CA9" s="289">
        <f t="shared" si="35"/>
        <v>2739</v>
      </c>
      <c r="CB9" s="297">
        <v>2330</v>
      </c>
      <c r="CC9" s="297">
        <f t="shared" si="36"/>
        <v>409</v>
      </c>
      <c r="CD9" s="302">
        <f t="shared" si="37"/>
        <v>1.1755364806866953</v>
      </c>
      <c r="CE9" s="306">
        <v>2660</v>
      </c>
      <c r="CF9" s="297">
        <f t="shared" si="38"/>
        <v>79</v>
      </c>
      <c r="CG9" s="311">
        <f t="shared" si="39"/>
        <v>1.0296992481203007</v>
      </c>
    </row>
    <row r="10" spans="2:85">
      <c r="B10" s="278" t="s">
        <v>264</v>
      </c>
      <c r="C10" s="280">
        <v>1900</v>
      </c>
      <c r="E10" s="289">
        <f>計算票!G11</f>
        <v>1980</v>
      </c>
      <c r="G10" s="292">
        <v>4</v>
      </c>
      <c r="H10" s="289">
        <f>H9+$C$18</f>
        <v>1800</v>
      </c>
      <c r="I10" s="289">
        <f t="shared" si="0"/>
        <v>1980.0000000000002</v>
      </c>
      <c r="J10" s="297">
        <v>1480</v>
      </c>
      <c r="K10" s="297">
        <f t="shared" si="1"/>
        <v>500.00000000000023</v>
      </c>
      <c r="L10" s="302">
        <f t="shared" si="2"/>
        <v>1.3378378378378379</v>
      </c>
      <c r="M10" s="306">
        <v>1810</v>
      </c>
      <c r="N10" s="297">
        <f t="shared" si="3"/>
        <v>170.00000000000023</v>
      </c>
      <c r="O10" s="311">
        <f t="shared" si="4"/>
        <v>1.0939226519337018</v>
      </c>
      <c r="Q10" s="292">
        <v>4</v>
      </c>
      <c r="R10" s="289">
        <f>R9+$C$18</f>
        <v>1800</v>
      </c>
      <c r="S10" s="289">
        <f t="shared" si="5"/>
        <v>1980.0000000000002</v>
      </c>
      <c r="T10" s="297">
        <v>1490</v>
      </c>
      <c r="U10" s="297">
        <f t="shared" si="6"/>
        <v>490.00000000000023</v>
      </c>
      <c r="V10" s="302">
        <f t="shared" si="7"/>
        <v>1.3288590604026846</v>
      </c>
      <c r="W10" s="306">
        <v>1820</v>
      </c>
      <c r="X10" s="297">
        <f t="shared" si="8"/>
        <v>160.00000000000023</v>
      </c>
      <c r="Y10" s="311">
        <f t="shared" si="9"/>
        <v>1.087912087912088</v>
      </c>
      <c r="AA10" s="292">
        <v>4</v>
      </c>
      <c r="AB10" s="289">
        <f>AB9+$C$18</f>
        <v>1830</v>
      </c>
      <c r="AC10" s="289">
        <f t="shared" si="10"/>
        <v>2013.0000000000002</v>
      </c>
      <c r="AD10" s="297">
        <v>1500</v>
      </c>
      <c r="AE10" s="297">
        <f t="shared" si="11"/>
        <v>513.00000000000023</v>
      </c>
      <c r="AF10" s="302">
        <f t="shared" si="12"/>
        <v>1.3420000000000001</v>
      </c>
      <c r="AG10" s="306">
        <v>1830</v>
      </c>
      <c r="AH10" s="297">
        <f t="shared" si="13"/>
        <v>183.00000000000023</v>
      </c>
      <c r="AI10" s="311">
        <f t="shared" si="14"/>
        <v>1.1000000000000001</v>
      </c>
      <c r="AK10" s="292">
        <v>4</v>
      </c>
      <c r="AL10" s="289">
        <f>AL9+$C$18</f>
        <v>1900</v>
      </c>
      <c r="AM10" s="289">
        <f t="shared" si="15"/>
        <v>2090</v>
      </c>
      <c r="AN10" s="297">
        <v>1550</v>
      </c>
      <c r="AO10" s="297">
        <f t="shared" si="16"/>
        <v>540</v>
      </c>
      <c r="AP10" s="302">
        <f t="shared" si="17"/>
        <v>1.3483870967741935</v>
      </c>
      <c r="AQ10" s="306">
        <v>1880</v>
      </c>
      <c r="AR10" s="297">
        <f t="shared" si="18"/>
        <v>210</v>
      </c>
      <c r="AS10" s="311">
        <f t="shared" si="19"/>
        <v>1.1117021276595744</v>
      </c>
      <c r="AU10" s="292">
        <v>4</v>
      </c>
      <c r="AV10" s="289">
        <f>AV9+$C$18</f>
        <v>1930</v>
      </c>
      <c r="AW10" s="289">
        <f t="shared" si="20"/>
        <v>2123</v>
      </c>
      <c r="AX10" s="297">
        <v>1570</v>
      </c>
      <c r="AY10" s="297">
        <f t="shared" si="21"/>
        <v>553</v>
      </c>
      <c r="AZ10" s="302">
        <f t="shared" si="22"/>
        <v>1.3522292993630574</v>
      </c>
      <c r="BA10" s="306">
        <v>1900</v>
      </c>
      <c r="BB10" s="297">
        <f t="shared" si="23"/>
        <v>223</v>
      </c>
      <c r="BC10" s="311">
        <f t="shared" si="24"/>
        <v>1.1173684210526316</v>
      </c>
      <c r="BE10" s="292">
        <v>4</v>
      </c>
      <c r="BF10" s="289">
        <f>BF9+$C$18</f>
        <v>2180</v>
      </c>
      <c r="BG10" s="289">
        <f t="shared" si="25"/>
        <v>2398</v>
      </c>
      <c r="BH10" s="297">
        <v>1710</v>
      </c>
      <c r="BI10" s="297">
        <f t="shared" si="26"/>
        <v>688</v>
      </c>
      <c r="BJ10" s="302">
        <f t="shared" si="27"/>
        <v>1.4023391812865498</v>
      </c>
      <c r="BK10" s="306">
        <v>2040</v>
      </c>
      <c r="BL10" s="297">
        <f t="shared" si="28"/>
        <v>358</v>
      </c>
      <c r="BM10" s="311">
        <f t="shared" si="29"/>
        <v>1.1754901960784314</v>
      </c>
      <c r="BO10" s="292">
        <v>4</v>
      </c>
      <c r="BP10" s="289">
        <f>BP9+$C$18</f>
        <v>2320</v>
      </c>
      <c r="BQ10" s="289">
        <f t="shared" si="30"/>
        <v>2552</v>
      </c>
      <c r="BR10" s="297">
        <v>2100</v>
      </c>
      <c r="BS10" s="297">
        <f t="shared" si="31"/>
        <v>452</v>
      </c>
      <c r="BT10" s="302">
        <f t="shared" si="32"/>
        <v>1.2152380952380952</v>
      </c>
      <c r="BU10" s="306">
        <v>2430</v>
      </c>
      <c r="BV10" s="297">
        <f t="shared" si="33"/>
        <v>122</v>
      </c>
      <c r="BW10" s="311">
        <f t="shared" si="34"/>
        <v>1.0502057613168725</v>
      </c>
      <c r="BY10" s="292">
        <v>4</v>
      </c>
      <c r="BZ10" s="289">
        <f>BZ9+$C$18</f>
        <v>2490</v>
      </c>
      <c r="CA10" s="289">
        <f t="shared" si="35"/>
        <v>2739</v>
      </c>
      <c r="CB10" s="297">
        <v>2330</v>
      </c>
      <c r="CC10" s="297">
        <f t="shared" si="36"/>
        <v>409</v>
      </c>
      <c r="CD10" s="302">
        <f t="shared" si="37"/>
        <v>1.1755364806866953</v>
      </c>
      <c r="CE10" s="306">
        <v>2660</v>
      </c>
      <c r="CF10" s="297">
        <f t="shared" si="38"/>
        <v>79</v>
      </c>
      <c r="CG10" s="311">
        <f t="shared" si="39"/>
        <v>1.0296992481203007</v>
      </c>
    </row>
    <row r="11" spans="2:85" ht="14.25">
      <c r="B11" s="278" t="s">
        <v>265</v>
      </c>
      <c r="C11" s="280">
        <v>1930</v>
      </c>
      <c r="E11" s="290">
        <f>計算票!G12</f>
        <v>1980</v>
      </c>
      <c r="G11" s="294">
        <v>5</v>
      </c>
      <c r="H11" s="290">
        <f>H10+$C$18</f>
        <v>1800</v>
      </c>
      <c r="I11" s="290">
        <f t="shared" si="0"/>
        <v>1980.0000000000002</v>
      </c>
      <c r="J11" s="298">
        <v>1480</v>
      </c>
      <c r="K11" s="298">
        <f t="shared" si="1"/>
        <v>500.00000000000023</v>
      </c>
      <c r="L11" s="303">
        <f t="shared" si="2"/>
        <v>1.3378378378378379</v>
      </c>
      <c r="M11" s="307">
        <v>1810</v>
      </c>
      <c r="N11" s="298">
        <f t="shared" si="3"/>
        <v>170.00000000000023</v>
      </c>
      <c r="O11" s="312">
        <f t="shared" si="4"/>
        <v>1.0939226519337018</v>
      </c>
      <c r="Q11" s="294">
        <v>5</v>
      </c>
      <c r="R11" s="290">
        <f>R10+$C$18</f>
        <v>1800</v>
      </c>
      <c r="S11" s="290">
        <f t="shared" si="5"/>
        <v>1980.0000000000002</v>
      </c>
      <c r="T11" s="298">
        <v>1490</v>
      </c>
      <c r="U11" s="298">
        <f t="shared" si="6"/>
        <v>490.00000000000023</v>
      </c>
      <c r="V11" s="303">
        <f t="shared" si="7"/>
        <v>1.3288590604026846</v>
      </c>
      <c r="W11" s="307">
        <v>1820</v>
      </c>
      <c r="X11" s="298">
        <f t="shared" si="8"/>
        <v>160.00000000000023</v>
      </c>
      <c r="Y11" s="312">
        <f t="shared" si="9"/>
        <v>1.087912087912088</v>
      </c>
      <c r="AA11" s="294">
        <v>5</v>
      </c>
      <c r="AB11" s="290">
        <f>AB10+$C$18</f>
        <v>1830</v>
      </c>
      <c r="AC11" s="290">
        <f t="shared" si="10"/>
        <v>2013.0000000000002</v>
      </c>
      <c r="AD11" s="298">
        <v>1500</v>
      </c>
      <c r="AE11" s="298">
        <f t="shared" si="11"/>
        <v>513.00000000000023</v>
      </c>
      <c r="AF11" s="303">
        <f t="shared" si="12"/>
        <v>1.3420000000000001</v>
      </c>
      <c r="AG11" s="307">
        <v>1830</v>
      </c>
      <c r="AH11" s="298">
        <f t="shared" si="13"/>
        <v>183.00000000000023</v>
      </c>
      <c r="AI11" s="312">
        <f t="shared" si="14"/>
        <v>1.1000000000000001</v>
      </c>
      <c r="AK11" s="294">
        <v>5</v>
      </c>
      <c r="AL11" s="290">
        <f>AL10+$C$18</f>
        <v>1900</v>
      </c>
      <c r="AM11" s="290">
        <f t="shared" si="15"/>
        <v>2090</v>
      </c>
      <c r="AN11" s="298">
        <v>1550</v>
      </c>
      <c r="AO11" s="298">
        <f t="shared" si="16"/>
        <v>540</v>
      </c>
      <c r="AP11" s="303">
        <f t="shared" si="17"/>
        <v>1.3483870967741935</v>
      </c>
      <c r="AQ11" s="307">
        <v>1880</v>
      </c>
      <c r="AR11" s="298">
        <f t="shared" si="18"/>
        <v>210</v>
      </c>
      <c r="AS11" s="312">
        <f t="shared" si="19"/>
        <v>1.1117021276595744</v>
      </c>
      <c r="AU11" s="294">
        <v>5</v>
      </c>
      <c r="AV11" s="290">
        <f>AV10+$C$18</f>
        <v>1930</v>
      </c>
      <c r="AW11" s="290">
        <f t="shared" si="20"/>
        <v>2123</v>
      </c>
      <c r="AX11" s="298">
        <v>1570</v>
      </c>
      <c r="AY11" s="298">
        <f t="shared" si="21"/>
        <v>553</v>
      </c>
      <c r="AZ11" s="303">
        <f t="shared" si="22"/>
        <v>1.3522292993630574</v>
      </c>
      <c r="BA11" s="307">
        <v>1900</v>
      </c>
      <c r="BB11" s="298">
        <f t="shared" si="23"/>
        <v>223</v>
      </c>
      <c r="BC11" s="312">
        <f t="shared" si="24"/>
        <v>1.1173684210526316</v>
      </c>
      <c r="BE11" s="294">
        <v>5</v>
      </c>
      <c r="BF11" s="290">
        <f>BF10+$C$18</f>
        <v>2180</v>
      </c>
      <c r="BG11" s="290">
        <f t="shared" si="25"/>
        <v>2398</v>
      </c>
      <c r="BH11" s="298">
        <v>1710</v>
      </c>
      <c r="BI11" s="298">
        <f t="shared" si="26"/>
        <v>688</v>
      </c>
      <c r="BJ11" s="303">
        <f t="shared" si="27"/>
        <v>1.4023391812865498</v>
      </c>
      <c r="BK11" s="307">
        <v>2040</v>
      </c>
      <c r="BL11" s="298">
        <f t="shared" si="28"/>
        <v>358</v>
      </c>
      <c r="BM11" s="312">
        <f t="shared" si="29"/>
        <v>1.1754901960784314</v>
      </c>
      <c r="BO11" s="294">
        <v>5</v>
      </c>
      <c r="BP11" s="290">
        <f>BP10+$C$18</f>
        <v>2320</v>
      </c>
      <c r="BQ11" s="290">
        <f t="shared" si="30"/>
        <v>2552</v>
      </c>
      <c r="BR11" s="298">
        <v>2100</v>
      </c>
      <c r="BS11" s="298">
        <f t="shared" si="31"/>
        <v>452</v>
      </c>
      <c r="BT11" s="303">
        <f t="shared" si="32"/>
        <v>1.2152380952380952</v>
      </c>
      <c r="BU11" s="307">
        <v>2430</v>
      </c>
      <c r="BV11" s="298">
        <f t="shared" si="33"/>
        <v>122</v>
      </c>
      <c r="BW11" s="312">
        <f t="shared" si="34"/>
        <v>1.0502057613168725</v>
      </c>
      <c r="BY11" s="294">
        <v>5</v>
      </c>
      <c r="BZ11" s="290">
        <f>BZ10+$C$18</f>
        <v>2490</v>
      </c>
      <c r="CA11" s="290">
        <f t="shared" si="35"/>
        <v>2739</v>
      </c>
      <c r="CB11" s="298">
        <v>2330</v>
      </c>
      <c r="CC11" s="298">
        <f t="shared" si="36"/>
        <v>409</v>
      </c>
      <c r="CD11" s="303">
        <f t="shared" si="37"/>
        <v>1.1755364806866953</v>
      </c>
      <c r="CE11" s="307">
        <v>2660</v>
      </c>
      <c r="CF11" s="298">
        <f t="shared" si="38"/>
        <v>79</v>
      </c>
      <c r="CG11" s="312">
        <f t="shared" si="39"/>
        <v>1.0296992481203007</v>
      </c>
    </row>
    <row r="12" spans="2:85">
      <c r="B12" s="278" t="s">
        <v>235</v>
      </c>
      <c r="C12" s="280">
        <v>2180</v>
      </c>
      <c r="E12" s="291">
        <f>計算票!G13</f>
        <v>2010</v>
      </c>
      <c r="G12" s="295">
        <v>6</v>
      </c>
      <c r="H12" s="291">
        <f>H11+$C$19</f>
        <v>1830</v>
      </c>
      <c r="I12" s="291">
        <f t="shared" si="0"/>
        <v>2013.0000000000002</v>
      </c>
      <c r="J12" s="299">
        <v>1480</v>
      </c>
      <c r="K12" s="299">
        <f t="shared" si="1"/>
        <v>533.00000000000023</v>
      </c>
      <c r="L12" s="304">
        <f t="shared" si="2"/>
        <v>1.3601351351351354</v>
      </c>
      <c r="M12" s="308">
        <v>1810</v>
      </c>
      <c r="N12" s="299">
        <f t="shared" si="3"/>
        <v>203.00000000000023</v>
      </c>
      <c r="O12" s="313">
        <f t="shared" si="4"/>
        <v>1.1121546961325968</v>
      </c>
      <c r="Q12" s="295">
        <v>6</v>
      </c>
      <c r="R12" s="291">
        <f>R11+$C$19</f>
        <v>1830</v>
      </c>
      <c r="S12" s="291">
        <f t="shared" si="5"/>
        <v>2013.0000000000002</v>
      </c>
      <c r="T12" s="299">
        <v>1490</v>
      </c>
      <c r="U12" s="299">
        <f t="shared" si="6"/>
        <v>523.00000000000023</v>
      </c>
      <c r="V12" s="304">
        <f t="shared" si="7"/>
        <v>1.3510067114093962</v>
      </c>
      <c r="W12" s="308">
        <v>1820</v>
      </c>
      <c r="X12" s="299">
        <f t="shared" si="8"/>
        <v>193.00000000000023</v>
      </c>
      <c r="Y12" s="313">
        <f t="shared" si="9"/>
        <v>1.1060439560439561</v>
      </c>
      <c r="AA12" s="295">
        <v>6</v>
      </c>
      <c r="AB12" s="291">
        <f>AB11+$C$19</f>
        <v>1860</v>
      </c>
      <c r="AC12" s="291">
        <f t="shared" si="10"/>
        <v>2046.0000000000002</v>
      </c>
      <c r="AD12" s="299">
        <v>1500</v>
      </c>
      <c r="AE12" s="299">
        <f t="shared" si="11"/>
        <v>546.00000000000023</v>
      </c>
      <c r="AF12" s="304">
        <f t="shared" si="12"/>
        <v>1.3640000000000001</v>
      </c>
      <c r="AG12" s="308">
        <v>1830</v>
      </c>
      <c r="AH12" s="299">
        <f t="shared" si="13"/>
        <v>216.00000000000023</v>
      </c>
      <c r="AI12" s="313">
        <f t="shared" si="14"/>
        <v>1.118032786885246</v>
      </c>
      <c r="AK12" s="295">
        <v>6</v>
      </c>
      <c r="AL12" s="291">
        <f>AL11+$C$19</f>
        <v>1930</v>
      </c>
      <c r="AM12" s="291">
        <f t="shared" si="15"/>
        <v>2123</v>
      </c>
      <c r="AN12" s="299">
        <v>1550</v>
      </c>
      <c r="AO12" s="299">
        <f t="shared" si="16"/>
        <v>573</v>
      </c>
      <c r="AP12" s="304">
        <f t="shared" si="17"/>
        <v>1.3696774193548387</v>
      </c>
      <c r="AQ12" s="308">
        <v>1880</v>
      </c>
      <c r="AR12" s="299">
        <f t="shared" si="18"/>
        <v>243</v>
      </c>
      <c r="AS12" s="313">
        <f t="shared" si="19"/>
        <v>1.1292553191489361</v>
      </c>
      <c r="AU12" s="295">
        <v>6</v>
      </c>
      <c r="AV12" s="291">
        <f>AV11+$C$19</f>
        <v>1960</v>
      </c>
      <c r="AW12" s="291">
        <f t="shared" si="20"/>
        <v>2156</v>
      </c>
      <c r="AX12" s="299">
        <v>1570</v>
      </c>
      <c r="AY12" s="299">
        <f t="shared" si="21"/>
        <v>586</v>
      </c>
      <c r="AZ12" s="304">
        <f t="shared" si="22"/>
        <v>1.373248407643312</v>
      </c>
      <c r="BA12" s="308">
        <v>1900</v>
      </c>
      <c r="BB12" s="299">
        <f t="shared" si="23"/>
        <v>256</v>
      </c>
      <c r="BC12" s="313">
        <f t="shared" si="24"/>
        <v>1.1347368421052633</v>
      </c>
      <c r="BE12" s="295">
        <v>6</v>
      </c>
      <c r="BF12" s="291">
        <f>BF11+$C$19</f>
        <v>2210</v>
      </c>
      <c r="BG12" s="291">
        <f t="shared" si="25"/>
        <v>2431</v>
      </c>
      <c r="BH12" s="299">
        <v>1710</v>
      </c>
      <c r="BI12" s="299">
        <f t="shared" si="26"/>
        <v>721</v>
      </c>
      <c r="BJ12" s="304">
        <f t="shared" si="27"/>
        <v>1.4216374269005847</v>
      </c>
      <c r="BK12" s="308">
        <v>2040</v>
      </c>
      <c r="BL12" s="299">
        <f t="shared" si="28"/>
        <v>391</v>
      </c>
      <c r="BM12" s="313">
        <f t="shared" si="29"/>
        <v>1.1916666666666667</v>
      </c>
      <c r="BO12" s="295">
        <v>6</v>
      </c>
      <c r="BP12" s="291">
        <f>BP11+$C$19</f>
        <v>2350</v>
      </c>
      <c r="BQ12" s="291">
        <f t="shared" si="30"/>
        <v>2585</v>
      </c>
      <c r="BR12" s="299">
        <v>2100</v>
      </c>
      <c r="BS12" s="299">
        <f t="shared" si="31"/>
        <v>485</v>
      </c>
      <c r="BT12" s="304">
        <f t="shared" si="32"/>
        <v>1.230952380952381</v>
      </c>
      <c r="BU12" s="308">
        <v>2430</v>
      </c>
      <c r="BV12" s="299">
        <f t="shared" si="33"/>
        <v>155</v>
      </c>
      <c r="BW12" s="313">
        <f t="shared" si="34"/>
        <v>1.0637860082304527</v>
      </c>
      <c r="BY12" s="295">
        <v>6</v>
      </c>
      <c r="BZ12" s="291">
        <f>BZ11+$C$19</f>
        <v>2520</v>
      </c>
      <c r="CA12" s="291">
        <f t="shared" si="35"/>
        <v>2772</v>
      </c>
      <c r="CB12" s="299">
        <v>2330</v>
      </c>
      <c r="CC12" s="299">
        <f t="shared" si="36"/>
        <v>442</v>
      </c>
      <c r="CD12" s="304">
        <f t="shared" si="37"/>
        <v>1.1896995708154507</v>
      </c>
      <c r="CE12" s="308">
        <v>2660</v>
      </c>
      <c r="CF12" s="299">
        <f t="shared" si="38"/>
        <v>112</v>
      </c>
      <c r="CG12" s="313">
        <f t="shared" si="39"/>
        <v>1.0421052631578946</v>
      </c>
    </row>
    <row r="13" spans="2:85">
      <c r="B13" s="278" t="s">
        <v>266</v>
      </c>
      <c r="C13" s="280">
        <v>2320</v>
      </c>
      <c r="E13" s="289">
        <f>計算票!G14</f>
        <v>2040</v>
      </c>
      <c r="G13" s="292">
        <v>7</v>
      </c>
      <c r="H13" s="289">
        <f>H12+$C$19</f>
        <v>1860</v>
      </c>
      <c r="I13" s="289">
        <f t="shared" si="0"/>
        <v>2046.0000000000002</v>
      </c>
      <c r="J13" s="297">
        <v>1480</v>
      </c>
      <c r="K13" s="297">
        <f t="shared" si="1"/>
        <v>566.00000000000023</v>
      </c>
      <c r="L13" s="302">
        <f t="shared" si="2"/>
        <v>1.3824324324324326</v>
      </c>
      <c r="M13" s="306">
        <v>1810</v>
      </c>
      <c r="N13" s="297">
        <f t="shared" si="3"/>
        <v>236.00000000000023</v>
      </c>
      <c r="O13" s="311">
        <f t="shared" si="4"/>
        <v>1.1303867403314918</v>
      </c>
      <c r="Q13" s="292">
        <v>7</v>
      </c>
      <c r="R13" s="289">
        <f>R12+$C$19</f>
        <v>1860</v>
      </c>
      <c r="S13" s="289">
        <f t="shared" si="5"/>
        <v>2046.0000000000002</v>
      </c>
      <c r="T13" s="297">
        <v>1490</v>
      </c>
      <c r="U13" s="297">
        <f t="shared" si="6"/>
        <v>556.00000000000023</v>
      </c>
      <c r="V13" s="302">
        <f t="shared" si="7"/>
        <v>1.3731543624161076</v>
      </c>
      <c r="W13" s="306">
        <v>1820</v>
      </c>
      <c r="X13" s="297">
        <f t="shared" si="8"/>
        <v>226.00000000000023</v>
      </c>
      <c r="Y13" s="311">
        <f t="shared" si="9"/>
        <v>1.1241758241758244</v>
      </c>
      <c r="AA13" s="292">
        <v>7</v>
      </c>
      <c r="AB13" s="289">
        <f>AB12+$C$19</f>
        <v>1890</v>
      </c>
      <c r="AC13" s="289">
        <f t="shared" si="10"/>
        <v>2079</v>
      </c>
      <c r="AD13" s="297">
        <v>1500</v>
      </c>
      <c r="AE13" s="297">
        <f t="shared" si="11"/>
        <v>579</v>
      </c>
      <c r="AF13" s="302">
        <f t="shared" si="12"/>
        <v>1.3859999999999999</v>
      </c>
      <c r="AG13" s="306">
        <v>1830</v>
      </c>
      <c r="AH13" s="297">
        <f t="shared" si="13"/>
        <v>249</v>
      </c>
      <c r="AI13" s="311">
        <f t="shared" si="14"/>
        <v>1.1360655737704919</v>
      </c>
      <c r="AK13" s="292">
        <v>7</v>
      </c>
      <c r="AL13" s="289">
        <f>AL12+$C$19</f>
        <v>1960</v>
      </c>
      <c r="AM13" s="289">
        <f t="shared" si="15"/>
        <v>2156</v>
      </c>
      <c r="AN13" s="297">
        <v>1550</v>
      </c>
      <c r="AO13" s="297">
        <f t="shared" si="16"/>
        <v>606</v>
      </c>
      <c r="AP13" s="302">
        <f t="shared" si="17"/>
        <v>1.3909677419354838</v>
      </c>
      <c r="AQ13" s="306">
        <v>1880</v>
      </c>
      <c r="AR13" s="297">
        <f t="shared" si="18"/>
        <v>276</v>
      </c>
      <c r="AS13" s="311">
        <f t="shared" si="19"/>
        <v>1.1468085106382979</v>
      </c>
      <c r="AU13" s="292">
        <v>7</v>
      </c>
      <c r="AV13" s="289">
        <f>AV12+$C$19</f>
        <v>1990</v>
      </c>
      <c r="AW13" s="289">
        <f t="shared" si="20"/>
        <v>2189</v>
      </c>
      <c r="AX13" s="297">
        <v>1570</v>
      </c>
      <c r="AY13" s="297">
        <f t="shared" si="21"/>
        <v>619</v>
      </c>
      <c r="AZ13" s="302">
        <f t="shared" si="22"/>
        <v>1.3942675159235669</v>
      </c>
      <c r="BA13" s="306">
        <v>1900</v>
      </c>
      <c r="BB13" s="297">
        <f t="shared" si="23"/>
        <v>289</v>
      </c>
      <c r="BC13" s="311">
        <f t="shared" si="24"/>
        <v>1.1521052631578947</v>
      </c>
      <c r="BE13" s="292">
        <v>7</v>
      </c>
      <c r="BF13" s="289">
        <f>BF12+$C$19</f>
        <v>2240</v>
      </c>
      <c r="BG13" s="289">
        <f t="shared" si="25"/>
        <v>2464</v>
      </c>
      <c r="BH13" s="297">
        <v>1710</v>
      </c>
      <c r="BI13" s="297">
        <f t="shared" si="26"/>
        <v>754</v>
      </c>
      <c r="BJ13" s="302">
        <f t="shared" si="27"/>
        <v>1.4409356725146198</v>
      </c>
      <c r="BK13" s="306">
        <v>2040</v>
      </c>
      <c r="BL13" s="297">
        <f t="shared" si="28"/>
        <v>424</v>
      </c>
      <c r="BM13" s="311">
        <f t="shared" si="29"/>
        <v>1.2078431372549019</v>
      </c>
      <c r="BO13" s="292">
        <v>7</v>
      </c>
      <c r="BP13" s="289">
        <f>BP12+$C$19</f>
        <v>2380</v>
      </c>
      <c r="BQ13" s="289">
        <f t="shared" si="30"/>
        <v>2618</v>
      </c>
      <c r="BR13" s="297">
        <v>2100</v>
      </c>
      <c r="BS13" s="297">
        <f t="shared" si="31"/>
        <v>518</v>
      </c>
      <c r="BT13" s="302">
        <f t="shared" si="32"/>
        <v>1.2466666666666666</v>
      </c>
      <c r="BU13" s="306">
        <v>2430</v>
      </c>
      <c r="BV13" s="297">
        <f t="shared" si="33"/>
        <v>188</v>
      </c>
      <c r="BW13" s="311">
        <f t="shared" si="34"/>
        <v>1.0773662551440328</v>
      </c>
      <c r="BY13" s="292">
        <v>7</v>
      </c>
      <c r="BZ13" s="289">
        <f>BZ12+$C$19</f>
        <v>2550</v>
      </c>
      <c r="CA13" s="289">
        <f t="shared" si="35"/>
        <v>2805</v>
      </c>
      <c r="CB13" s="297">
        <v>2330</v>
      </c>
      <c r="CC13" s="297">
        <f t="shared" si="36"/>
        <v>475</v>
      </c>
      <c r="CD13" s="302">
        <f t="shared" si="37"/>
        <v>1.203862660944206</v>
      </c>
      <c r="CE13" s="306">
        <v>2660</v>
      </c>
      <c r="CF13" s="297">
        <f t="shared" si="38"/>
        <v>145</v>
      </c>
      <c r="CG13" s="311">
        <f t="shared" si="39"/>
        <v>1.0545112781954886</v>
      </c>
    </row>
    <row r="14" spans="2:85">
      <c r="B14" s="278" t="s">
        <v>217</v>
      </c>
      <c r="C14" s="280">
        <v>2490</v>
      </c>
      <c r="E14" s="289">
        <f>計算票!G15</f>
        <v>2070</v>
      </c>
      <c r="G14" s="292">
        <v>8</v>
      </c>
      <c r="H14" s="289">
        <f>H13+$C$19</f>
        <v>1890</v>
      </c>
      <c r="I14" s="289">
        <f t="shared" si="0"/>
        <v>2079</v>
      </c>
      <c r="J14" s="297">
        <v>1480</v>
      </c>
      <c r="K14" s="297">
        <f t="shared" si="1"/>
        <v>599</v>
      </c>
      <c r="L14" s="302">
        <f t="shared" si="2"/>
        <v>1.4047297297297296</v>
      </c>
      <c r="M14" s="306">
        <v>1810</v>
      </c>
      <c r="N14" s="297">
        <f t="shared" si="3"/>
        <v>269</v>
      </c>
      <c r="O14" s="311">
        <f t="shared" si="4"/>
        <v>1.1486187845303868</v>
      </c>
      <c r="Q14" s="292">
        <v>8</v>
      </c>
      <c r="R14" s="289">
        <f>R13+$C$19</f>
        <v>1890</v>
      </c>
      <c r="S14" s="289">
        <f t="shared" si="5"/>
        <v>2079</v>
      </c>
      <c r="T14" s="297">
        <v>1490</v>
      </c>
      <c r="U14" s="297">
        <f t="shared" si="6"/>
        <v>589</v>
      </c>
      <c r="V14" s="302">
        <f t="shared" si="7"/>
        <v>1.3953020134228189</v>
      </c>
      <c r="W14" s="306">
        <v>1820</v>
      </c>
      <c r="X14" s="297">
        <f t="shared" si="8"/>
        <v>259</v>
      </c>
      <c r="Y14" s="311">
        <f t="shared" si="9"/>
        <v>1.1423076923076922</v>
      </c>
      <c r="AA14" s="292">
        <v>8</v>
      </c>
      <c r="AB14" s="289">
        <f>AB13+$C$19</f>
        <v>1920</v>
      </c>
      <c r="AC14" s="289">
        <f t="shared" si="10"/>
        <v>2112</v>
      </c>
      <c r="AD14" s="297">
        <v>1500</v>
      </c>
      <c r="AE14" s="297">
        <f t="shared" si="11"/>
        <v>612</v>
      </c>
      <c r="AF14" s="302">
        <f t="shared" si="12"/>
        <v>1.4079999999999999</v>
      </c>
      <c r="AG14" s="306">
        <v>1830</v>
      </c>
      <c r="AH14" s="297">
        <f t="shared" si="13"/>
        <v>282</v>
      </c>
      <c r="AI14" s="311">
        <f t="shared" si="14"/>
        <v>1.1540983606557378</v>
      </c>
      <c r="AK14" s="292">
        <v>8</v>
      </c>
      <c r="AL14" s="289">
        <f>AL13+$C$19</f>
        <v>1990</v>
      </c>
      <c r="AM14" s="289">
        <f t="shared" si="15"/>
        <v>2189</v>
      </c>
      <c r="AN14" s="297">
        <v>1550</v>
      </c>
      <c r="AO14" s="297">
        <f t="shared" si="16"/>
        <v>639</v>
      </c>
      <c r="AP14" s="302">
        <f t="shared" si="17"/>
        <v>1.4122580645161291</v>
      </c>
      <c r="AQ14" s="306">
        <v>1880</v>
      </c>
      <c r="AR14" s="297">
        <f t="shared" si="18"/>
        <v>309</v>
      </c>
      <c r="AS14" s="311">
        <f t="shared" si="19"/>
        <v>1.1643617021276595</v>
      </c>
      <c r="AU14" s="292">
        <v>8</v>
      </c>
      <c r="AV14" s="289">
        <f>AV13+$C$19</f>
        <v>2020</v>
      </c>
      <c r="AW14" s="289">
        <f t="shared" si="20"/>
        <v>2222</v>
      </c>
      <c r="AX14" s="297">
        <v>1570</v>
      </c>
      <c r="AY14" s="297">
        <f t="shared" si="21"/>
        <v>652</v>
      </c>
      <c r="AZ14" s="302">
        <f t="shared" si="22"/>
        <v>1.4152866242038216</v>
      </c>
      <c r="BA14" s="306">
        <v>1900</v>
      </c>
      <c r="BB14" s="297">
        <f t="shared" si="23"/>
        <v>322</v>
      </c>
      <c r="BC14" s="311">
        <f t="shared" si="24"/>
        <v>1.1694736842105262</v>
      </c>
      <c r="BE14" s="292">
        <v>8</v>
      </c>
      <c r="BF14" s="289">
        <f>BF13+$C$19</f>
        <v>2270</v>
      </c>
      <c r="BG14" s="289">
        <f t="shared" si="25"/>
        <v>2497</v>
      </c>
      <c r="BH14" s="297">
        <v>1710</v>
      </c>
      <c r="BI14" s="297">
        <f t="shared" si="26"/>
        <v>787</v>
      </c>
      <c r="BJ14" s="302">
        <f t="shared" si="27"/>
        <v>1.460233918128655</v>
      </c>
      <c r="BK14" s="306">
        <v>2040</v>
      </c>
      <c r="BL14" s="297">
        <f t="shared" si="28"/>
        <v>457</v>
      </c>
      <c r="BM14" s="311">
        <f t="shared" si="29"/>
        <v>1.2240196078431373</v>
      </c>
      <c r="BO14" s="292">
        <v>8</v>
      </c>
      <c r="BP14" s="289">
        <f>BP13+$C$19</f>
        <v>2410</v>
      </c>
      <c r="BQ14" s="289">
        <f t="shared" si="30"/>
        <v>2651</v>
      </c>
      <c r="BR14" s="297">
        <v>2100</v>
      </c>
      <c r="BS14" s="297">
        <f t="shared" si="31"/>
        <v>551</v>
      </c>
      <c r="BT14" s="302">
        <f t="shared" si="32"/>
        <v>1.2623809523809524</v>
      </c>
      <c r="BU14" s="306">
        <v>2430</v>
      </c>
      <c r="BV14" s="297">
        <f t="shared" si="33"/>
        <v>221</v>
      </c>
      <c r="BW14" s="311">
        <f t="shared" si="34"/>
        <v>1.0909465020576132</v>
      </c>
      <c r="BY14" s="292">
        <v>8</v>
      </c>
      <c r="BZ14" s="289">
        <f>BZ13+$C$19</f>
        <v>2580</v>
      </c>
      <c r="CA14" s="289">
        <f t="shared" si="35"/>
        <v>2838.0000000000005</v>
      </c>
      <c r="CB14" s="297">
        <v>2330</v>
      </c>
      <c r="CC14" s="297">
        <f t="shared" si="36"/>
        <v>508.00000000000045</v>
      </c>
      <c r="CD14" s="302">
        <f t="shared" si="37"/>
        <v>1.2180257510729615</v>
      </c>
      <c r="CE14" s="306">
        <v>2660</v>
      </c>
      <c r="CF14" s="297">
        <f t="shared" si="38"/>
        <v>178.00000000000045</v>
      </c>
      <c r="CG14" s="311">
        <f t="shared" si="39"/>
        <v>1.0669172932330828</v>
      </c>
    </row>
    <row r="15" spans="2:85">
      <c r="E15" s="289">
        <f>計算票!G16</f>
        <v>2110</v>
      </c>
      <c r="G15" s="292">
        <v>9</v>
      </c>
      <c r="H15" s="289">
        <f>H14+$C$19</f>
        <v>1920</v>
      </c>
      <c r="I15" s="289">
        <f t="shared" si="0"/>
        <v>2112</v>
      </c>
      <c r="J15" s="297">
        <v>1480</v>
      </c>
      <c r="K15" s="297">
        <f t="shared" si="1"/>
        <v>632</v>
      </c>
      <c r="L15" s="302">
        <f t="shared" si="2"/>
        <v>1.4270270270270271</v>
      </c>
      <c r="M15" s="306">
        <v>1810</v>
      </c>
      <c r="N15" s="297">
        <f t="shared" si="3"/>
        <v>302</v>
      </c>
      <c r="O15" s="311">
        <f t="shared" si="4"/>
        <v>1.1668508287292818</v>
      </c>
      <c r="Q15" s="292">
        <v>9</v>
      </c>
      <c r="R15" s="289">
        <f>R14+$C$19</f>
        <v>1920</v>
      </c>
      <c r="S15" s="289">
        <f t="shared" si="5"/>
        <v>2112</v>
      </c>
      <c r="T15" s="297">
        <v>1490</v>
      </c>
      <c r="U15" s="297">
        <f t="shared" si="6"/>
        <v>622</v>
      </c>
      <c r="V15" s="302">
        <f t="shared" si="7"/>
        <v>1.4174496644295302</v>
      </c>
      <c r="W15" s="306">
        <v>1820</v>
      </c>
      <c r="X15" s="297">
        <f t="shared" si="8"/>
        <v>292</v>
      </c>
      <c r="Y15" s="311">
        <f t="shared" si="9"/>
        <v>1.1604395604395605</v>
      </c>
      <c r="AA15" s="292">
        <v>9</v>
      </c>
      <c r="AB15" s="289">
        <f>AB14+$C$19</f>
        <v>1950</v>
      </c>
      <c r="AC15" s="289">
        <f t="shared" si="10"/>
        <v>2145</v>
      </c>
      <c r="AD15" s="297">
        <v>1500</v>
      </c>
      <c r="AE15" s="297">
        <f t="shared" si="11"/>
        <v>645</v>
      </c>
      <c r="AF15" s="302">
        <f t="shared" si="12"/>
        <v>1.43</v>
      </c>
      <c r="AG15" s="306">
        <v>1830</v>
      </c>
      <c r="AH15" s="297">
        <f t="shared" si="13"/>
        <v>315</v>
      </c>
      <c r="AI15" s="311">
        <f t="shared" si="14"/>
        <v>1.1721311475409837</v>
      </c>
      <c r="AK15" s="292">
        <v>9</v>
      </c>
      <c r="AL15" s="289">
        <f>AL14+$C$19</f>
        <v>2020</v>
      </c>
      <c r="AM15" s="289">
        <f t="shared" si="15"/>
        <v>2222</v>
      </c>
      <c r="AN15" s="297">
        <v>1550</v>
      </c>
      <c r="AO15" s="297">
        <f t="shared" si="16"/>
        <v>672</v>
      </c>
      <c r="AP15" s="302">
        <f t="shared" si="17"/>
        <v>1.4335483870967742</v>
      </c>
      <c r="AQ15" s="306">
        <v>1880</v>
      </c>
      <c r="AR15" s="297">
        <f t="shared" si="18"/>
        <v>342</v>
      </c>
      <c r="AS15" s="311">
        <f t="shared" si="19"/>
        <v>1.1819148936170212</v>
      </c>
      <c r="AU15" s="292">
        <v>9</v>
      </c>
      <c r="AV15" s="289">
        <f>AV14+$C$19</f>
        <v>2050</v>
      </c>
      <c r="AW15" s="289">
        <f t="shared" si="20"/>
        <v>2255</v>
      </c>
      <c r="AX15" s="297">
        <v>1570</v>
      </c>
      <c r="AY15" s="297">
        <f t="shared" si="21"/>
        <v>685</v>
      </c>
      <c r="AZ15" s="302">
        <f t="shared" si="22"/>
        <v>1.4363057324840764</v>
      </c>
      <c r="BA15" s="306">
        <v>1900</v>
      </c>
      <c r="BB15" s="297">
        <f t="shared" si="23"/>
        <v>355</v>
      </c>
      <c r="BC15" s="311">
        <f t="shared" si="24"/>
        <v>1.1868421052631579</v>
      </c>
      <c r="BE15" s="292">
        <v>9</v>
      </c>
      <c r="BF15" s="289">
        <f>BF14+$C$19</f>
        <v>2300</v>
      </c>
      <c r="BG15" s="289">
        <f t="shared" si="25"/>
        <v>2530</v>
      </c>
      <c r="BH15" s="297">
        <v>1710</v>
      </c>
      <c r="BI15" s="297">
        <f t="shared" si="26"/>
        <v>820</v>
      </c>
      <c r="BJ15" s="302">
        <f t="shared" si="27"/>
        <v>1.4795321637426901</v>
      </c>
      <c r="BK15" s="306">
        <v>2040</v>
      </c>
      <c r="BL15" s="297">
        <f t="shared" si="28"/>
        <v>490</v>
      </c>
      <c r="BM15" s="311">
        <f t="shared" si="29"/>
        <v>1.2401960784313726</v>
      </c>
      <c r="BO15" s="292">
        <v>9</v>
      </c>
      <c r="BP15" s="289">
        <f>BP14+$C$19</f>
        <v>2440</v>
      </c>
      <c r="BQ15" s="289">
        <f t="shared" si="30"/>
        <v>2684</v>
      </c>
      <c r="BR15" s="297">
        <v>2100</v>
      </c>
      <c r="BS15" s="297">
        <f t="shared" si="31"/>
        <v>584</v>
      </c>
      <c r="BT15" s="302">
        <f t="shared" si="32"/>
        <v>1.2780952380952382</v>
      </c>
      <c r="BU15" s="306">
        <v>2430</v>
      </c>
      <c r="BV15" s="297">
        <f t="shared" si="33"/>
        <v>254</v>
      </c>
      <c r="BW15" s="311">
        <f t="shared" si="34"/>
        <v>1.1045267489711934</v>
      </c>
      <c r="BY15" s="292">
        <v>9</v>
      </c>
      <c r="BZ15" s="289">
        <f>BZ14+$C$19</f>
        <v>2610</v>
      </c>
      <c r="CA15" s="289">
        <f t="shared" si="35"/>
        <v>2871.0000000000005</v>
      </c>
      <c r="CB15" s="297">
        <v>2330</v>
      </c>
      <c r="CC15" s="297">
        <f t="shared" si="36"/>
        <v>541.00000000000045</v>
      </c>
      <c r="CD15" s="302">
        <f t="shared" si="37"/>
        <v>1.232188841201717</v>
      </c>
      <c r="CE15" s="306">
        <v>2660</v>
      </c>
      <c r="CF15" s="297">
        <f t="shared" si="38"/>
        <v>211.00000000000045</v>
      </c>
      <c r="CG15" s="311">
        <f t="shared" si="39"/>
        <v>1.0793233082706768</v>
      </c>
    </row>
    <row r="16" spans="2:85" ht="14.25">
      <c r="E16" s="290">
        <f>計算票!G17</f>
        <v>2140</v>
      </c>
      <c r="G16" s="294">
        <v>10</v>
      </c>
      <c r="H16" s="290">
        <f>H15+$C$19</f>
        <v>1950</v>
      </c>
      <c r="I16" s="290">
        <f t="shared" si="0"/>
        <v>2145</v>
      </c>
      <c r="J16" s="298">
        <v>1480</v>
      </c>
      <c r="K16" s="298">
        <f t="shared" si="1"/>
        <v>665</v>
      </c>
      <c r="L16" s="303">
        <f t="shared" si="2"/>
        <v>1.4493243243243243</v>
      </c>
      <c r="M16" s="307">
        <v>1810</v>
      </c>
      <c r="N16" s="298">
        <f t="shared" si="3"/>
        <v>335</v>
      </c>
      <c r="O16" s="312">
        <f t="shared" si="4"/>
        <v>1.1850828729281768</v>
      </c>
      <c r="Q16" s="294">
        <v>10</v>
      </c>
      <c r="R16" s="290">
        <f>R15+$C$19</f>
        <v>1950</v>
      </c>
      <c r="S16" s="290">
        <f t="shared" si="5"/>
        <v>2145</v>
      </c>
      <c r="T16" s="298">
        <v>1490</v>
      </c>
      <c r="U16" s="298">
        <f t="shared" si="6"/>
        <v>655</v>
      </c>
      <c r="V16" s="303">
        <f t="shared" si="7"/>
        <v>1.4395973154362416</v>
      </c>
      <c r="W16" s="307">
        <v>1820</v>
      </c>
      <c r="X16" s="298">
        <f t="shared" si="8"/>
        <v>325</v>
      </c>
      <c r="Y16" s="312">
        <f t="shared" si="9"/>
        <v>1.1785714285714286</v>
      </c>
      <c r="AA16" s="294">
        <v>10</v>
      </c>
      <c r="AB16" s="290">
        <f>AB15+$C$19</f>
        <v>1980</v>
      </c>
      <c r="AC16" s="290">
        <f t="shared" si="10"/>
        <v>2178</v>
      </c>
      <c r="AD16" s="298">
        <v>1500</v>
      </c>
      <c r="AE16" s="298">
        <f t="shared" si="11"/>
        <v>678</v>
      </c>
      <c r="AF16" s="303">
        <f t="shared" si="12"/>
        <v>1.452</v>
      </c>
      <c r="AG16" s="307">
        <v>1830</v>
      </c>
      <c r="AH16" s="298">
        <f t="shared" si="13"/>
        <v>348</v>
      </c>
      <c r="AI16" s="312">
        <f t="shared" si="14"/>
        <v>1.1901639344262296</v>
      </c>
      <c r="AK16" s="294">
        <v>10</v>
      </c>
      <c r="AL16" s="290">
        <f>AL15+$C$19</f>
        <v>2050</v>
      </c>
      <c r="AM16" s="290">
        <f t="shared" si="15"/>
        <v>2255</v>
      </c>
      <c r="AN16" s="298">
        <v>1550</v>
      </c>
      <c r="AO16" s="298">
        <f t="shared" si="16"/>
        <v>705</v>
      </c>
      <c r="AP16" s="303">
        <f t="shared" si="17"/>
        <v>1.4548387096774194</v>
      </c>
      <c r="AQ16" s="307">
        <v>1880</v>
      </c>
      <c r="AR16" s="298">
        <f t="shared" si="18"/>
        <v>375</v>
      </c>
      <c r="AS16" s="312">
        <f t="shared" si="19"/>
        <v>1.199468085106383</v>
      </c>
      <c r="AU16" s="294">
        <v>10</v>
      </c>
      <c r="AV16" s="290">
        <f>AV15+$C$19</f>
        <v>2080</v>
      </c>
      <c r="AW16" s="290">
        <f t="shared" si="20"/>
        <v>2288</v>
      </c>
      <c r="AX16" s="298">
        <v>1570</v>
      </c>
      <c r="AY16" s="298">
        <f t="shared" si="21"/>
        <v>718</v>
      </c>
      <c r="AZ16" s="303">
        <f t="shared" si="22"/>
        <v>1.4573248407643311</v>
      </c>
      <c r="BA16" s="307">
        <v>1900</v>
      </c>
      <c r="BB16" s="298">
        <f t="shared" si="23"/>
        <v>388</v>
      </c>
      <c r="BC16" s="312">
        <f t="shared" si="24"/>
        <v>1.2042105263157894</v>
      </c>
      <c r="BE16" s="294">
        <v>10</v>
      </c>
      <c r="BF16" s="290">
        <f>BF15+$C$19</f>
        <v>2330</v>
      </c>
      <c r="BG16" s="290">
        <f t="shared" si="25"/>
        <v>2563</v>
      </c>
      <c r="BH16" s="298">
        <v>1710</v>
      </c>
      <c r="BI16" s="298">
        <f t="shared" si="26"/>
        <v>853</v>
      </c>
      <c r="BJ16" s="303">
        <f t="shared" si="27"/>
        <v>1.4988304093567251</v>
      </c>
      <c r="BK16" s="307">
        <v>2040</v>
      </c>
      <c r="BL16" s="298">
        <f t="shared" si="28"/>
        <v>523</v>
      </c>
      <c r="BM16" s="312">
        <f t="shared" si="29"/>
        <v>1.2563725490196078</v>
      </c>
      <c r="BO16" s="294">
        <v>10</v>
      </c>
      <c r="BP16" s="290">
        <f>BP15+$C$19</f>
        <v>2470</v>
      </c>
      <c r="BQ16" s="290">
        <f t="shared" si="30"/>
        <v>2717</v>
      </c>
      <c r="BR16" s="298">
        <v>2100</v>
      </c>
      <c r="BS16" s="298">
        <f t="shared" si="31"/>
        <v>617</v>
      </c>
      <c r="BT16" s="303">
        <f t="shared" si="32"/>
        <v>1.2938095238095237</v>
      </c>
      <c r="BU16" s="307">
        <v>2430</v>
      </c>
      <c r="BV16" s="298">
        <f t="shared" si="33"/>
        <v>287</v>
      </c>
      <c r="BW16" s="312">
        <f t="shared" si="34"/>
        <v>1.1181069958847736</v>
      </c>
      <c r="BY16" s="294">
        <v>10</v>
      </c>
      <c r="BZ16" s="290">
        <f>BZ15+$C$19</f>
        <v>2640</v>
      </c>
      <c r="CA16" s="290">
        <f t="shared" si="35"/>
        <v>2904.0000000000005</v>
      </c>
      <c r="CB16" s="298">
        <v>2330</v>
      </c>
      <c r="CC16" s="298">
        <f t="shared" si="36"/>
        <v>574.00000000000045</v>
      </c>
      <c r="CD16" s="303">
        <f t="shared" si="37"/>
        <v>1.2463519313304723</v>
      </c>
      <c r="CE16" s="307">
        <v>2660</v>
      </c>
      <c r="CF16" s="298">
        <f t="shared" si="38"/>
        <v>244.00000000000045</v>
      </c>
      <c r="CG16" s="312">
        <f t="shared" si="39"/>
        <v>1.0917293233082708</v>
      </c>
    </row>
    <row r="17" spans="2:85">
      <c r="B17" s="285" t="s">
        <v>249</v>
      </c>
      <c r="C17" s="279"/>
      <c r="E17" s="291">
        <f>計算票!G18</f>
        <v>2340</v>
      </c>
      <c r="G17" s="295">
        <v>11</v>
      </c>
      <c r="H17" s="291">
        <f t="shared" ref="H17:H36" si="40">H16+$C$20</f>
        <v>2130</v>
      </c>
      <c r="I17" s="291">
        <f t="shared" si="0"/>
        <v>2343</v>
      </c>
      <c r="J17" s="299">
        <v>1660</v>
      </c>
      <c r="K17" s="299">
        <f t="shared" si="1"/>
        <v>683</v>
      </c>
      <c r="L17" s="304">
        <f t="shared" si="2"/>
        <v>1.4114457831325302</v>
      </c>
      <c r="M17" s="308">
        <v>2000</v>
      </c>
      <c r="N17" s="299">
        <f t="shared" si="3"/>
        <v>343</v>
      </c>
      <c r="O17" s="313">
        <f t="shared" si="4"/>
        <v>1.1715</v>
      </c>
      <c r="Q17" s="295">
        <v>11</v>
      </c>
      <c r="R17" s="291">
        <f t="shared" ref="R17:R36" si="41">R16+$C$20</f>
        <v>2130</v>
      </c>
      <c r="S17" s="291">
        <f t="shared" si="5"/>
        <v>2343</v>
      </c>
      <c r="T17" s="299">
        <v>1670</v>
      </c>
      <c r="U17" s="299">
        <f t="shared" si="6"/>
        <v>673</v>
      </c>
      <c r="V17" s="304">
        <f t="shared" si="7"/>
        <v>1.402994011976048</v>
      </c>
      <c r="W17" s="308">
        <v>2010</v>
      </c>
      <c r="X17" s="299">
        <f t="shared" si="8"/>
        <v>333</v>
      </c>
      <c r="Y17" s="313">
        <f t="shared" si="9"/>
        <v>1.1656716417910449</v>
      </c>
      <c r="AA17" s="295">
        <v>11</v>
      </c>
      <c r="AB17" s="291">
        <f t="shared" ref="AB17:AB36" si="42">AB16+$C$20</f>
        <v>2160</v>
      </c>
      <c r="AC17" s="291">
        <f t="shared" si="10"/>
        <v>2376</v>
      </c>
      <c r="AD17" s="299">
        <v>1690</v>
      </c>
      <c r="AE17" s="299">
        <f t="shared" si="11"/>
        <v>686</v>
      </c>
      <c r="AF17" s="304">
        <f t="shared" si="12"/>
        <v>1.4059171597633136</v>
      </c>
      <c r="AG17" s="308">
        <v>2030</v>
      </c>
      <c r="AH17" s="299">
        <f t="shared" si="13"/>
        <v>346</v>
      </c>
      <c r="AI17" s="313">
        <f t="shared" si="14"/>
        <v>1.1704433497536946</v>
      </c>
      <c r="AK17" s="295">
        <v>11</v>
      </c>
      <c r="AL17" s="291">
        <f t="shared" ref="AL17:AL36" si="43">AL16+$C$20</f>
        <v>2230</v>
      </c>
      <c r="AM17" s="291">
        <f t="shared" si="15"/>
        <v>2453</v>
      </c>
      <c r="AN17" s="299">
        <v>1730</v>
      </c>
      <c r="AO17" s="299">
        <f t="shared" si="16"/>
        <v>723</v>
      </c>
      <c r="AP17" s="304">
        <f t="shared" si="17"/>
        <v>1.4179190751445088</v>
      </c>
      <c r="AQ17" s="308">
        <v>2070</v>
      </c>
      <c r="AR17" s="299">
        <f t="shared" si="18"/>
        <v>383</v>
      </c>
      <c r="AS17" s="313">
        <f t="shared" si="19"/>
        <v>1.185024154589372</v>
      </c>
      <c r="AU17" s="295">
        <v>11</v>
      </c>
      <c r="AV17" s="291">
        <f t="shared" ref="AV17:AV36" si="44">AV16+$C$20</f>
        <v>2260</v>
      </c>
      <c r="AW17" s="291">
        <f t="shared" si="20"/>
        <v>2486</v>
      </c>
      <c r="AX17" s="299">
        <v>1760</v>
      </c>
      <c r="AY17" s="299">
        <f t="shared" si="21"/>
        <v>726</v>
      </c>
      <c r="AZ17" s="304">
        <f t="shared" si="22"/>
        <v>1.4125000000000001</v>
      </c>
      <c r="BA17" s="308">
        <v>2100</v>
      </c>
      <c r="BB17" s="299">
        <f t="shared" si="23"/>
        <v>386</v>
      </c>
      <c r="BC17" s="313">
        <f t="shared" si="24"/>
        <v>1.1838095238095239</v>
      </c>
      <c r="BE17" s="295">
        <v>11</v>
      </c>
      <c r="BF17" s="291">
        <f t="shared" ref="BF17:BF36" si="45">BF16+$C$20</f>
        <v>2510</v>
      </c>
      <c r="BG17" s="291">
        <f t="shared" si="25"/>
        <v>2761</v>
      </c>
      <c r="BH17" s="299">
        <v>1900</v>
      </c>
      <c r="BI17" s="299">
        <f t="shared" si="26"/>
        <v>861</v>
      </c>
      <c r="BJ17" s="304">
        <f t="shared" si="27"/>
        <v>1.4531578947368422</v>
      </c>
      <c r="BK17" s="308">
        <v>2240</v>
      </c>
      <c r="BL17" s="299">
        <f t="shared" si="28"/>
        <v>521</v>
      </c>
      <c r="BM17" s="313">
        <f t="shared" si="29"/>
        <v>1.2325892857142857</v>
      </c>
      <c r="BO17" s="295">
        <v>11</v>
      </c>
      <c r="BP17" s="291">
        <f t="shared" ref="BP17:BP36" si="46">BP16+$C$20</f>
        <v>2650</v>
      </c>
      <c r="BQ17" s="291">
        <f t="shared" si="30"/>
        <v>2915.0000000000005</v>
      </c>
      <c r="BR17" s="299">
        <v>2280</v>
      </c>
      <c r="BS17" s="299">
        <f t="shared" si="31"/>
        <v>635.00000000000045</v>
      </c>
      <c r="BT17" s="304">
        <f t="shared" si="32"/>
        <v>1.2785087719298247</v>
      </c>
      <c r="BU17" s="308">
        <v>2620</v>
      </c>
      <c r="BV17" s="299">
        <f t="shared" si="33"/>
        <v>295.00000000000045</v>
      </c>
      <c r="BW17" s="313">
        <f t="shared" si="34"/>
        <v>1.1125954198473285</v>
      </c>
      <c r="BY17" s="295">
        <v>11</v>
      </c>
      <c r="BZ17" s="291">
        <f t="shared" ref="BZ17:BZ36" si="47">BZ16+$C$20</f>
        <v>2820</v>
      </c>
      <c r="CA17" s="291">
        <f t="shared" si="35"/>
        <v>3102.0000000000005</v>
      </c>
      <c r="CB17" s="299">
        <v>2510</v>
      </c>
      <c r="CC17" s="299">
        <f t="shared" si="36"/>
        <v>592.00000000000045</v>
      </c>
      <c r="CD17" s="304">
        <f t="shared" si="37"/>
        <v>1.2358565737051794</v>
      </c>
      <c r="CE17" s="308">
        <v>2860</v>
      </c>
      <c r="CF17" s="299">
        <f t="shared" si="38"/>
        <v>242.00000000000045</v>
      </c>
      <c r="CG17" s="313">
        <f t="shared" si="39"/>
        <v>1.0846153846153848</v>
      </c>
    </row>
    <row r="18" spans="2:85">
      <c r="B18" s="278" t="s">
        <v>267</v>
      </c>
      <c r="C18" s="280">
        <v>0</v>
      </c>
      <c r="E18" s="289">
        <f>計算票!G19</f>
        <v>2540</v>
      </c>
      <c r="G18" s="292">
        <v>12</v>
      </c>
      <c r="H18" s="289">
        <f t="shared" si="40"/>
        <v>2310</v>
      </c>
      <c r="I18" s="289">
        <f t="shared" si="0"/>
        <v>2541</v>
      </c>
      <c r="J18" s="297">
        <v>1830</v>
      </c>
      <c r="K18" s="297">
        <f t="shared" si="1"/>
        <v>711</v>
      </c>
      <c r="L18" s="302">
        <f t="shared" si="2"/>
        <v>1.3885245901639345</v>
      </c>
      <c r="M18" s="306">
        <v>2180</v>
      </c>
      <c r="N18" s="297">
        <f t="shared" si="3"/>
        <v>361</v>
      </c>
      <c r="O18" s="311">
        <f t="shared" si="4"/>
        <v>1.1655963302752295</v>
      </c>
      <c r="Q18" s="292">
        <v>12</v>
      </c>
      <c r="R18" s="289">
        <f t="shared" si="41"/>
        <v>2310</v>
      </c>
      <c r="S18" s="289">
        <f t="shared" si="5"/>
        <v>2541</v>
      </c>
      <c r="T18" s="297">
        <v>1840</v>
      </c>
      <c r="U18" s="297">
        <f t="shared" si="6"/>
        <v>701</v>
      </c>
      <c r="V18" s="302">
        <f t="shared" si="7"/>
        <v>1.3809782608695653</v>
      </c>
      <c r="W18" s="306">
        <v>2200</v>
      </c>
      <c r="X18" s="297">
        <f t="shared" si="8"/>
        <v>341</v>
      </c>
      <c r="Y18" s="311">
        <f t="shared" si="9"/>
        <v>1.155</v>
      </c>
      <c r="AA18" s="292">
        <v>12</v>
      </c>
      <c r="AB18" s="289">
        <f t="shared" si="42"/>
        <v>2340</v>
      </c>
      <c r="AC18" s="289">
        <f t="shared" si="10"/>
        <v>2574</v>
      </c>
      <c r="AD18" s="297">
        <v>1880</v>
      </c>
      <c r="AE18" s="297">
        <f t="shared" si="11"/>
        <v>694</v>
      </c>
      <c r="AF18" s="302">
        <f t="shared" si="12"/>
        <v>1.3691489361702127</v>
      </c>
      <c r="AG18" s="306">
        <v>2230</v>
      </c>
      <c r="AH18" s="297">
        <f t="shared" si="13"/>
        <v>344</v>
      </c>
      <c r="AI18" s="311">
        <f t="shared" si="14"/>
        <v>1.1542600896860986</v>
      </c>
      <c r="AK18" s="292">
        <v>12</v>
      </c>
      <c r="AL18" s="289">
        <f t="shared" si="43"/>
        <v>2410</v>
      </c>
      <c r="AM18" s="289">
        <f t="shared" si="15"/>
        <v>2651</v>
      </c>
      <c r="AN18" s="297">
        <v>1920</v>
      </c>
      <c r="AO18" s="297">
        <f t="shared" si="16"/>
        <v>731</v>
      </c>
      <c r="AP18" s="302">
        <f t="shared" si="17"/>
        <v>1.3807291666666666</v>
      </c>
      <c r="AQ18" s="306">
        <v>2270</v>
      </c>
      <c r="AR18" s="297">
        <f t="shared" si="18"/>
        <v>381</v>
      </c>
      <c r="AS18" s="311">
        <f t="shared" si="19"/>
        <v>1.1678414096916299</v>
      </c>
      <c r="AU18" s="292">
        <v>12</v>
      </c>
      <c r="AV18" s="289">
        <f t="shared" si="44"/>
        <v>2440</v>
      </c>
      <c r="AW18" s="289">
        <f t="shared" si="20"/>
        <v>2684</v>
      </c>
      <c r="AX18" s="297">
        <v>1940</v>
      </c>
      <c r="AY18" s="297">
        <f t="shared" si="21"/>
        <v>744</v>
      </c>
      <c r="AZ18" s="302">
        <f t="shared" si="22"/>
        <v>1.3835051546391752</v>
      </c>
      <c r="BA18" s="306">
        <v>2290</v>
      </c>
      <c r="BB18" s="297">
        <f t="shared" si="23"/>
        <v>394</v>
      </c>
      <c r="BC18" s="311">
        <f t="shared" si="24"/>
        <v>1.1720524017467249</v>
      </c>
      <c r="BE18" s="292">
        <v>12</v>
      </c>
      <c r="BF18" s="289">
        <f t="shared" si="45"/>
        <v>2690</v>
      </c>
      <c r="BG18" s="289">
        <f t="shared" si="25"/>
        <v>2959.0000000000005</v>
      </c>
      <c r="BH18" s="297">
        <v>2090</v>
      </c>
      <c r="BI18" s="297">
        <f t="shared" si="26"/>
        <v>869.00000000000045</v>
      </c>
      <c r="BJ18" s="302">
        <f t="shared" si="27"/>
        <v>1.4157894736842107</v>
      </c>
      <c r="BK18" s="306">
        <v>2440</v>
      </c>
      <c r="BL18" s="297">
        <f t="shared" si="28"/>
        <v>519.00000000000045</v>
      </c>
      <c r="BM18" s="311">
        <f t="shared" si="29"/>
        <v>1.2127049180327871</v>
      </c>
      <c r="BO18" s="292">
        <v>12</v>
      </c>
      <c r="BP18" s="289">
        <f t="shared" si="46"/>
        <v>2830</v>
      </c>
      <c r="BQ18" s="289">
        <f t="shared" si="30"/>
        <v>3113.0000000000005</v>
      </c>
      <c r="BR18" s="297">
        <v>2470</v>
      </c>
      <c r="BS18" s="297">
        <f t="shared" si="31"/>
        <v>643.00000000000045</v>
      </c>
      <c r="BT18" s="302">
        <f t="shared" si="32"/>
        <v>1.2603238866396762</v>
      </c>
      <c r="BU18" s="306">
        <v>2820</v>
      </c>
      <c r="BV18" s="297">
        <f t="shared" si="33"/>
        <v>293.00000000000045</v>
      </c>
      <c r="BW18" s="311">
        <f t="shared" si="34"/>
        <v>1.1039007092198583</v>
      </c>
      <c r="BY18" s="292">
        <v>12</v>
      </c>
      <c r="BZ18" s="289">
        <f t="shared" si="47"/>
        <v>3000</v>
      </c>
      <c r="CA18" s="289">
        <f t="shared" si="35"/>
        <v>3300.0000000000005</v>
      </c>
      <c r="CB18" s="297">
        <v>2700</v>
      </c>
      <c r="CC18" s="297">
        <f t="shared" si="36"/>
        <v>600.00000000000045</v>
      </c>
      <c r="CD18" s="302">
        <f t="shared" si="37"/>
        <v>1.2222222222222223</v>
      </c>
      <c r="CE18" s="306">
        <v>3050</v>
      </c>
      <c r="CF18" s="297">
        <f t="shared" si="38"/>
        <v>250.00000000000045</v>
      </c>
      <c r="CG18" s="311">
        <f t="shared" si="39"/>
        <v>1.0819672131147542</v>
      </c>
    </row>
    <row r="19" spans="2:85">
      <c r="B19" s="278" t="s">
        <v>261</v>
      </c>
      <c r="C19" s="280">
        <v>30</v>
      </c>
      <c r="E19" s="289">
        <f>計算票!G20</f>
        <v>2730</v>
      </c>
      <c r="G19" s="292">
        <v>13</v>
      </c>
      <c r="H19" s="289">
        <f t="shared" si="40"/>
        <v>2490</v>
      </c>
      <c r="I19" s="289">
        <f t="shared" si="0"/>
        <v>2739</v>
      </c>
      <c r="J19" s="297">
        <v>2010</v>
      </c>
      <c r="K19" s="297">
        <f t="shared" si="1"/>
        <v>729</v>
      </c>
      <c r="L19" s="302">
        <f t="shared" si="2"/>
        <v>1.362686567164179</v>
      </c>
      <c r="M19" s="306">
        <v>2370</v>
      </c>
      <c r="N19" s="297">
        <f t="shared" si="3"/>
        <v>369</v>
      </c>
      <c r="O19" s="311">
        <f t="shared" si="4"/>
        <v>1.1556962025316455</v>
      </c>
      <c r="Q19" s="292">
        <v>13</v>
      </c>
      <c r="R19" s="289">
        <f t="shared" si="41"/>
        <v>2490</v>
      </c>
      <c r="S19" s="289">
        <f t="shared" si="5"/>
        <v>2739</v>
      </c>
      <c r="T19" s="297">
        <v>2020</v>
      </c>
      <c r="U19" s="297">
        <f t="shared" si="6"/>
        <v>719</v>
      </c>
      <c r="V19" s="302">
        <f t="shared" si="7"/>
        <v>1.355940594059406</v>
      </c>
      <c r="W19" s="306">
        <v>2380</v>
      </c>
      <c r="X19" s="297">
        <f t="shared" si="8"/>
        <v>359</v>
      </c>
      <c r="Y19" s="311">
        <f t="shared" si="9"/>
        <v>1.1508403361344537</v>
      </c>
      <c r="AA19" s="292">
        <v>13</v>
      </c>
      <c r="AB19" s="289">
        <f t="shared" si="42"/>
        <v>2520</v>
      </c>
      <c r="AC19" s="289">
        <f t="shared" si="10"/>
        <v>2772</v>
      </c>
      <c r="AD19" s="297">
        <v>2060</v>
      </c>
      <c r="AE19" s="297">
        <f t="shared" si="11"/>
        <v>712</v>
      </c>
      <c r="AF19" s="302">
        <f t="shared" si="12"/>
        <v>1.3456310679611649</v>
      </c>
      <c r="AG19" s="306">
        <v>2430</v>
      </c>
      <c r="AH19" s="297">
        <f t="shared" si="13"/>
        <v>342</v>
      </c>
      <c r="AI19" s="311">
        <f t="shared" si="14"/>
        <v>1.1407407407407408</v>
      </c>
      <c r="AK19" s="292">
        <v>13</v>
      </c>
      <c r="AL19" s="289">
        <f t="shared" si="43"/>
        <v>2590</v>
      </c>
      <c r="AM19" s="289">
        <f t="shared" si="15"/>
        <v>2849.0000000000005</v>
      </c>
      <c r="AN19" s="297">
        <v>2110</v>
      </c>
      <c r="AO19" s="297">
        <f t="shared" si="16"/>
        <v>739.00000000000045</v>
      </c>
      <c r="AP19" s="302">
        <f t="shared" si="17"/>
        <v>1.3502369668246448</v>
      </c>
      <c r="AQ19" s="306">
        <v>2470</v>
      </c>
      <c r="AR19" s="297">
        <f t="shared" si="18"/>
        <v>379.00000000000045</v>
      </c>
      <c r="AS19" s="311">
        <f t="shared" si="19"/>
        <v>1.1534412955465589</v>
      </c>
      <c r="AU19" s="292">
        <v>13</v>
      </c>
      <c r="AV19" s="289">
        <f t="shared" si="44"/>
        <v>2620</v>
      </c>
      <c r="AW19" s="289">
        <f t="shared" si="20"/>
        <v>2882.0000000000005</v>
      </c>
      <c r="AX19" s="297">
        <v>2130</v>
      </c>
      <c r="AY19" s="297">
        <f t="shared" si="21"/>
        <v>752.00000000000045</v>
      </c>
      <c r="AZ19" s="302">
        <f t="shared" si="22"/>
        <v>1.3530516431924884</v>
      </c>
      <c r="BA19" s="306">
        <v>2490</v>
      </c>
      <c r="BB19" s="297">
        <f t="shared" si="23"/>
        <v>392.00000000000045</v>
      </c>
      <c r="BC19" s="311">
        <f t="shared" si="24"/>
        <v>1.1574297188755023</v>
      </c>
      <c r="BE19" s="292">
        <v>13</v>
      </c>
      <c r="BF19" s="289">
        <f t="shared" si="45"/>
        <v>2870</v>
      </c>
      <c r="BG19" s="289">
        <f t="shared" si="25"/>
        <v>3157.0000000000005</v>
      </c>
      <c r="BH19" s="297">
        <v>2270</v>
      </c>
      <c r="BI19" s="297">
        <f t="shared" si="26"/>
        <v>887.00000000000045</v>
      </c>
      <c r="BJ19" s="302">
        <f t="shared" si="27"/>
        <v>1.3907488986784142</v>
      </c>
      <c r="BK19" s="306">
        <v>2640</v>
      </c>
      <c r="BL19" s="297">
        <f t="shared" si="28"/>
        <v>517.00000000000045</v>
      </c>
      <c r="BM19" s="311">
        <f t="shared" si="29"/>
        <v>1.1958333333333335</v>
      </c>
      <c r="BO19" s="292">
        <v>13</v>
      </c>
      <c r="BP19" s="289">
        <f t="shared" si="46"/>
        <v>3010</v>
      </c>
      <c r="BQ19" s="289">
        <f t="shared" si="30"/>
        <v>3311.0000000000005</v>
      </c>
      <c r="BR19" s="297">
        <v>2660</v>
      </c>
      <c r="BS19" s="297">
        <f t="shared" si="31"/>
        <v>651.00000000000045</v>
      </c>
      <c r="BT19" s="302">
        <f t="shared" si="32"/>
        <v>1.2447368421052634</v>
      </c>
      <c r="BU19" s="306">
        <v>3020</v>
      </c>
      <c r="BV19" s="297">
        <f t="shared" si="33"/>
        <v>291.00000000000045</v>
      </c>
      <c r="BW19" s="311">
        <f t="shared" si="34"/>
        <v>1.0963576158940398</v>
      </c>
      <c r="BY19" s="292">
        <v>13</v>
      </c>
      <c r="BZ19" s="289">
        <f t="shared" si="47"/>
        <v>3180</v>
      </c>
      <c r="CA19" s="289">
        <f t="shared" si="35"/>
        <v>3498.0000000000005</v>
      </c>
      <c r="CB19" s="297">
        <v>2890</v>
      </c>
      <c r="CC19" s="297">
        <f t="shared" si="36"/>
        <v>608.00000000000045</v>
      </c>
      <c r="CD19" s="302">
        <f t="shared" si="37"/>
        <v>1.2103806228373704</v>
      </c>
      <c r="CE19" s="306">
        <v>3250</v>
      </c>
      <c r="CF19" s="297">
        <f t="shared" si="38"/>
        <v>248.00000000000045</v>
      </c>
      <c r="CG19" s="311">
        <f t="shared" si="39"/>
        <v>1.0763076923076924</v>
      </c>
    </row>
    <row r="20" spans="2:85">
      <c r="B20" s="278" t="s">
        <v>104</v>
      </c>
      <c r="C20" s="280">
        <v>180</v>
      </c>
      <c r="E20" s="289">
        <f>計算票!G21</f>
        <v>2930</v>
      </c>
      <c r="G20" s="292">
        <v>14</v>
      </c>
      <c r="H20" s="289">
        <f t="shared" si="40"/>
        <v>2670</v>
      </c>
      <c r="I20" s="289">
        <f t="shared" si="0"/>
        <v>2937.0000000000005</v>
      </c>
      <c r="J20" s="297">
        <v>2180</v>
      </c>
      <c r="K20" s="297">
        <f t="shared" si="1"/>
        <v>757.00000000000045</v>
      </c>
      <c r="L20" s="302">
        <f t="shared" si="2"/>
        <v>1.3472477064220185</v>
      </c>
      <c r="M20" s="306">
        <v>2560</v>
      </c>
      <c r="N20" s="297">
        <f t="shared" si="3"/>
        <v>377.00000000000045</v>
      </c>
      <c r="O20" s="311">
        <f t="shared" si="4"/>
        <v>1.1472656250000002</v>
      </c>
      <c r="Q20" s="292">
        <v>14</v>
      </c>
      <c r="R20" s="289">
        <f t="shared" si="41"/>
        <v>2670</v>
      </c>
      <c r="S20" s="289">
        <f t="shared" si="5"/>
        <v>2937.0000000000005</v>
      </c>
      <c r="T20" s="297">
        <v>2200</v>
      </c>
      <c r="U20" s="297">
        <f t="shared" si="6"/>
        <v>737.00000000000045</v>
      </c>
      <c r="V20" s="302">
        <f t="shared" si="7"/>
        <v>1.3350000000000002</v>
      </c>
      <c r="W20" s="306">
        <v>2570</v>
      </c>
      <c r="X20" s="297">
        <f t="shared" si="8"/>
        <v>367.00000000000045</v>
      </c>
      <c r="Y20" s="311">
        <f t="shared" si="9"/>
        <v>1.1428015564202336</v>
      </c>
      <c r="AA20" s="292">
        <v>14</v>
      </c>
      <c r="AB20" s="289">
        <f t="shared" si="42"/>
        <v>2700</v>
      </c>
      <c r="AC20" s="289">
        <f t="shared" si="10"/>
        <v>2970.0000000000005</v>
      </c>
      <c r="AD20" s="297">
        <v>2250</v>
      </c>
      <c r="AE20" s="297">
        <f t="shared" si="11"/>
        <v>720.00000000000045</v>
      </c>
      <c r="AF20" s="302">
        <f t="shared" si="12"/>
        <v>1.3200000000000003</v>
      </c>
      <c r="AG20" s="306">
        <v>2620</v>
      </c>
      <c r="AH20" s="297">
        <f t="shared" si="13"/>
        <v>350.00000000000045</v>
      </c>
      <c r="AI20" s="311">
        <f t="shared" si="14"/>
        <v>1.1335877862595423</v>
      </c>
      <c r="AK20" s="292">
        <v>14</v>
      </c>
      <c r="AL20" s="289">
        <f t="shared" si="43"/>
        <v>2770</v>
      </c>
      <c r="AM20" s="289">
        <f t="shared" si="15"/>
        <v>3047.0000000000005</v>
      </c>
      <c r="AN20" s="297">
        <v>2290</v>
      </c>
      <c r="AO20" s="297">
        <f t="shared" si="16"/>
        <v>757.00000000000045</v>
      </c>
      <c r="AP20" s="302">
        <f t="shared" si="17"/>
        <v>1.3305676855895199</v>
      </c>
      <c r="AQ20" s="306">
        <v>2670</v>
      </c>
      <c r="AR20" s="297">
        <f t="shared" si="18"/>
        <v>377.00000000000045</v>
      </c>
      <c r="AS20" s="311">
        <f t="shared" si="19"/>
        <v>1.1411985018726594</v>
      </c>
      <c r="AU20" s="292">
        <v>14</v>
      </c>
      <c r="AV20" s="289">
        <f t="shared" si="44"/>
        <v>2800</v>
      </c>
      <c r="AW20" s="289">
        <f t="shared" si="20"/>
        <v>3080.0000000000005</v>
      </c>
      <c r="AX20" s="297">
        <v>2320</v>
      </c>
      <c r="AY20" s="297">
        <f t="shared" si="21"/>
        <v>760.00000000000045</v>
      </c>
      <c r="AZ20" s="302">
        <f t="shared" si="22"/>
        <v>1.3275862068965518</v>
      </c>
      <c r="BA20" s="306">
        <v>2690</v>
      </c>
      <c r="BB20" s="297">
        <f t="shared" si="23"/>
        <v>390.00000000000045</v>
      </c>
      <c r="BC20" s="311">
        <f t="shared" si="24"/>
        <v>1.1449814126394053</v>
      </c>
      <c r="BE20" s="292">
        <v>14</v>
      </c>
      <c r="BF20" s="289">
        <f t="shared" si="45"/>
        <v>3050</v>
      </c>
      <c r="BG20" s="289">
        <f t="shared" si="25"/>
        <v>3355.0000000000005</v>
      </c>
      <c r="BH20" s="297">
        <v>2460</v>
      </c>
      <c r="BI20" s="297">
        <f t="shared" si="26"/>
        <v>895.00000000000045</v>
      </c>
      <c r="BJ20" s="302">
        <f t="shared" si="27"/>
        <v>1.3638211382113823</v>
      </c>
      <c r="BK20" s="306">
        <v>2830</v>
      </c>
      <c r="BL20" s="297">
        <f t="shared" si="28"/>
        <v>525.00000000000045</v>
      </c>
      <c r="BM20" s="311">
        <f t="shared" si="29"/>
        <v>1.1855123674911663</v>
      </c>
      <c r="BO20" s="292">
        <v>14</v>
      </c>
      <c r="BP20" s="289">
        <f t="shared" si="46"/>
        <v>3190</v>
      </c>
      <c r="BQ20" s="289">
        <f t="shared" si="30"/>
        <v>3509.0000000000005</v>
      </c>
      <c r="BR20" s="297">
        <v>2840</v>
      </c>
      <c r="BS20" s="297">
        <f t="shared" si="31"/>
        <v>669.00000000000045</v>
      </c>
      <c r="BT20" s="302">
        <f t="shared" si="32"/>
        <v>1.2355633802816903</v>
      </c>
      <c r="BU20" s="306">
        <v>3220</v>
      </c>
      <c r="BV20" s="297">
        <f t="shared" si="33"/>
        <v>289.00000000000045</v>
      </c>
      <c r="BW20" s="311">
        <f t="shared" si="34"/>
        <v>1.0897515527950312</v>
      </c>
      <c r="BY20" s="292">
        <v>14</v>
      </c>
      <c r="BZ20" s="289">
        <f t="shared" si="47"/>
        <v>3360</v>
      </c>
      <c r="CA20" s="289">
        <f t="shared" si="35"/>
        <v>3696.0000000000005</v>
      </c>
      <c r="CB20" s="297">
        <v>3080</v>
      </c>
      <c r="CC20" s="297">
        <f t="shared" si="36"/>
        <v>616.00000000000045</v>
      </c>
      <c r="CD20" s="302">
        <f t="shared" si="37"/>
        <v>1.2000000000000002</v>
      </c>
      <c r="CE20" s="306">
        <v>3450</v>
      </c>
      <c r="CF20" s="297">
        <f t="shared" si="38"/>
        <v>246.00000000000045</v>
      </c>
      <c r="CG20" s="311">
        <f t="shared" si="39"/>
        <v>1.0713043478260871</v>
      </c>
    </row>
    <row r="21" spans="2:85">
      <c r="B21" s="278" t="s">
        <v>119</v>
      </c>
      <c r="C21" s="280">
        <v>200</v>
      </c>
      <c r="E21" s="289">
        <f>計算票!G22</f>
        <v>3130</v>
      </c>
      <c r="G21" s="292">
        <v>15</v>
      </c>
      <c r="H21" s="289">
        <f t="shared" si="40"/>
        <v>2850</v>
      </c>
      <c r="I21" s="289">
        <f t="shared" si="0"/>
        <v>3135.0000000000005</v>
      </c>
      <c r="J21" s="297">
        <v>2360</v>
      </c>
      <c r="K21" s="297">
        <f t="shared" si="1"/>
        <v>775.00000000000045</v>
      </c>
      <c r="L21" s="302">
        <f t="shared" si="2"/>
        <v>1.3283898305084747</v>
      </c>
      <c r="M21" s="306">
        <v>2750</v>
      </c>
      <c r="N21" s="297">
        <f t="shared" si="3"/>
        <v>385.00000000000045</v>
      </c>
      <c r="O21" s="311">
        <f t="shared" si="4"/>
        <v>1.1400000000000001</v>
      </c>
      <c r="Q21" s="292">
        <v>15</v>
      </c>
      <c r="R21" s="289">
        <f t="shared" si="41"/>
        <v>2850</v>
      </c>
      <c r="S21" s="289">
        <f t="shared" si="5"/>
        <v>3135.0000000000005</v>
      </c>
      <c r="T21" s="297">
        <v>2370</v>
      </c>
      <c r="U21" s="297">
        <f t="shared" si="6"/>
        <v>765.00000000000045</v>
      </c>
      <c r="V21" s="302">
        <f t="shared" si="7"/>
        <v>1.3227848101265824</v>
      </c>
      <c r="W21" s="306">
        <v>2760</v>
      </c>
      <c r="X21" s="297">
        <f t="shared" si="8"/>
        <v>375.00000000000045</v>
      </c>
      <c r="Y21" s="311">
        <f t="shared" si="9"/>
        <v>1.1358695652173916</v>
      </c>
      <c r="AA21" s="292">
        <v>15</v>
      </c>
      <c r="AB21" s="289">
        <f t="shared" si="42"/>
        <v>2880</v>
      </c>
      <c r="AC21" s="289">
        <f t="shared" si="10"/>
        <v>3168.0000000000005</v>
      </c>
      <c r="AD21" s="297">
        <v>2440</v>
      </c>
      <c r="AE21" s="297">
        <f t="shared" si="11"/>
        <v>728.00000000000045</v>
      </c>
      <c r="AF21" s="302">
        <f t="shared" si="12"/>
        <v>1.2983606557377052</v>
      </c>
      <c r="AG21" s="306">
        <v>2820</v>
      </c>
      <c r="AH21" s="297">
        <f t="shared" si="13"/>
        <v>348.00000000000045</v>
      </c>
      <c r="AI21" s="311">
        <f t="shared" si="14"/>
        <v>1.123404255319149</v>
      </c>
      <c r="AK21" s="292">
        <v>15</v>
      </c>
      <c r="AL21" s="289">
        <f t="shared" si="43"/>
        <v>2950</v>
      </c>
      <c r="AM21" s="289">
        <f t="shared" si="15"/>
        <v>3245.0000000000005</v>
      </c>
      <c r="AN21" s="297">
        <v>2480</v>
      </c>
      <c r="AO21" s="297">
        <f t="shared" si="16"/>
        <v>765.00000000000045</v>
      </c>
      <c r="AP21" s="302">
        <f t="shared" si="17"/>
        <v>1.308467741935484</v>
      </c>
      <c r="AQ21" s="306">
        <v>2870</v>
      </c>
      <c r="AR21" s="297">
        <f t="shared" si="18"/>
        <v>375.00000000000045</v>
      </c>
      <c r="AS21" s="311">
        <f t="shared" si="19"/>
        <v>1.1306620209059235</v>
      </c>
      <c r="AU21" s="292">
        <v>15</v>
      </c>
      <c r="AV21" s="289">
        <f t="shared" si="44"/>
        <v>2980</v>
      </c>
      <c r="AW21" s="289">
        <f t="shared" si="20"/>
        <v>3278.0000000000005</v>
      </c>
      <c r="AX21" s="297">
        <v>2500</v>
      </c>
      <c r="AY21" s="297">
        <f t="shared" si="21"/>
        <v>778.00000000000045</v>
      </c>
      <c r="AZ21" s="302">
        <f t="shared" si="22"/>
        <v>1.3112000000000001</v>
      </c>
      <c r="BA21" s="306">
        <v>2890</v>
      </c>
      <c r="BB21" s="297">
        <f t="shared" si="23"/>
        <v>388.00000000000045</v>
      </c>
      <c r="BC21" s="311">
        <f t="shared" si="24"/>
        <v>1.1342560553633219</v>
      </c>
      <c r="BE21" s="292">
        <v>15</v>
      </c>
      <c r="BF21" s="289">
        <f t="shared" si="45"/>
        <v>3230</v>
      </c>
      <c r="BG21" s="289">
        <f t="shared" si="25"/>
        <v>3553.0000000000005</v>
      </c>
      <c r="BH21" s="297">
        <v>2650</v>
      </c>
      <c r="BI21" s="297">
        <f t="shared" si="26"/>
        <v>903.00000000000045</v>
      </c>
      <c r="BJ21" s="302">
        <f t="shared" si="27"/>
        <v>1.3407547169811322</v>
      </c>
      <c r="BK21" s="306">
        <v>3030</v>
      </c>
      <c r="BL21" s="297">
        <f t="shared" si="28"/>
        <v>523.00000000000045</v>
      </c>
      <c r="BM21" s="311">
        <f t="shared" si="29"/>
        <v>1.1726072607260727</v>
      </c>
      <c r="BO21" s="292">
        <v>15</v>
      </c>
      <c r="BP21" s="289">
        <f t="shared" si="46"/>
        <v>3370</v>
      </c>
      <c r="BQ21" s="289">
        <f t="shared" si="30"/>
        <v>3707.0000000000005</v>
      </c>
      <c r="BR21" s="297">
        <v>3030</v>
      </c>
      <c r="BS21" s="297">
        <f t="shared" si="31"/>
        <v>677.00000000000045</v>
      </c>
      <c r="BT21" s="302">
        <f t="shared" si="32"/>
        <v>1.2234323432343235</v>
      </c>
      <c r="BU21" s="306">
        <v>3420</v>
      </c>
      <c r="BV21" s="297">
        <f t="shared" si="33"/>
        <v>287.00000000000045</v>
      </c>
      <c r="BW21" s="311">
        <f t="shared" si="34"/>
        <v>1.0839181286549708</v>
      </c>
      <c r="BY21" s="292">
        <v>15</v>
      </c>
      <c r="BZ21" s="289">
        <f t="shared" si="47"/>
        <v>3540</v>
      </c>
      <c r="CA21" s="289">
        <f t="shared" si="35"/>
        <v>3894.0000000000005</v>
      </c>
      <c r="CB21" s="297">
        <v>3260</v>
      </c>
      <c r="CC21" s="297">
        <f t="shared" si="36"/>
        <v>634.00000000000045</v>
      </c>
      <c r="CD21" s="302">
        <f t="shared" si="37"/>
        <v>1.1944785276073622</v>
      </c>
      <c r="CE21" s="306">
        <v>3650</v>
      </c>
      <c r="CF21" s="297">
        <f t="shared" si="38"/>
        <v>244.00000000000045</v>
      </c>
      <c r="CG21" s="311">
        <f t="shared" si="39"/>
        <v>1.0668493150684932</v>
      </c>
    </row>
    <row r="22" spans="2:85">
      <c r="B22" s="278" t="s">
        <v>147</v>
      </c>
      <c r="C22" s="280">
        <v>210</v>
      </c>
      <c r="E22" s="289">
        <f>計算票!G23</f>
        <v>3330</v>
      </c>
      <c r="G22" s="292">
        <v>16</v>
      </c>
      <c r="H22" s="289">
        <f t="shared" si="40"/>
        <v>3030</v>
      </c>
      <c r="I22" s="289">
        <f t="shared" si="0"/>
        <v>3333.0000000000005</v>
      </c>
      <c r="J22" s="297">
        <v>2540</v>
      </c>
      <c r="K22" s="297">
        <f t="shared" si="1"/>
        <v>793.00000000000045</v>
      </c>
      <c r="L22" s="302">
        <f t="shared" si="2"/>
        <v>1.312204724409449</v>
      </c>
      <c r="M22" s="306">
        <v>2930</v>
      </c>
      <c r="N22" s="297">
        <f t="shared" si="3"/>
        <v>403.00000000000045</v>
      </c>
      <c r="O22" s="311">
        <f t="shared" si="4"/>
        <v>1.1375426621160412</v>
      </c>
      <c r="Q22" s="292">
        <v>16</v>
      </c>
      <c r="R22" s="289">
        <f t="shared" si="41"/>
        <v>3030</v>
      </c>
      <c r="S22" s="289">
        <f t="shared" si="5"/>
        <v>3333.0000000000005</v>
      </c>
      <c r="T22" s="297">
        <v>2550</v>
      </c>
      <c r="U22" s="297">
        <f t="shared" si="6"/>
        <v>783.00000000000045</v>
      </c>
      <c r="V22" s="302">
        <f t="shared" si="7"/>
        <v>1.3070588235294121</v>
      </c>
      <c r="W22" s="306">
        <v>2940</v>
      </c>
      <c r="X22" s="297">
        <f t="shared" si="8"/>
        <v>393.00000000000045</v>
      </c>
      <c r="Y22" s="311">
        <f t="shared" si="9"/>
        <v>1.1336734693877553</v>
      </c>
      <c r="AA22" s="292">
        <v>16</v>
      </c>
      <c r="AB22" s="289">
        <f t="shared" si="42"/>
        <v>3060</v>
      </c>
      <c r="AC22" s="289">
        <f t="shared" si="10"/>
        <v>3366.0000000000005</v>
      </c>
      <c r="AD22" s="297">
        <v>2620</v>
      </c>
      <c r="AE22" s="297">
        <f t="shared" si="11"/>
        <v>746.00000000000045</v>
      </c>
      <c r="AF22" s="302">
        <f t="shared" si="12"/>
        <v>1.2847328244274812</v>
      </c>
      <c r="AG22" s="306">
        <v>3020</v>
      </c>
      <c r="AH22" s="297">
        <f t="shared" si="13"/>
        <v>346.00000000000045</v>
      </c>
      <c r="AI22" s="311">
        <f t="shared" si="14"/>
        <v>1.1145695364238413</v>
      </c>
      <c r="AK22" s="292">
        <v>16</v>
      </c>
      <c r="AL22" s="289">
        <f t="shared" si="43"/>
        <v>3130</v>
      </c>
      <c r="AM22" s="289">
        <f t="shared" si="15"/>
        <v>3443.0000000000005</v>
      </c>
      <c r="AN22" s="297">
        <v>2670</v>
      </c>
      <c r="AO22" s="297">
        <f t="shared" si="16"/>
        <v>773.00000000000045</v>
      </c>
      <c r="AP22" s="302">
        <f t="shared" si="17"/>
        <v>1.2895131086142324</v>
      </c>
      <c r="AQ22" s="306">
        <v>3060</v>
      </c>
      <c r="AR22" s="297">
        <f t="shared" si="18"/>
        <v>383.00000000000045</v>
      </c>
      <c r="AS22" s="311">
        <f t="shared" si="19"/>
        <v>1.1251633986928107</v>
      </c>
      <c r="AU22" s="292">
        <v>16</v>
      </c>
      <c r="AV22" s="289">
        <f t="shared" si="44"/>
        <v>3160</v>
      </c>
      <c r="AW22" s="289">
        <f t="shared" si="20"/>
        <v>3476.0000000000005</v>
      </c>
      <c r="AX22" s="297">
        <v>2690</v>
      </c>
      <c r="AY22" s="297">
        <f t="shared" si="21"/>
        <v>786.00000000000045</v>
      </c>
      <c r="AZ22" s="302">
        <f t="shared" si="22"/>
        <v>1.292193308550186</v>
      </c>
      <c r="BA22" s="306">
        <v>3090</v>
      </c>
      <c r="BB22" s="297">
        <f t="shared" si="23"/>
        <v>386.00000000000045</v>
      </c>
      <c r="BC22" s="311">
        <f t="shared" si="24"/>
        <v>1.1249190938511329</v>
      </c>
      <c r="BE22" s="292">
        <v>16</v>
      </c>
      <c r="BF22" s="289">
        <f t="shared" si="45"/>
        <v>3410</v>
      </c>
      <c r="BG22" s="289">
        <f t="shared" si="25"/>
        <v>3751.0000000000005</v>
      </c>
      <c r="BH22" s="297">
        <v>2830</v>
      </c>
      <c r="BI22" s="297">
        <f t="shared" si="26"/>
        <v>921.00000000000045</v>
      </c>
      <c r="BJ22" s="302">
        <f t="shared" si="27"/>
        <v>1.3254416961130744</v>
      </c>
      <c r="BK22" s="306">
        <v>3230</v>
      </c>
      <c r="BL22" s="297">
        <f t="shared" si="28"/>
        <v>521.00000000000045</v>
      </c>
      <c r="BM22" s="311">
        <f t="shared" si="29"/>
        <v>1.1613003095975234</v>
      </c>
      <c r="BO22" s="292">
        <v>16</v>
      </c>
      <c r="BP22" s="289">
        <f t="shared" si="46"/>
        <v>3550</v>
      </c>
      <c r="BQ22" s="289">
        <f t="shared" si="30"/>
        <v>3905.0000000000005</v>
      </c>
      <c r="BR22" s="297">
        <v>3220</v>
      </c>
      <c r="BS22" s="297">
        <f t="shared" si="31"/>
        <v>685.00000000000045</v>
      </c>
      <c r="BT22" s="302">
        <f t="shared" si="32"/>
        <v>1.2127329192546585</v>
      </c>
      <c r="BU22" s="306">
        <v>3610</v>
      </c>
      <c r="BV22" s="297">
        <f t="shared" si="33"/>
        <v>295.00000000000045</v>
      </c>
      <c r="BW22" s="311">
        <f t="shared" si="34"/>
        <v>1.0817174515235459</v>
      </c>
      <c r="BY22" s="292">
        <v>16</v>
      </c>
      <c r="BZ22" s="289">
        <f t="shared" si="47"/>
        <v>3720</v>
      </c>
      <c r="CA22" s="289">
        <f t="shared" si="35"/>
        <v>4092.0000000000005</v>
      </c>
      <c r="CB22" s="297">
        <v>3450</v>
      </c>
      <c r="CC22" s="297">
        <f t="shared" si="36"/>
        <v>642.00000000000045</v>
      </c>
      <c r="CD22" s="302">
        <f t="shared" si="37"/>
        <v>1.1860869565217393</v>
      </c>
      <c r="CE22" s="306">
        <v>3850</v>
      </c>
      <c r="CF22" s="297">
        <f t="shared" si="38"/>
        <v>242.00000000000045</v>
      </c>
      <c r="CG22" s="311">
        <f t="shared" si="39"/>
        <v>1.0628571428571429</v>
      </c>
    </row>
    <row r="23" spans="2:85">
      <c r="B23" s="278" t="s">
        <v>248</v>
      </c>
      <c r="C23" s="280">
        <v>240</v>
      </c>
      <c r="E23" s="289">
        <f>計算票!G24</f>
        <v>3530</v>
      </c>
      <c r="G23" s="292">
        <v>17</v>
      </c>
      <c r="H23" s="289">
        <f t="shared" si="40"/>
        <v>3210</v>
      </c>
      <c r="I23" s="289">
        <f t="shared" si="0"/>
        <v>3531.0000000000005</v>
      </c>
      <c r="J23" s="297">
        <v>2710</v>
      </c>
      <c r="K23" s="297">
        <f t="shared" si="1"/>
        <v>821.00000000000045</v>
      </c>
      <c r="L23" s="302">
        <f t="shared" si="2"/>
        <v>1.3029520295202954</v>
      </c>
      <c r="M23" s="306">
        <v>3120</v>
      </c>
      <c r="N23" s="297">
        <f t="shared" si="3"/>
        <v>411.00000000000045</v>
      </c>
      <c r="O23" s="311">
        <f t="shared" si="4"/>
        <v>1.1317307692307694</v>
      </c>
      <c r="Q23" s="292">
        <v>17</v>
      </c>
      <c r="R23" s="289">
        <f t="shared" si="41"/>
        <v>3210</v>
      </c>
      <c r="S23" s="289">
        <f t="shared" si="5"/>
        <v>3531.0000000000005</v>
      </c>
      <c r="T23" s="297">
        <v>2720</v>
      </c>
      <c r="U23" s="297">
        <f t="shared" si="6"/>
        <v>811.00000000000045</v>
      </c>
      <c r="V23" s="302">
        <f t="shared" si="7"/>
        <v>1.2981617647058825</v>
      </c>
      <c r="W23" s="306">
        <v>3130</v>
      </c>
      <c r="X23" s="297">
        <f t="shared" si="8"/>
        <v>401.00000000000045</v>
      </c>
      <c r="Y23" s="311">
        <f t="shared" si="9"/>
        <v>1.1281150159744411</v>
      </c>
      <c r="AA23" s="292">
        <v>17</v>
      </c>
      <c r="AB23" s="289">
        <f t="shared" si="42"/>
        <v>3240</v>
      </c>
      <c r="AC23" s="289">
        <f t="shared" si="10"/>
        <v>3564.0000000000005</v>
      </c>
      <c r="AD23" s="297">
        <v>2810</v>
      </c>
      <c r="AE23" s="297">
        <f t="shared" si="11"/>
        <v>754.00000000000045</v>
      </c>
      <c r="AF23" s="302">
        <f t="shared" si="12"/>
        <v>1.2683274021352315</v>
      </c>
      <c r="AG23" s="306">
        <v>3220</v>
      </c>
      <c r="AH23" s="297">
        <f t="shared" si="13"/>
        <v>344.00000000000045</v>
      </c>
      <c r="AI23" s="311">
        <f t="shared" si="14"/>
        <v>1.1068322981366461</v>
      </c>
      <c r="AK23" s="292">
        <v>17</v>
      </c>
      <c r="AL23" s="289">
        <f t="shared" si="43"/>
        <v>3310</v>
      </c>
      <c r="AM23" s="289">
        <f t="shared" si="15"/>
        <v>3641.0000000000005</v>
      </c>
      <c r="AN23" s="297">
        <v>2860</v>
      </c>
      <c r="AO23" s="297">
        <f t="shared" si="16"/>
        <v>781.00000000000045</v>
      </c>
      <c r="AP23" s="302">
        <f t="shared" si="17"/>
        <v>1.2730769230769232</v>
      </c>
      <c r="AQ23" s="306">
        <v>3260</v>
      </c>
      <c r="AR23" s="297">
        <f t="shared" si="18"/>
        <v>381.00000000000045</v>
      </c>
      <c r="AS23" s="311">
        <f t="shared" si="19"/>
        <v>1.1168711656441719</v>
      </c>
      <c r="AU23" s="292">
        <v>17</v>
      </c>
      <c r="AV23" s="289">
        <f t="shared" si="44"/>
        <v>3340</v>
      </c>
      <c r="AW23" s="289">
        <f t="shared" si="20"/>
        <v>3674.0000000000005</v>
      </c>
      <c r="AX23" s="297">
        <v>2880</v>
      </c>
      <c r="AY23" s="297">
        <f t="shared" si="21"/>
        <v>794.00000000000045</v>
      </c>
      <c r="AZ23" s="302">
        <f t="shared" si="22"/>
        <v>1.2756944444444447</v>
      </c>
      <c r="BA23" s="306">
        <v>3280</v>
      </c>
      <c r="BB23" s="297">
        <f t="shared" si="23"/>
        <v>394.00000000000045</v>
      </c>
      <c r="BC23" s="311">
        <f t="shared" si="24"/>
        <v>1.1201219512195124</v>
      </c>
      <c r="BE23" s="292">
        <v>17</v>
      </c>
      <c r="BF23" s="289">
        <f t="shared" si="45"/>
        <v>3590</v>
      </c>
      <c r="BG23" s="289">
        <f t="shared" si="25"/>
        <v>3949.0000000000005</v>
      </c>
      <c r="BH23" s="297">
        <v>3020</v>
      </c>
      <c r="BI23" s="297">
        <f t="shared" si="26"/>
        <v>929.00000000000045</v>
      </c>
      <c r="BJ23" s="302">
        <f t="shared" si="27"/>
        <v>1.3076158940397353</v>
      </c>
      <c r="BK23" s="306">
        <v>3430</v>
      </c>
      <c r="BL23" s="297">
        <f t="shared" si="28"/>
        <v>519.00000000000045</v>
      </c>
      <c r="BM23" s="311">
        <f t="shared" si="29"/>
        <v>1.1513119533527698</v>
      </c>
      <c r="BO23" s="292">
        <v>17</v>
      </c>
      <c r="BP23" s="289">
        <f t="shared" si="46"/>
        <v>3730</v>
      </c>
      <c r="BQ23" s="289">
        <f t="shared" si="30"/>
        <v>4103</v>
      </c>
      <c r="BR23" s="297">
        <v>3410</v>
      </c>
      <c r="BS23" s="297">
        <f t="shared" si="31"/>
        <v>693</v>
      </c>
      <c r="BT23" s="302">
        <f t="shared" si="32"/>
        <v>1.2032258064516128</v>
      </c>
      <c r="BU23" s="306">
        <v>3810</v>
      </c>
      <c r="BV23" s="297">
        <f t="shared" si="33"/>
        <v>293</v>
      </c>
      <c r="BW23" s="311">
        <f t="shared" si="34"/>
        <v>1.0769028871391075</v>
      </c>
      <c r="BY23" s="292">
        <v>17</v>
      </c>
      <c r="BZ23" s="289">
        <f t="shared" si="47"/>
        <v>3900</v>
      </c>
      <c r="CA23" s="289">
        <f t="shared" si="35"/>
        <v>4290</v>
      </c>
      <c r="CB23" s="297">
        <v>3640</v>
      </c>
      <c r="CC23" s="297">
        <f t="shared" si="36"/>
        <v>650</v>
      </c>
      <c r="CD23" s="302">
        <f t="shared" si="37"/>
        <v>1.1785714285714286</v>
      </c>
      <c r="CE23" s="306">
        <v>4040</v>
      </c>
      <c r="CF23" s="297">
        <f t="shared" si="38"/>
        <v>250</v>
      </c>
      <c r="CG23" s="311">
        <f t="shared" si="39"/>
        <v>1.0618811881188119</v>
      </c>
    </row>
    <row r="24" spans="2:85">
      <c r="B24" s="278" t="s">
        <v>141</v>
      </c>
      <c r="C24" s="281">
        <v>0</v>
      </c>
      <c r="E24" s="289">
        <f>計算票!G25</f>
        <v>3720</v>
      </c>
      <c r="G24" s="292">
        <v>18</v>
      </c>
      <c r="H24" s="289">
        <f t="shared" si="40"/>
        <v>3390</v>
      </c>
      <c r="I24" s="289">
        <f t="shared" si="0"/>
        <v>3729.0000000000005</v>
      </c>
      <c r="J24" s="297">
        <v>2890</v>
      </c>
      <c r="K24" s="297">
        <f t="shared" si="1"/>
        <v>839.00000000000045</v>
      </c>
      <c r="L24" s="302">
        <f t="shared" si="2"/>
        <v>1.2903114186851212</v>
      </c>
      <c r="M24" s="306">
        <v>3310</v>
      </c>
      <c r="N24" s="297">
        <f t="shared" si="3"/>
        <v>419.00000000000045</v>
      </c>
      <c r="O24" s="311">
        <f t="shared" si="4"/>
        <v>1.1265861027190334</v>
      </c>
      <c r="Q24" s="292">
        <v>18</v>
      </c>
      <c r="R24" s="289">
        <f t="shared" si="41"/>
        <v>3390</v>
      </c>
      <c r="S24" s="289">
        <f t="shared" si="5"/>
        <v>3729.0000000000005</v>
      </c>
      <c r="T24" s="297">
        <v>2900</v>
      </c>
      <c r="U24" s="297">
        <f t="shared" si="6"/>
        <v>829.00000000000045</v>
      </c>
      <c r="V24" s="302">
        <f t="shared" si="7"/>
        <v>1.2858620689655174</v>
      </c>
      <c r="W24" s="306">
        <v>3320</v>
      </c>
      <c r="X24" s="297">
        <f t="shared" si="8"/>
        <v>409.00000000000045</v>
      </c>
      <c r="Y24" s="311">
        <f t="shared" si="9"/>
        <v>1.1231927710843375</v>
      </c>
      <c r="AA24" s="292">
        <v>18</v>
      </c>
      <c r="AB24" s="289">
        <f t="shared" si="42"/>
        <v>3420</v>
      </c>
      <c r="AC24" s="289">
        <f t="shared" si="10"/>
        <v>3762.0000000000005</v>
      </c>
      <c r="AD24" s="297">
        <v>3000</v>
      </c>
      <c r="AE24" s="297">
        <f t="shared" si="11"/>
        <v>762.00000000000045</v>
      </c>
      <c r="AF24" s="302">
        <f t="shared" si="12"/>
        <v>1.2540000000000002</v>
      </c>
      <c r="AG24" s="306">
        <v>3420</v>
      </c>
      <c r="AH24" s="297">
        <f t="shared" si="13"/>
        <v>342.00000000000045</v>
      </c>
      <c r="AI24" s="311">
        <f t="shared" si="14"/>
        <v>1.1000000000000001</v>
      </c>
      <c r="AK24" s="292">
        <v>18</v>
      </c>
      <c r="AL24" s="289">
        <f t="shared" si="43"/>
        <v>3490</v>
      </c>
      <c r="AM24" s="289">
        <f t="shared" si="15"/>
        <v>3839.0000000000005</v>
      </c>
      <c r="AN24" s="297">
        <v>3040</v>
      </c>
      <c r="AO24" s="297">
        <f t="shared" si="16"/>
        <v>799.00000000000045</v>
      </c>
      <c r="AP24" s="302">
        <f t="shared" si="17"/>
        <v>1.2628289473684211</v>
      </c>
      <c r="AQ24" s="306">
        <v>3460</v>
      </c>
      <c r="AR24" s="297">
        <f t="shared" si="18"/>
        <v>379.00000000000045</v>
      </c>
      <c r="AS24" s="311">
        <f t="shared" si="19"/>
        <v>1.1095375722543355</v>
      </c>
      <c r="AU24" s="292">
        <v>18</v>
      </c>
      <c r="AV24" s="289">
        <f t="shared" si="44"/>
        <v>3520</v>
      </c>
      <c r="AW24" s="289">
        <f t="shared" si="20"/>
        <v>3872.0000000000005</v>
      </c>
      <c r="AX24" s="297">
        <v>3060</v>
      </c>
      <c r="AY24" s="297">
        <f t="shared" si="21"/>
        <v>812.00000000000045</v>
      </c>
      <c r="AZ24" s="302">
        <f t="shared" si="22"/>
        <v>1.2653594771241832</v>
      </c>
      <c r="BA24" s="306">
        <v>3480</v>
      </c>
      <c r="BB24" s="297">
        <f t="shared" si="23"/>
        <v>392.00000000000045</v>
      </c>
      <c r="BC24" s="311">
        <f t="shared" si="24"/>
        <v>1.1126436781609197</v>
      </c>
      <c r="BE24" s="292">
        <v>18</v>
      </c>
      <c r="BF24" s="289">
        <f t="shared" si="45"/>
        <v>3770</v>
      </c>
      <c r="BG24" s="289">
        <f t="shared" si="25"/>
        <v>4147</v>
      </c>
      <c r="BH24" s="297">
        <v>3210</v>
      </c>
      <c r="BI24" s="297">
        <f t="shared" si="26"/>
        <v>937</v>
      </c>
      <c r="BJ24" s="302">
        <f t="shared" si="27"/>
        <v>1.2919003115264798</v>
      </c>
      <c r="BK24" s="306">
        <v>3630</v>
      </c>
      <c r="BL24" s="297">
        <f t="shared" si="28"/>
        <v>517</v>
      </c>
      <c r="BM24" s="311">
        <f t="shared" si="29"/>
        <v>1.1424242424242423</v>
      </c>
      <c r="BO24" s="292">
        <v>18</v>
      </c>
      <c r="BP24" s="289">
        <f t="shared" si="46"/>
        <v>3910</v>
      </c>
      <c r="BQ24" s="289">
        <f t="shared" si="30"/>
        <v>4301</v>
      </c>
      <c r="BR24" s="297">
        <v>3590</v>
      </c>
      <c r="BS24" s="297">
        <f t="shared" si="31"/>
        <v>711</v>
      </c>
      <c r="BT24" s="302">
        <f t="shared" si="32"/>
        <v>1.1980501392757661</v>
      </c>
      <c r="BU24" s="306">
        <v>4010</v>
      </c>
      <c r="BV24" s="297">
        <f t="shared" si="33"/>
        <v>291</v>
      </c>
      <c r="BW24" s="311">
        <f t="shared" si="34"/>
        <v>1.0725685785536159</v>
      </c>
      <c r="BY24" s="292">
        <v>18</v>
      </c>
      <c r="BZ24" s="289">
        <f t="shared" si="47"/>
        <v>4080</v>
      </c>
      <c r="CA24" s="289">
        <f t="shared" si="35"/>
        <v>4488</v>
      </c>
      <c r="CB24" s="297">
        <v>3820</v>
      </c>
      <c r="CC24" s="297">
        <f t="shared" si="36"/>
        <v>668</v>
      </c>
      <c r="CD24" s="302">
        <f t="shared" si="37"/>
        <v>1.174869109947644</v>
      </c>
      <c r="CE24" s="306">
        <v>4240</v>
      </c>
      <c r="CF24" s="297">
        <f t="shared" si="38"/>
        <v>248</v>
      </c>
      <c r="CG24" s="311">
        <f t="shared" si="39"/>
        <v>1.0584905660377359</v>
      </c>
    </row>
    <row r="25" spans="2:85">
      <c r="E25" s="289">
        <f>計算票!G26</f>
        <v>3920</v>
      </c>
      <c r="G25" s="292">
        <v>19</v>
      </c>
      <c r="H25" s="289">
        <f t="shared" si="40"/>
        <v>3570</v>
      </c>
      <c r="I25" s="289">
        <f t="shared" si="0"/>
        <v>3927.0000000000005</v>
      </c>
      <c r="J25" s="297">
        <v>3060</v>
      </c>
      <c r="K25" s="297">
        <f t="shared" si="1"/>
        <v>867.00000000000045</v>
      </c>
      <c r="L25" s="302">
        <f t="shared" si="2"/>
        <v>1.2833333333333334</v>
      </c>
      <c r="M25" s="306">
        <v>3490</v>
      </c>
      <c r="N25" s="297">
        <f t="shared" si="3"/>
        <v>437.00000000000045</v>
      </c>
      <c r="O25" s="311">
        <f t="shared" si="4"/>
        <v>1.1252148997134672</v>
      </c>
      <c r="Q25" s="292">
        <v>19</v>
      </c>
      <c r="R25" s="289">
        <f t="shared" si="41"/>
        <v>3570</v>
      </c>
      <c r="S25" s="289">
        <f t="shared" si="5"/>
        <v>3927.0000000000005</v>
      </c>
      <c r="T25" s="297">
        <v>3080</v>
      </c>
      <c r="U25" s="297">
        <f t="shared" si="6"/>
        <v>847.00000000000045</v>
      </c>
      <c r="V25" s="302">
        <f t="shared" si="7"/>
        <v>1.2750000000000001</v>
      </c>
      <c r="W25" s="306">
        <v>3500</v>
      </c>
      <c r="X25" s="297">
        <f t="shared" si="8"/>
        <v>427.00000000000045</v>
      </c>
      <c r="Y25" s="311">
        <f t="shared" si="9"/>
        <v>1.1220000000000001</v>
      </c>
      <c r="AA25" s="292">
        <v>19</v>
      </c>
      <c r="AB25" s="289">
        <f t="shared" si="42"/>
        <v>3600</v>
      </c>
      <c r="AC25" s="289">
        <f t="shared" si="10"/>
        <v>3960.0000000000005</v>
      </c>
      <c r="AD25" s="297">
        <v>3190</v>
      </c>
      <c r="AE25" s="297">
        <f t="shared" si="11"/>
        <v>770.00000000000045</v>
      </c>
      <c r="AF25" s="302">
        <f t="shared" si="12"/>
        <v>1.2413793103448276</v>
      </c>
      <c r="AG25" s="306">
        <v>3610</v>
      </c>
      <c r="AH25" s="297">
        <f t="shared" si="13"/>
        <v>350.00000000000045</v>
      </c>
      <c r="AI25" s="311">
        <f t="shared" si="14"/>
        <v>1.0969529085872578</v>
      </c>
      <c r="AK25" s="292">
        <v>19</v>
      </c>
      <c r="AL25" s="289">
        <f t="shared" si="43"/>
        <v>3670</v>
      </c>
      <c r="AM25" s="289">
        <f t="shared" si="15"/>
        <v>4037.0000000000005</v>
      </c>
      <c r="AN25" s="297">
        <v>3230</v>
      </c>
      <c r="AO25" s="297">
        <f t="shared" si="16"/>
        <v>807.00000000000045</v>
      </c>
      <c r="AP25" s="302">
        <f t="shared" si="17"/>
        <v>1.2498452012383903</v>
      </c>
      <c r="AQ25" s="306">
        <v>3660</v>
      </c>
      <c r="AR25" s="297">
        <f t="shared" si="18"/>
        <v>377.00000000000045</v>
      </c>
      <c r="AS25" s="311">
        <f t="shared" si="19"/>
        <v>1.1030054644808744</v>
      </c>
      <c r="AU25" s="292">
        <v>19</v>
      </c>
      <c r="AV25" s="289">
        <f t="shared" si="44"/>
        <v>3700</v>
      </c>
      <c r="AW25" s="289">
        <f t="shared" si="20"/>
        <v>4070.0000000000005</v>
      </c>
      <c r="AX25" s="297">
        <v>3250</v>
      </c>
      <c r="AY25" s="297">
        <f t="shared" si="21"/>
        <v>820.00000000000045</v>
      </c>
      <c r="AZ25" s="302">
        <f t="shared" si="22"/>
        <v>1.2523076923076923</v>
      </c>
      <c r="BA25" s="306">
        <v>3680</v>
      </c>
      <c r="BB25" s="297">
        <f t="shared" si="23"/>
        <v>390.00000000000045</v>
      </c>
      <c r="BC25" s="311">
        <f t="shared" si="24"/>
        <v>1.1059782608695654</v>
      </c>
      <c r="BE25" s="292">
        <v>19</v>
      </c>
      <c r="BF25" s="289">
        <f t="shared" si="45"/>
        <v>3950</v>
      </c>
      <c r="BG25" s="289">
        <f t="shared" si="25"/>
        <v>4345</v>
      </c>
      <c r="BH25" s="297">
        <v>3390</v>
      </c>
      <c r="BI25" s="297">
        <f t="shared" si="26"/>
        <v>955</v>
      </c>
      <c r="BJ25" s="302">
        <f t="shared" si="27"/>
        <v>1.2817109144542773</v>
      </c>
      <c r="BK25" s="306">
        <v>3820</v>
      </c>
      <c r="BL25" s="297">
        <f t="shared" si="28"/>
        <v>525</v>
      </c>
      <c r="BM25" s="311">
        <f t="shared" si="29"/>
        <v>1.1374345549738221</v>
      </c>
      <c r="BO25" s="292">
        <v>19</v>
      </c>
      <c r="BP25" s="289">
        <f t="shared" si="46"/>
        <v>4090</v>
      </c>
      <c r="BQ25" s="289">
        <f t="shared" si="30"/>
        <v>4499</v>
      </c>
      <c r="BR25" s="297">
        <v>3780</v>
      </c>
      <c r="BS25" s="297">
        <f t="shared" si="31"/>
        <v>719</v>
      </c>
      <c r="BT25" s="302">
        <f t="shared" si="32"/>
        <v>1.1902116402116403</v>
      </c>
      <c r="BU25" s="306">
        <v>4210</v>
      </c>
      <c r="BV25" s="297">
        <f t="shared" si="33"/>
        <v>289</v>
      </c>
      <c r="BW25" s="311">
        <f t="shared" si="34"/>
        <v>1.068646080760095</v>
      </c>
      <c r="BY25" s="292">
        <v>19</v>
      </c>
      <c r="BZ25" s="289">
        <f t="shared" si="47"/>
        <v>4260</v>
      </c>
      <c r="CA25" s="289">
        <f t="shared" si="35"/>
        <v>4686</v>
      </c>
      <c r="CB25" s="297">
        <v>4010</v>
      </c>
      <c r="CC25" s="297">
        <f t="shared" si="36"/>
        <v>676</v>
      </c>
      <c r="CD25" s="302">
        <f t="shared" si="37"/>
        <v>1.1685785536159601</v>
      </c>
      <c r="CE25" s="306">
        <v>4440</v>
      </c>
      <c r="CF25" s="297">
        <f t="shared" si="38"/>
        <v>246</v>
      </c>
      <c r="CG25" s="311">
        <f t="shared" si="39"/>
        <v>1.0554054054054054</v>
      </c>
    </row>
    <row r="26" spans="2:85">
      <c r="E26" s="289">
        <f>計算票!G27</f>
        <v>4120</v>
      </c>
      <c r="G26" s="292">
        <v>20</v>
      </c>
      <c r="H26" s="289">
        <f t="shared" si="40"/>
        <v>3750</v>
      </c>
      <c r="I26" s="289">
        <f t="shared" si="0"/>
        <v>4125</v>
      </c>
      <c r="J26" s="297">
        <v>3240</v>
      </c>
      <c r="K26" s="297">
        <f t="shared" si="1"/>
        <v>885</v>
      </c>
      <c r="L26" s="302">
        <f t="shared" si="2"/>
        <v>1.2731481481481481</v>
      </c>
      <c r="M26" s="306">
        <v>3680</v>
      </c>
      <c r="N26" s="297">
        <f t="shared" si="3"/>
        <v>445</v>
      </c>
      <c r="O26" s="311">
        <f t="shared" si="4"/>
        <v>1.1209239130434783</v>
      </c>
      <c r="Q26" s="292">
        <v>20</v>
      </c>
      <c r="R26" s="289">
        <f t="shared" si="41"/>
        <v>3750</v>
      </c>
      <c r="S26" s="289">
        <f t="shared" si="5"/>
        <v>4125</v>
      </c>
      <c r="T26" s="297">
        <v>3250</v>
      </c>
      <c r="U26" s="297">
        <f t="shared" si="6"/>
        <v>875</v>
      </c>
      <c r="V26" s="302">
        <f t="shared" si="7"/>
        <v>1.2692307692307692</v>
      </c>
      <c r="W26" s="306">
        <v>3690</v>
      </c>
      <c r="X26" s="297">
        <f t="shared" si="8"/>
        <v>435</v>
      </c>
      <c r="Y26" s="311">
        <f t="shared" si="9"/>
        <v>1.1178861788617886</v>
      </c>
      <c r="AA26" s="292">
        <v>20</v>
      </c>
      <c r="AB26" s="289">
        <f t="shared" si="42"/>
        <v>3780</v>
      </c>
      <c r="AC26" s="289">
        <f t="shared" si="10"/>
        <v>4158</v>
      </c>
      <c r="AD26" s="297">
        <v>3370</v>
      </c>
      <c r="AE26" s="297">
        <f t="shared" si="11"/>
        <v>788</v>
      </c>
      <c r="AF26" s="302">
        <f t="shared" si="12"/>
        <v>1.2338278931750741</v>
      </c>
      <c r="AG26" s="306">
        <v>3810</v>
      </c>
      <c r="AH26" s="297">
        <f t="shared" si="13"/>
        <v>348</v>
      </c>
      <c r="AI26" s="311">
        <f t="shared" si="14"/>
        <v>1.0913385826771653</v>
      </c>
      <c r="AK26" s="292">
        <v>20</v>
      </c>
      <c r="AL26" s="289">
        <f t="shared" si="43"/>
        <v>3850</v>
      </c>
      <c r="AM26" s="289">
        <f t="shared" si="15"/>
        <v>4235</v>
      </c>
      <c r="AN26" s="297">
        <v>3420</v>
      </c>
      <c r="AO26" s="297">
        <f t="shared" si="16"/>
        <v>815</v>
      </c>
      <c r="AP26" s="302">
        <f t="shared" si="17"/>
        <v>1.2383040935672514</v>
      </c>
      <c r="AQ26" s="306">
        <v>3860</v>
      </c>
      <c r="AR26" s="297">
        <f t="shared" si="18"/>
        <v>375</v>
      </c>
      <c r="AS26" s="311">
        <f t="shared" si="19"/>
        <v>1.0971502590673574</v>
      </c>
      <c r="AU26" s="292">
        <v>20</v>
      </c>
      <c r="AV26" s="289">
        <f t="shared" si="44"/>
        <v>3880</v>
      </c>
      <c r="AW26" s="289">
        <f t="shared" si="20"/>
        <v>4268</v>
      </c>
      <c r="AX26" s="297">
        <v>3440</v>
      </c>
      <c r="AY26" s="297">
        <f t="shared" si="21"/>
        <v>828</v>
      </c>
      <c r="AZ26" s="302">
        <f t="shared" si="22"/>
        <v>1.2406976744186047</v>
      </c>
      <c r="BA26" s="306">
        <v>3880</v>
      </c>
      <c r="BB26" s="297">
        <f t="shared" si="23"/>
        <v>388</v>
      </c>
      <c r="BC26" s="311">
        <f t="shared" si="24"/>
        <v>1.1000000000000001</v>
      </c>
      <c r="BE26" s="292">
        <v>20</v>
      </c>
      <c r="BF26" s="289">
        <f t="shared" si="45"/>
        <v>4130</v>
      </c>
      <c r="BG26" s="289">
        <f t="shared" si="25"/>
        <v>4543</v>
      </c>
      <c r="BH26" s="297">
        <v>3580</v>
      </c>
      <c r="BI26" s="297">
        <f t="shared" si="26"/>
        <v>963</v>
      </c>
      <c r="BJ26" s="302">
        <f t="shared" si="27"/>
        <v>1.2689944134078213</v>
      </c>
      <c r="BK26" s="306">
        <v>4020</v>
      </c>
      <c r="BL26" s="297">
        <f t="shared" si="28"/>
        <v>523</v>
      </c>
      <c r="BM26" s="311">
        <f t="shared" si="29"/>
        <v>1.1300995024875622</v>
      </c>
      <c r="BO26" s="292">
        <v>20</v>
      </c>
      <c r="BP26" s="289">
        <f t="shared" si="46"/>
        <v>4270</v>
      </c>
      <c r="BQ26" s="289">
        <f t="shared" si="30"/>
        <v>4697</v>
      </c>
      <c r="BR26" s="297">
        <v>3970</v>
      </c>
      <c r="BS26" s="297">
        <f t="shared" si="31"/>
        <v>727</v>
      </c>
      <c r="BT26" s="302">
        <f t="shared" si="32"/>
        <v>1.1831234256926952</v>
      </c>
      <c r="BU26" s="306">
        <v>4410</v>
      </c>
      <c r="BV26" s="297">
        <f t="shared" si="33"/>
        <v>287</v>
      </c>
      <c r="BW26" s="311">
        <f t="shared" si="34"/>
        <v>1.0650793650793651</v>
      </c>
      <c r="BY26" s="292">
        <v>20</v>
      </c>
      <c r="BZ26" s="289">
        <f t="shared" si="47"/>
        <v>4440</v>
      </c>
      <c r="CA26" s="289">
        <f t="shared" si="35"/>
        <v>4884</v>
      </c>
      <c r="CB26" s="297">
        <v>4200</v>
      </c>
      <c r="CC26" s="297">
        <f t="shared" si="36"/>
        <v>684</v>
      </c>
      <c r="CD26" s="302">
        <f t="shared" si="37"/>
        <v>1.1628571428571428</v>
      </c>
      <c r="CE26" s="306">
        <v>4640</v>
      </c>
      <c r="CF26" s="297">
        <f t="shared" si="38"/>
        <v>244</v>
      </c>
      <c r="CG26" s="311">
        <f t="shared" si="39"/>
        <v>1.0525862068965517</v>
      </c>
    </row>
    <row r="27" spans="2:85">
      <c r="E27" s="289">
        <f>計算票!G28</f>
        <v>4320</v>
      </c>
      <c r="G27" s="292">
        <v>21</v>
      </c>
      <c r="H27" s="289">
        <f t="shared" si="40"/>
        <v>3930</v>
      </c>
      <c r="I27" s="289">
        <f t="shared" si="0"/>
        <v>4323</v>
      </c>
      <c r="J27" s="297">
        <v>3420</v>
      </c>
      <c r="K27" s="297">
        <f t="shared" si="1"/>
        <v>903</v>
      </c>
      <c r="L27" s="302">
        <f t="shared" si="2"/>
        <v>1.2640350877192983</v>
      </c>
      <c r="M27" s="306">
        <v>3870</v>
      </c>
      <c r="N27" s="297">
        <f t="shared" si="3"/>
        <v>453</v>
      </c>
      <c r="O27" s="311">
        <f t="shared" si="4"/>
        <v>1.1170542635658915</v>
      </c>
      <c r="Q27" s="292">
        <v>21</v>
      </c>
      <c r="R27" s="289">
        <f t="shared" si="41"/>
        <v>3930</v>
      </c>
      <c r="S27" s="289">
        <f t="shared" si="5"/>
        <v>4323</v>
      </c>
      <c r="T27" s="297">
        <v>3430</v>
      </c>
      <c r="U27" s="297">
        <f t="shared" si="6"/>
        <v>893</v>
      </c>
      <c r="V27" s="302">
        <f t="shared" si="7"/>
        <v>1.2603498542274052</v>
      </c>
      <c r="W27" s="306">
        <v>3880</v>
      </c>
      <c r="X27" s="297">
        <f t="shared" si="8"/>
        <v>443</v>
      </c>
      <c r="Y27" s="311">
        <f t="shared" si="9"/>
        <v>1.1141752577319588</v>
      </c>
      <c r="AA27" s="292">
        <v>21</v>
      </c>
      <c r="AB27" s="289">
        <f t="shared" si="42"/>
        <v>3960</v>
      </c>
      <c r="AC27" s="289">
        <f t="shared" si="10"/>
        <v>4356</v>
      </c>
      <c r="AD27" s="297">
        <v>3560</v>
      </c>
      <c r="AE27" s="297">
        <f t="shared" si="11"/>
        <v>796</v>
      </c>
      <c r="AF27" s="302">
        <f t="shared" si="12"/>
        <v>1.2235955056179775</v>
      </c>
      <c r="AG27" s="306">
        <v>4010</v>
      </c>
      <c r="AH27" s="297">
        <f t="shared" si="13"/>
        <v>346</v>
      </c>
      <c r="AI27" s="311">
        <f t="shared" si="14"/>
        <v>1.0862842892768081</v>
      </c>
      <c r="AK27" s="292">
        <v>21</v>
      </c>
      <c r="AL27" s="289">
        <f t="shared" si="43"/>
        <v>4030</v>
      </c>
      <c r="AM27" s="289">
        <f t="shared" si="15"/>
        <v>4433</v>
      </c>
      <c r="AN27" s="297">
        <v>3600</v>
      </c>
      <c r="AO27" s="297">
        <f t="shared" si="16"/>
        <v>833</v>
      </c>
      <c r="AP27" s="302">
        <f t="shared" si="17"/>
        <v>1.2313888888888889</v>
      </c>
      <c r="AQ27" s="306">
        <v>4050</v>
      </c>
      <c r="AR27" s="297">
        <f t="shared" si="18"/>
        <v>383</v>
      </c>
      <c r="AS27" s="311">
        <f t="shared" si="19"/>
        <v>1.0945679012345679</v>
      </c>
      <c r="AU27" s="292">
        <v>21</v>
      </c>
      <c r="AV27" s="289">
        <f t="shared" si="44"/>
        <v>4060</v>
      </c>
      <c r="AW27" s="289">
        <f t="shared" si="20"/>
        <v>4466</v>
      </c>
      <c r="AX27" s="297">
        <v>3630</v>
      </c>
      <c r="AY27" s="297">
        <f t="shared" si="21"/>
        <v>836</v>
      </c>
      <c r="AZ27" s="302">
        <f t="shared" si="22"/>
        <v>1.2303030303030302</v>
      </c>
      <c r="BA27" s="306">
        <v>4080</v>
      </c>
      <c r="BB27" s="297">
        <f t="shared" si="23"/>
        <v>386</v>
      </c>
      <c r="BC27" s="311">
        <f t="shared" si="24"/>
        <v>1.094607843137255</v>
      </c>
      <c r="BE27" s="292">
        <v>21</v>
      </c>
      <c r="BF27" s="289">
        <f t="shared" si="45"/>
        <v>4310</v>
      </c>
      <c r="BG27" s="289">
        <f t="shared" si="25"/>
        <v>4741</v>
      </c>
      <c r="BH27" s="297">
        <v>3770</v>
      </c>
      <c r="BI27" s="297">
        <f t="shared" si="26"/>
        <v>971</v>
      </c>
      <c r="BJ27" s="302">
        <f t="shared" si="27"/>
        <v>1.2575596816976127</v>
      </c>
      <c r="BK27" s="306">
        <v>4220</v>
      </c>
      <c r="BL27" s="297">
        <f t="shared" si="28"/>
        <v>521</v>
      </c>
      <c r="BM27" s="311">
        <f t="shared" si="29"/>
        <v>1.1234597156398105</v>
      </c>
      <c r="BO27" s="292">
        <v>21</v>
      </c>
      <c r="BP27" s="289">
        <f t="shared" si="46"/>
        <v>4450</v>
      </c>
      <c r="BQ27" s="289">
        <f t="shared" si="30"/>
        <v>4895</v>
      </c>
      <c r="BR27" s="297">
        <v>4150</v>
      </c>
      <c r="BS27" s="297">
        <f t="shared" si="31"/>
        <v>745</v>
      </c>
      <c r="BT27" s="302">
        <f t="shared" si="32"/>
        <v>1.1795180722891567</v>
      </c>
      <c r="BU27" s="306">
        <v>4600</v>
      </c>
      <c r="BV27" s="297">
        <f t="shared" si="33"/>
        <v>295</v>
      </c>
      <c r="BW27" s="311">
        <f t="shared" si="34"/>
        <v>1.0641304347826086</v>
      </c>
      <c r="BY27" s="292">
        <v>21</v>
      </c>
      <c r="BZ27" s="289">
        <f t="shared" si="47"/>
        <v>4620</v>
      </c>
      <c r="CA27" s="289">
        <f t="shared" si="35"/>
        <v>5082</v>
      </c>
      <c r="CB27" s="297">
        <v>4380</v>
      </c>
      <c r="CC27" s="297">
        <f t="shared" si="36"/>
        <v>702</v>
      </c>
      <c r="CD27" s="302">
        <f t="shared" si="37"/>
        <v>1.1602739726027398</v>
      </c>
      <c r="CE27" s="306">
        <v>4840</v>
      </c>
      <c r="CF27" s="297">
        <f t="shared" si="38"/>
        <v>242</v>
      </c>
      <c r="CG27" s="311">
        <f t="shared" si="39"/>
        <v>1.05</v>
      </c>
    </row>
    <row r="28" spans="2:85">
      <c r="E28" s="289">
        <f>計算票!G29</f>
        <v>4520</v>
      </c>
      <c r="G28" s="292">
        <v>22</v>
      </c>
      <c r="H28" s="289">
        <f t="shared" si="40"/>
        <v>4110</v>
      </c>
      <c r="I28" s="289">
        <f t="shared" si="0"/>
        <v>4521</v>
      </c>
      <c r="J28" s="297">
        <v>3590</v>
      </c>
      <c r="K28" s="297">
        <f t="shared" si="1"/>
        <v>931</v>
      </c>
      <c r="L28" s="302">
        <f t="shared" si="2"/>
        <v>1.2593314763231198</v>
      </c>
      <c r="M28" s="306">
        <v>4050</v>
      </c>
      <c r="N28" s="297">
        <f t="shared" si="3"/>
        <v>471</v>
      </c>
      <c r="O28" s="311">
        <f t="shared" si="4"/>
        <v>1.1162962962962963</v>
      </c>
      <c r="Q28" s="292">
        <v>22</v>
      </c>
      <c r="R28" s="289">
        <f t="shared" si="41"/>
        <v>4110</v>
      </c>
      <c r="S28" s="289">
        <f t="shared" si="5"/>
        <v>4521</v>
      </c>
      <c r="T28" s="297">
        <v>3600</v>
      </c>
      <c r="U28" s="297">
        <f t="shared" si="6"/>
        <v>921</v>
      </c>
      <c r="V28" s="302">
        <f t="shared" si="7"/>
        <v>1.2558333333333334</v>
      </c>
      <c r="W28" s="306">
        <v>4070</v>
      </c>
      <c r="X28" s="297">
        <f t="shared" si="8"/>
        <v>451</v>
      </c>
      <c r="Y28" s="311">
        <f t="shared" si="9"/>
        <v>1.1108108108108108</v>
      </c>
      <c r="AA28" s="292">
        <v>22</v>
      </c>
      <c r="AB28" s="289">
        <f t="shared" si="42"/>
        <v>4140</v>
      </c>
      <c r="AC28" s="289">
        <f t="shared" si="10"/>
        <v>4554</v>
      </c>
      <c r="AD28" s="297">
        <v>3750</v>
      </c>
      <c r="AE28" s="297">
        <f t="shared" si="11"/>
        <v>804</v>
      </c>
      <c r="AF28" s="302">
        <f t="shared" si="12"/>
        <v>1.2143999999999999</v>
      </c>
      <c r="AG28" s="306">
        <v>4210</v>
      </c>
      <c r="AH28" s="297">
        <f t="shared" si="13"/>
        <v>344</v>
      </c>
      <c r="AI28" s="311">
        <f t="shared" si="14"/>
        <v>1.0817102137767221</v>
      </c>
      <c r="AK28" s="292">
        <v>22</v>
      </c>
      <c r="AL28" s="289">
        <f t="shared" si="43"/>
        <v>4210</v>
      </c>
      <c r="AM28" s="289">
        <f t="shared" si="15"/>
        <v>4631</v>
      </c>
      <c r="AN28" s="297">
        <v>3790</v>
      </c>
      <c r="AO28" s="297">
        <f t="shared" si="16"/>
        <v>841</v>
      </c>
      <c r="AP28" s="302">
        <f t="shared" si="17"/>
        <v>1.2218997361477573</v>
      </c>
      <c r="AQ28" s="306">
        <v>4250</v>
      </c>
      <c r="AR28" s="297">
        <f t="shared" si="18"/>
        <v>381</v>
      </c>
      <c r="AS28" s="311">
        <f t="shared" si="19"/>
        <v>1.0896470588235294</v>
      </c>
      <c r="AU28" s="292">
        <v>22</v>
      </c>
      <c r="AV28" s="289">
        <f t="shared" si="44"/>
        <v>4240</v>
      </c>
      <c r="AW28" s="289">
        <f t="shared" si="20"/>
        <v>4664</v>
      </c>
      <c r="AX28" s="297">
        <v>3810</v>
      </c>
      <c r="AY28" s="297">
        <f t="shared" si="21"/>
        <v>854</v>
      </c>
      <c r="AZ28" s="302">
        <f t="shared" si="22"/>
        <v>1.2241469816272965</v>
      </c>
      <c r="BA28" s="306">
        <v>4270</v>
      </c>
      <c r="BB28" s="297">
        <f t="shared" si="23"/>
        <v>394</v>
      </c>
      <c r="BC28" s="311">
        <f t="shared" si="24"/>
        <v>1.0922716627634661</v>
      </c>
      <c r="BE28" s="292">
        <v>22</v>
      </c>
      <c r="BF28" s="289">
        <f t="shared" si="45"/>
        <v>4490</v>
      </c>
      <c r="BG28" s="289">
        <f t="shared" si="25"/>
        <v>4939</v>
      </c>
      <c r="BH28" s="297">
        <v>3960</v>
      </c>
      <c r="BI28" s="297">
        <f t="shared" si="26"/>
        <v>979</v>
      </c>
      <c r="BJ28" s="302">
        <f t="shared" si="27"/>
        <v>1.2472222222222222</v>
      </c>
      <c r="BK28" s="306">
        <v>4420</v>
      </c>
      <c r="BL28" s="297">
        <f t="shared" si="28"/>
        <v>519</v>
      </c>
      <c r="BM28" s="311">
        <f t="shared" si="29"/>
        <v>1.117420814479638</v>
      </c>
      <c r="BO28" s="292">
        <v>22</v>
      </c>
      <c r="BP28" s="289">
        <f t="shared" si="46"/>
        <v>4630</v>
      </c>
      <c r="BQ28" s="289">
        <f t="shared" si="30"/>
        <v>5093</v>
      </c>
      <c r="BR28" s="297">
        <v>4340</v>
      </c>
      <c r="BS28" s="297">
        <f t="shared" si="31"/>
        <v>753</v>
      </c>
      <c r="BT28" s="302">
        <f t="shared" si="32"/>
        <v>1.1735023041474655</v>
      </c>
      <c r="BU28" s="306">
        <v>4800</v>
      </c>
      <c r="BV28" s="297">
        <f t="shared" si="33"/>
        <v>293</v>
      </c>
      <c r="BW28" s="311">
        <f t="shared" si="34"/>
        <v>1.0610416666666667</v>
      </c>
      <c r="BY28" s="292">
        <v>22</v>
      </c>
      <c r="BZ28" s="289">
        <f t="shared" si="47"/>
        <v>4800</v>
      </c>
      <c r="CA28" s="289">
        <f t="shared" si="35"/>
        <v>5280</v>
      </c>
      <c r="CB28" s="297">
        <v>4570</v>
      </c>
      <c r="CC28" s="297">
        <f t="shared" si="36"/>
        <v>710</v>
      </c>
      <c r="CD28" s="302">
        <f t="shared" si="37"/>
        <v>1.1553610503282277</v>
      </c>
      <c r="CE28" s="306">
        <v>5030</v>
      </c>
      <c r="CF28" s="297">
        <f t="shared" si="38"/>
        <v>250</v>
      </c>
      <c r="CG28" s="311">
        <f t="shared" si="39"/>
        <v>1.0497017892644136</v>
      </c>
    </row>
    <row r="29" spans="2:85">
      <c r="E29" s="289">
        <f>計算票!G30</f>
        <v>4710</v>
      </c>
      <c r="G29" s="292">
        <v>23</v>
      </c>
      <c r="H29" s="289">
        <f t="shared" si="40"/>
        <v>4290</v>
      </c>
      <c r="I29" s="289">
        <f t="shared" si="0"/>
        <v>4719</v>
      </c>
      <c r="J29" s="297">
        <v>3770</v>
      </c>
      <c r="K29" s="297">
        <f t="shared" si="1"/>
        <v>949</v>
      </c>
      <c r="L29" s="302">
        <f t="shared" si="2"/>
        <v>1.2517241379310344</v>
      </c>
      <c r="M29" s="306">
        <v>4240</v>
      </c>
      <c r="N29" s="297">
        <f t="shared" si="3"/>
        <v>479</v>
      </c>
      <c r="O29" s="311">
        <f t="shared" si="4"/>
        <v>1.1129716981132076</v>
      </c>
      <c r="Q29" s="292">
        <v>23</v>
      </c>
      <c r="R29" s="289">
        <f t="shared" si="41"/>
        <v>4290</v>
      </c>
      <c r="S29" s="289">
        <f t="shared" si="5"/>
        <v>4719</v>
      </c>
      <c r="T29" s="297">
        <v>3780</v>
      </c>
      <c r="U29" s="297">
        <f t="shared" si="6"/>
        <v>939</v>
      </c>
      <c r="V29" s="302">
        <f t="shared" si="7"/>
        <v>1.2484126984126984</v>
      </c>
      <c r="W29" s="306">
        <v>4250</v>
      </c>
      <c r="X29" s="297">
        <f t="shared" si="8"/>
        <v>469</v>
      </c>
      <c r="Y29" s="311">
        <f t="shared" si="9"/>
        <v>1.1103529411764705</v>
      </c>
      <c r="AA29" s="292">
        <v>23</v>
      </c>
      <c r="AB29" s="289">
        <f t="shared" si="42"/>
        <v>4320</v>
      </c>
      <c r="AC29" s="289">
        <f t="shared" si="10"/>
        <v>4752</v>
      </c>
      <c r="AD29" s="297">
        <v>3930</v>
      </c>
      <c r="AE29" s="297">
        <f t="shared" si="11"/>
        <v>822</v>
      </c>
      <c r="AF29" s="302">
        <f t="shared" si="12"/>
        <v>1.2091603053435114</v>
      </c>
      <c r="AG29" s="306">
        <v>4410</v>
      </c>
      <c r="AH29" s="297">
        <f t="shared" si="13"/>
        <v>342</v>
      </c>
      <c r="AI29" s="311">
        <f t="shared" si="14"/>
        <v>1.0775510204081633</v>
      </c>
      <c r="AK29" s="292">
        <v>23</v>
      </c>
      <c r="AL29" s="289">
        <f t="shared" si="43"/>
        <v>4390</v>
      </c>
      <c r="AM29" s="289">
        <f t="shared" si="15"/>
        <v>4829</v>
      </c>
      <c r="AN29" s="297">
        <v>3980</v>
      </c>
      <c r="AO29" s="297">
        <f t="shared" si="16"/>
        <v>849</v>
      </c>
      <c r="AP29" s="302">
        <f t="shared" si="17"/>
        <v>1.2133165829145729</v>
      </c>
      <c r="AQ29" s="306">
        <v>4450</v>
      </c>
      <c r="AR29" s="297">
        <f t="shared" si="18"/>
        <v>379</v>
      </c>
      <c r="AS29" s="311">
        <f t="shared" si="19"/>
        <v>1.0851685393258428</v>
      </c>
      <c r="AU29" s="292">
        <v>23</v>
      </c>
      <c r="AV29" s="289">
        <f t="shared" si="44"/>
        <v>4420</v>
      </c>
      <c r="AW29" s="289">
        <f t="shared" si="20"/>
        <v>4862</v>
      </c>
      <c r="AX29" s="297">
        <v>4000</v>
      </c>
      <c r="AY29" s="297">
        <f t="shared" si="21"/>
        <v>862</v>
      </c>
      <c r="AZ29" s="302">
        <f t="shared" si="22"/>
        <v>1.2155</v>
      </c>
      <c r="BA29" s="306">
        <v>4470</v>
      </c>
      <c r="BB29" s="297">
        <f t="shared" si="23"/>
        <v>392</v>
      </c>
      <c r="BC29" s="311">
        <f t="shared" si="24"/>
        <v>1.0876957494407158</v>
      </c>
      <c r="BE29" s="292">
        <v>23</v>
      </c>
      <c r="BF29" s="289">
        <f t="shared" si="45"/>
        <v>4670</v>
      </c>
      <c r="BG29" s="289">
        <f t="shared" si="25"/>
        <v>5137</v>
      </c>
      <c r="BH29" s="297">
        <v>4140</v>
      </c>
      <c r="BI29" s="297">
        <f t="shared" si="26"/>
        <v>997</v>
      </c>
      <c r="BJ29" s="302">
        <f t="shared" si="27"/>
        <v>1.2408212560386473</v>
      </c>
      <c r="BK29" s="306">
        <v>4620</v>
      </c>
      <c r="BL29" s="297">
        <f t="shared" si="28"/>
        <v>517</v>
      </c>
      <c r="BM29" s="311">
        <f t="shared" si="29"/>
        <v>1.111904761904762</v>
      </c>
      <c r="BO29" s="292">
        <v>23</v>
      </c>
      <c r="BP29" s="289">
        <f t="shared" si="46"/>
        <v>4810</v>
      </c>
      <c r="BQ29" s="289">
        <f t="shared" si="30"/>
        <v>5291</v>
      </c>
      <c r="BR29" s="297">
        <v>4530</v>
      </c>
      <c r="BS29" s="297">
        <f t="shared" si="31"/>
        <v>761</v>
      </c>
      <c r="BT29" s="302">
        <f t="shared" si="32"/>
        <v>1.1679911699779248</v>
      </c>
      <c r="BU29" s="306">
        <v>5000</v>
      </c>
      <c r="BV29" s="297">
        <f t="shared" si="33"/>
        <v>291</v>
      </c>
      <c r="BW29" s="311">
        <f t="shared" si="34"/>
        <v>1.0582</v>
      </c>
      <c r="BY29" s="292">
        <v>23</v>
      </c>
      <c r="BZ29" s="289">
        <f t="shared" si="47"/>
        <v>4980</v>
      </c>
      <c r="CA29" s="289">
        <f t="shared" si="35"/>
        <v>5478</v>
      </c>
      <c r="CB29" s="297">
        <v>4760</v>
      </c>
      <c r="CC29" s="297">
        <f t="shared" si="36"/>
        <v>718</v>
      </c>
      <c r="CD29" s="302">
        <f t="shared" si="37"/>
        <v>1.1508403361344537</v>
      </c>
      <c r="CE29" s="306">
        <v>5230</v>
      </c>
      <c r="CF29" s="297">
        <f t="shared" si="38"/>
        <v>248</v>
      </c>
      <c r="CG29" s="311">
        <f t="shared" si="39"/>
        <v>1.0474187380497131</v>
      </c>
    </row>
    <row r="30" spans="2:85">
      <c r="B30" s="285" t="s">
        <v>268</v>
      </c>
      <c r="C30" s="279"/>
      <c r="E30" s="289">
        <f>計算票!G31</f>
        <v>4910</v>
      </c>
      <c r="G30" s="292">
        <v>24</v>
      </c>
      <c r="H30" s="289">
        <f t="shared" si="40"/>
        <v>4470</v>
      </c>
      <c r="I30" s="289">
        <f t="shared" si="0"/>
        <v>4917</v>
      </c>
      <c r="J30" s="297">
        <v>3940</v>
      </c>
      <c r="K30" s="297">
        <f t="shared" si="1"/>
        <v>977</v>
      </c>
      <c r="L30" s="302">
        <f t="shared" si="2"/>
        <v>1.2479695431472082</v>
      </c>
      <c r="M30" s="306">
        <v>4430</v>
      </c>
      <c r="N30" s="297">
        <f t="shared" si="3"/>
        <v>487</v>
      </c>
      <c r="O30" s="311">
        <f t="shared" si="4"/>
        <v>1.1099322799097064</v>
      </c>
      <c r="Q30" s="292">
        <v>24</v>
      </c>
      <c r="R30" s="289">
        <f t="shared" si="41"/>
        <v>4470</v>
      </c>
      <c r="S30" s="289">
        <f t="shared" si="5"/>
        <v>4917</v>
      </c>
      <c r="T30" s="297">
        <v>3960</v>
      </c>
      <c r="U30" s="297">
        <f t="shared" si="6"/>
        <v>957</v>
      </c>
      <c r="V30" s="302">
        <f t="shared" si="7"/>
        <v>1.2416666666666667</v>
      </c>
      <c r="W30" s="306">
        <v>4440</v>
      </c>
      <c r="X30" s="297">
        <f t="shared" si="8"/>
        <v>477</v>
      </c>
      <c r="Y30" s="311">
        <f t="shared" si="9"/>
        <v>1.1074324324324325</v>
      </c>
      <c r="AA30" s="292">
        <v>24</v>
      </c>
      <c r="AB30" s="289">
        <f t="shared" si="42"/>
        <v>4500</v>
      </c>
      <c r="AC30" s="289">
        <f t="shared" si="10"/>
        <v>4950</v>
      </c>
      <c r="AD30" s="297">
        <v>4120</v>
      </c>
      <c r="AE30" s="297">
        <f t="shared" si="11"/>
        <v>830</v>
      </c>
      <c r="AF30" s="302">
        <f t="shared" si="12"/>
        <v>1.2014563106796117</v>
      </c>
      <c r="AG30" s="306">
        <v>4600</v>
      </c>
      <c r="AH30" s="297">
        <f t="shared" si="13"/>
        <v>350</v>
      </c>
      <c r="AI30" s="311">
        <f t="shared" si="14"/>
        <v>1.076086956521739</v>
      </c>
      <c r="AK30" s="292">
        <v>24</v>
      </c>
      <c r="AL30" s="289">
        <f t="shared" si="43"/>
        <v>4570</v>
      </c>
      <c r="AM30" s="289">
        <f t="shared" si="15"/>
        <v>5027</v>
      </c>
      <c r="AN30" s="297">
        <v>4160</v>
      </c>
      <c r="AO30" s="297">
        <f t="shared" si="16"/>
        <v>867</v>
      </c>
      <c r="AP30" s="302">
        <f t="shared" si="17"/>
        <v>1.2084134615384616</v>
      </c>
      <c r="AQ30" s="306">
        <v>4650</v>
      </c>
      <c r="AR30" s="297">
        <f t="shared" si="18"/>
        <v>377</v>
      </c>
      <c r="AS30" s="311">
        <f t="shared" si="19"/>
        <v>1.0810752688172043</v>
      </c>
      <c r="AU30" s="292">
        <v>24</v>
      </c>
      <c r="AV30" s="289">
        <f t="shared" si="44"/>
        <v>4600</v>
      </c>
      <c r="AW30" s="289">
        <f t="shared" si="20"/>
        <v>5060</v>
      </c>
      <c r="AX30" s="297">
        <v>4190</v>
      </c>
      <c r="AY30" s="297">
        <f t="shared" si="21"/>
        <v>870</v>
      </c>
      <c r="AZ30" s="302">
        <f t="shared" si="22"/>
        <v>1.2076372315035799</v>
      </c>
      <c r="BA30" s="306">
        <v>4670</v>
      </c>
      <c r="BB30" s="297">
        <f t="shared" si="23"/>
        <v>390</v>
      </c>
      <c r="BC30" s="311">
        <f t="shared" si="24"/>
        <v>1.0835117773019272</v>
      </c>
      <c r="BE30" s="292">
        <v>24</v>
      </c>
      <c r="BF30" s="289">
        <f t="shared" si="45"/>
        <v>4850</v>
      </c>
      <c r="BG30" s="289">
        <f t="shared" si="25"/>
        <v>5335</v>
      </c>
      <c r="BH30" s="297">
        <v>4330</v>
      </c>
      <c r="BI30" s="297">
        <f t="shared" si="26"/>
        <v>1005</v>
      </c>
      <c r="BJ30" s="302">
        <f t="shared" si="27"/>
        <v>1.2321016166281755</v>
      </c>
      <c r="BK30" s="306">
        <v>4810</v>
      </c>
      <c r="BL30" s="297">
        <f t="shared" si="28"/>
        <v>525</v>
      </c>
      <c r="BM30" s="311">
        <f t="shared" si="29"/>
        <v>1.1091476091476091</v>
      </c>
      <c r="BO30" s="292">
        <v>24</v>
      </c>
      <c r="BP30" s="289">
        <f t="shared" si="46"/>
        <v>4990</v>
      </c>
      <c r="BQ30" s="289">
        <f t="shared" si="30"/>
        <v>5489</v>
      </c>
      <c r="BR30" s="297">
        <v>4710</v>
      </c>
      <c r="BS30" s="297">
        <f t="shared" si="31"/>
        <v>779</v>
      </c>
      <c r="BT30" s="302">
        <f t="shared" si="32"/>
        <v>1.1653927813163483</v>
      </c>
      <c r="BU30" s="306">
        <v>5200</v>
      </c>
      <c r="BV30" s="297">
        <f t="shared" si="33"/>
        <v>289</v>
      </c>
      <c r="BW30" s="311">
        <f t="shared" si="34"/>
        <v>1.055576923076923</v>
      </c>
      <c r="BY30" s="292">
        <v>24</v>
      </c>
      <c r="BZ30" s="289">
        <f t="shared" si="47"/>
        <v>5160</v>
      </c>
      <c r="CA30" s="289">
        <f t="shared" si="35"/>
        <v>5676.0000000000009</v>
      </c>
      <c r="CB30" s="297">
        <v>4950</v>
      </c>
      <c r="CC30" s="297">
        <f t="shared" si="36"/>
        <v>726.00000000000091</v>
      </c>
      <c r="CD30" s="302">
        <f t="shared" si="37"/>
        <v>1.1466666666666669</v>
      </c>
      <c r="CE30" s="306">
        <v>5430</v>
      </c>
      <c r="CF30" s="297">
        <f t="shared" si="38"/>
        <v>246.00000000000091</v>
      </c>
      <c r="CG30" s="311">
        <f t="shared" si="39"/>
        <v>1.045303867403315</v>
      </c>
    </row>
    <row r="31" spans="2:85">
      <c r="B31" s="278" t="s">
        <v>0</v>
      </c>
      <c r="C31" s="280">
        <v>1350</v>
      </c>
      <c r="E31" s="289">
        <f>計算票!G32</f>
        <v>5110</v>
      </c>
      <c r="G31" s="292">
        <v>25</v>
      </c>
      <c r="H31" s="289">
        <f t="shared" si="40"/>
        <v>4650</v>
      </c>
      <c r="I31" s="289">
        <f t="shared" si="0"/>
        <v>5115</v>
      </c>
      <c r="J31" s="297">
        <v>4120</v>
      </c>
      <c r="K31" s="297">
        <f t="shared" si="1"/>
        <v>995</v>
      </c>
      <c r="L31" s="302">
        <f t="shared" si="2"/>
        <v>1.241504854368932</v>
      </c>
      <c r="M31" s="306">
        <v>4620</v>
      </c>
      <c r="N31" s="297">
        <f t="shared" si="3"/>
        <v>495</v>
      </c>
      <c r="O31" s="311">
        <f t="shared" si="4"/>
        <v>1.1071428571428572</v>
      </c>
      <c r="Q31" s="292">
        <v>25</v>
      </c>
      <c r="R31" s="289">
        <f t="shared" si="41"/>
        <v>4650</v>
      </c>
      <c r="S31" s="289">
        <f t="shared" si="5"/>
        <v>5115</v>
      </c>
      <c r="T31" s="297">
        <v>4130</v>
      </c>
      <c r="U31" s="297">
        <f t="shared" si="6"/>
        <v>985</v>
      </c>
      <c r="V31" s="302">
        <f t="shared" si="7"/>
        <v>1.2384987893462469</v>
      </c>
      <c r="W31" s="306">
        <v>4630</v>
      </c>
      <c r="X31" s="297">
        <f t="shared" si="8"/>
        <v>485</v>
      </c>
      <c r="Y31" s="311">
        <f t="shared" si="9"/>
        <v>1.1047516198704104</v>
      </c>
      <c r="AA31" s="292">
        <v>25</v>
      </c>
      <c r="AB31" s="289">
        <f t="shared" si="42"/>
        <v>4680</v>
      </c>
      <c r="AC31" s="289">
        <f t="shared" si="10"/>
        <v>5148</v>
      </c>
      <c r="AD31" s="297">
        <v>4310</v>
      </c>
      <c r="AE31" s="297">
        <f t="shared" si="11"/>
        <v>838</v>
      </c>
      <c r="AF31" s="302">
        <f t="shared" si="12"/>
        <v>1.194431554524362</v>
      </c>
      <c r="AG31" s="306">
        <v>4800</v>
      </c>
      <c r="AH31" s="297">
        <f t="shared" si="13"/>
        <v>348</v>
      </c>
      <c r="AI31" s="311">
        <f t="shared" si="14"/>
        <v>1.0725</v>
      </c>
      <c r="AK31" s="292">
        <v>25</v>
      </c>
      <c r="AL31" s="289">
        <f t="shared" si="43"/>
        <v>4750</v>
      </c>
      <c r="AM31" s="289">
        <f t="shared" si="15"/>
        <v>5225</v>
      </c>
      <c r="AN31" s="297">
        <v>4350</v>
      </c>
      <c r="AO31" s="297">
        <f t="shared" si="16"/>
        <v>875</v>
      </c>
      <c r="AP31" s="302">
        <f t="shared" si="17"/>
        <v>1.2011494252873562</v>
      </c>
      <c r="AQ31" s="306">
        <v>4850</v>
      </c>
      <c r="AR31" s="297">
        <f t="shared" si="18"/>
        <v>375</v>
      </c>
      <c r="AS31" s="311">
        <f t="shared" si="19"/>
        <v>1.0773195876288659</v>
      </c>
      <c r="AU31" s="292">
        <v>25</v>
      </c>
      <c r="AV31" s="289">
        <f t="shared" si="44"/>
        <v>4780</v>
      </c>
      <c r="AW31" s="289">
        <f t="shared" si="20"/>
        <v>5258</v>
      </c>
      <c r="AX31" s="297">
        <v>4370</v>
      </c>
      <c r="AY31" s="297">
        <f t="shared" si="21"/>
        <v>888</v>
      </c>
      <c r="AZ31" s="302">
        <f t="shared" si="22"/>
        <v>1.2032036613272312</v>
      </c>
      <c r="BA31" s="306">
        <v>4870</v>
      </c>
      <c r="BB31" s="297">
        <f t="shared" si="23"/>
        <v>388</v>
      </c>
      <c r="BC31" s="311">
        <f t="shared" si="24"/>
        <v>1.0796714579055442</v>
      </c>
      <c r="BE31" s="292">
        <v>25</v>
      </c>
      <c r="BF31" s="289">
        <f t="shared" si="45"/>
        <v>5030</v>
      </c>
      <c r="BG31" s="289">
        <f t="shared" si="25"/>
        <v>5533</v>
      </c>
      <c r="BH31" s="297">
        <v>4520</v>
      </c>
      <c r="BI31" s="297">
        <f t="shared" si="26"/>
        <v>1013</v>
      </c>
      <c r="BJ31" s="302">
        <f t="shared" si="27"/>
        <v>1.2241150442477877</v>
      </c>
      <c r="BK31" s="306">
        <v>5010</v>
      </c>
      <c r="BL31" s="297">
        <f t="shared" si="28"/>
        <v>523</v>
      </c>
      <c r="BM31" s="311">
        <f t="shared" si="29"/>
        <v>1.1043912175648702</v>
      </c>
      <c r="BO31" s="292">
        <v>25</v>
      </c>
      <c r="BP31" s="289">
        <f t="shared" si="46"/>
        <v>5170</v>
      </c>
      <c r="BQ31" s="289">
        <f t="shared" si="30"/>
        <v>5687.0000000000009</v>
      </c>
      <c r="BR31" s="297">
        <v>4900</v>
      </c>
      <c r="BS31" s="297">
        <f t="shared" si="31"/>
        <v>787.00000000000091</v>
      </c>
      <c r="BT31" s="302">
        <f t="shared" si="32"/>
        <v>1.1606122448979594</v>
      </c>
      <c r="BU31" s="306">
        <v>5400</v>
      </c>
      <c r="BV31" s="297">
        <f t="shared" si="33"/>
        <v>287.00000000000091</v>
      </c>
      <c r="BW31" s="311">
        <f t="shared" si="34"/>
        <v>1.0531481481481484</v>
      </c>
      <c r="BY31" s="292">
        <v>25</v>
      </c>
      <c r="BZ31" s="289">
        <f t="shared" si="47"/>
        <v>5340</v>
      </c>
      <c r="CA31" s="289">
        <f t="shared" si="35"/>
        <v>5874.0000000000009</v>
      </c>
      <c r="CB31" s="297">
        <v>5130</v>
      </c>
      <c r="CC31" s="297">
        <f t="shared" si="36"/>
        <v>744.00000000000091</v>
      </c>
      <c r="CD31" s="302">
        <f t="shared" si="37"/>
        <v>1.145029239766082</v>
      </c>
      <c r="CE31" s="306">
        <v>5630</v>
      </c>
      <c r="CF31" s="297">
        <f t="shared" si="38"/>
        <v>244.00000000000091</v>
      </c>
      <c r="CG31" s="311">
        <f t="shared" si="39"/>
        <v>1.0433392539964477</v>
      </c>
    </row>
    <row r="32" spans="2:85">
      <c r="E32" s="289">
        <f>計算票!G33</f>
        <v>5310</v>
      </c>
      <c r="G32" s="292">
        <v>26</v>
      </c>
      <c r="H32" s="289">
        <f t="shared" si="40"/>
        <v>4830</v>
      </c>
      <c r="I32" s="289">
        <f t="shared" si="0"/>
        <v>5313</v>
      </c>
      <c r="J32" s="297">
        <v>4300</v>
      </c>
      <c r="K32" s="297">
        <f t="shared" si="1"/>
        <v>1013</v>
      </c>
      <c r="L32" s="302">
        <f t="shared" si="2"/>
        <v>1.2355813953488373</v>
      </c>
      <c r="M32" s="306">
        <v>4800</v>
      </c>
      <c r="N32" s="297">
        <f t="shared" si="3"/>
        <v>513</v>
      </c>
      <c r="O32" s="311">
        <f t="shared" si="4"/>
        <v>1.1068750000000001</v>
      </c>
      <c r="Q32" s="292">
        <v>26</v>
      </c>
      <c r="R32" s="289">
        <f t="shared" si="41"/>
        <v>4830</v>
      </c>
      <c r="S32" s="289">
        <f t="shared" si="5"/>
        <v>5313</v>
      </c>
      <c r="T32" s="297">
        <v>4310</v>
      </c>
      <c r="U32" s="297">
        <f t="shared" si="6"/>
        <v>1003</v>
      </c>
      <c r="V32" s="302">
        <f t="shared" si="7"/>
        <v>1.2327146171693735</v>
      </c>
      <c r="W32" s="306">
        <v>4810</v>
      </c>
      <c r="X32" s="297">
        <f t="shared" si="8"/>
        <v>503</v>
      </c>
      <c r="Y32" s="311">
        <f t="shared" si="9"/>
        <v>1.1045738045738045</v>
      </c>
      <c r="AA32" s="292">
        <v>26</v>
      </c>
      <c r="AB32" s="289">
        <f t="shared" si="42"/>
        <v>4860</v>
      </c>
      <c r="AC32" s="289">
        <f t="shared" si="10"/>
        <v>5346</v>
      </c>
      <c r="AD32" s="297">
        <v>4490</v>
      </c>
      <c r="AE32" s="297">
        <f t="shared" si="11"/>
        <v>856</v>
      </c>
      <c r="AF32" s="302">
        <f t="shared" si="12"/>
        <v>1.1906458797327395</v>
      </c>
      <c r="AG32" s="306">
        <v>5000</v>
      </c>
      <c r="AH32" s="297">
        <f t="shared" si="13"/>
        <v>346</v>
      </c>
      <c r="AI32" s="311">
        <f t="shared" si="14"/>
        <v>1.0691999999999999</v>
      </c>
      <c r="AK32" s="292">
        <v>26</v>
      </c>
      <c r="AL32" s="289">
        <f t="shared" si="43"/>
        <v>4930</v>
      </c>
      <c r="AM32" s="289">
        <f t="shared" si="15"/>
        <v>5423</v>
      </c>
      <c r="AN32" s="297">
        <v>4540</v>
      </c>
      <c r="AO32" s="297">
        <f t="shared" si="16"/>
        <v>883</v>
      </c>
      <c r="AP32" s="302">
        <f t="shared" si="17"/>
        <v>1.1944933920704845</v>
      </c>
      <c r="AQ32" s="306">
        <v>5040</v>
      </c>
      <c r="AR32" s="297">
        <f t="shared" si="18"/>
        <v>383</v>
      </c>
      <c r="AS32" s="311">
        <f t="shared" si="19"/>
        <v>1.0759920634920634</v>
      </c>
      <c r="AU32" s="292">
        <v>26</v>
      </c>
      <c r="AV32" s="289">
        <f t="shared" si="44"/>
        <v>4960</v>
      </c>
      <c r="AW32" s="289">
        <f t="shared" si="20"/>
        <v>5456</v>
      </c>
      <c r="AX32" s="297">
        <v>4560</v>
      </c>
      <c r="AY32" s="297">
        <f t="shared" si="21"/>
        <v>896</v>
      </c>
      <c r="AZ32" s="302">
        <f t="shared" si="22"/>
        <v>1.1964912280701754</v>
      </c>
      <c r="BA32" s="306">
        <v>5070</v>
      </c>
      <c r="BB32" s="297">
        <f t="shared" si="23"/>
        <v>386</v>
      </c>
      <c r="BC32" s="311">
        <f t="shared" si="24"/>
        <v>1.0761341222879683</v>
      </c>
      <c r="BE32" s="292">
        <v>26</v>
      </c>
      <c r="BF32" s="289">
        <f t="shared" si="45"/>
        <v>5210</v>
      </c>
      <c r="BG32" s="289">
        <f t="shared" si="25"/>
        <v>5731.0000000000009</v>
      </c>
      <c r="BH32" s="297">
        <v>4700</v>
      </c>
      <c r="BI32" s="297">
        <f t="shared" si="26"/>
        <v>1031.0000000000009</v>
      </c>
      <c r="BJ32" s="302">
        <f t="shared" si="27"/>
        <v>1.2193617021276597</v>
      </c>
      <c r="BK32" s="306">
        <v>5210</v>
      </c>
      <c r="BL32" s="297">
        <f t="shared" si="28"/>
        <v>521.00000000000091</v>
      </c>
      <c r="BM32" s="311">
        <f t="shared" si="29"/>
        <v>1.1000000000000001</v>
      </c>
      <c r="BO32" s="292">
        <v>26</v>
      </c>
      <c r="BP32" s="289">
        <f t="shared" si="46"/>
        <v>5350</v>
      </c>
      <c r="BQ32" s="289">
        <f t="shared" si="30"/>
        <v>5885.0000000000009</v>
      </c>
      <c r="BR32" s="297">
        <v>5090</v>
      </c>
      <c r="BS32" s="297">
        <f t="shared" si="31"/>
        <v>795.00000000000091</v>
      </c>
      <c r="BT32" s="302">
        <f t="shared" si="32"/>
        <v>1.1561886051080552</v>
      </c>
      <c r="BU32" s="306">
        <v>5590</v>
      </c>
      <c r="BV32" s="297">
        <f t="shared" si="33"/>
        <v>295.00000000000091</v>
      </c>
      <c r="BW32" s="311">
        <f t="shared" si="34"/>
        <v>1.0527728085867623</v>
      </c>
      <c r="BY32" s="292">
        <v>26</v>
      </c>
      <c r="BZ32" s="289">
        <f t="shared" si="47"/>
        <v>5520</v>
      </c>
      <c r="CA32" s="289">
        <f t="shared" si="35"/>
        <v>6072.0000000000009</v>
      </c>
      <c r="CB32" s="297">
        <v>5320</v>
      </c>
      <c r="CC32" s="297">
        <f t="shared" si="36"/>
        <v>752.00000000000091</v>
      </c>
      <c r="CD32" s="302">
        <f t="shared" si="37"/>
        <v>1.1413533834586469</v>
      </c>
      <c r="CE32" s="306">
        <v>5830</v>
      </c>
      <c r="CF32" s="297">
        <f t="shared" si="38"/>
        <v>242.00000000000091</v>
      </c>
      <c r="CG32" s="311">
        <f t="shared" si="39"/>
        <v>1.0415094339622644</v>
      </c>
    </row>
    <row r="33" spans="2:85">
      <c r="E33" s="289">
        <f>計算票!G34</f>
        <v>5510</v>
      </c>
      <c r="G33" s="292">
        <v>27</v>
      </c>
      <c r="H33" s="289">
        <f t="shared" si="40"/>
        <v>5010</v>
      </c>
      <c r="I33" s="289">
        <f t="shared" si="0"/>
        <v>5511</v>
      </c>
      <c r="J33" s="297">
        <v>4470</v>
      </c>
      <c r="K33" s="297">
        <f t="shared" si="1"/>
        <v>1041</v>
      </c>
      <c r="L33" s="302">
        <f t="shared" si="2"/>
        <v>1.2328859060402684</v>
      </c>
      <c r="M33" s="306">
        <v>4990</v>
      </c>
      <c r="N33" s="297">
        <f t="shared" si="3"/>
        <v>521</v>
      </c>
      <c r="O33" s="311">
        <f t="shared" si="4"/>
        <v>1.1044088176352704</v>
      </c>
      <c r="Q33" s="292">
        <v>27</v>
      </c>
      <c r="R33" s="289">
        <f t="shared" si="41"/>
        <v>5010</v>
      </c>
      <c r="S33" s="289">
        <f t="shared" si="5"/>
        <v>5511</v>
      </c>
      <c r="T33" s="297">
        <v>4480</v>
      </c>
      <c r="U33" s="297">
        <f t="shared" si="6"/>
        <v>1031</v>
      </c>
      <c r="V33" s="302">
        <f t="shared" si="7"/>
        <v>1.2301339285714286</v>
      </c>
      <c r="W33" s="306">
        <v>5000</v>
      </c>
      <c r="X33" s="297">
        <f t="shared" si="8"/>
        <v>511</v>
      </c>
      <c r="Y33" s="311">
        <f t="shared" si="9"/>
        <v>1.1022000000000001</v>
      </c>
      <c r="AA33" s="292">
        <v>27</v>
      </c>
      <c r="AB33" s="289">
        <f t="shared" si="42"/>
        <v>5040</v>
      </c>
      <c r="AC33" s="289">
        <f t="shared" si="10"/>
        <v>5544</v>
      </c>
      <c r="AD33" s="297">
        <v>4680</v>
      </c>
      <c r="AE33" s="297">
        <f t="shared" si="11"/>
        <v>864</v>
      </c>
      <c r="AF33" s="302">
        <f t="shared" si="12"/>
        <v>1.1846153846153846</v>
      </c>
      <c r="AG33" s="306">
        <v>5200</v>
      </c>
      <c r="AH33" s="297">
        <f t="shared" si="13"/>
        <v>344</v>
      </c>
      <c r="AI33" s="311">
        <f t="shared" si="14"/>
        <v>1.0661538461538462</v>
      </c>
      <c r="AK33" s="292">
        <v>27</v>
      </c>
      <c r="AL33" s="289">
        <f t="shared" si="43"/>
        <v>5110</v>
      </c>
      <c r="AM33" s="289">
        <f t="shared" si="15"/>
        <v>5621</v>
      </c>
      <c r="AN33" s="297">
        <v>4730</v>
      </c>
      <c r="AO33" s="297">
        <f t="shared" si="16"/>
        <v>891</v>
      </c>
      <c r="AP33" s="302">
        <f t="shared" si="17"/>
        <v>1.1883720930232557</v>
      </c>
      <c r="AQ33" s="306">
        <v>5240</v>
      </c>
      <c r="AR33" s="297">
        <f t="shared" si="18"/>
        <v>381</v>
      </c>
      <c r="AS33" s="311">
        <f t="shared" si="19"/>
        <v>1.0727099236641222</v>
      </c>
      <c r="AU33" s="292">
        <v>27</v>
      </c>
      <c r="AV33" s="289">
        <f t="shared" si="44"/>
        <v>5140</v>
      </c>
      <c r="AW33" s="289">
        <f t="shared" si="20"/>
        <v>5654.0000000000009</v>
      </c>
      <c r="AX33" s="297">
        <v>4750</v>
      </c>
      <c r="AY33" s="297">
        <f t="shared" si="21"/>
        <v>904.00000000000091</v>
      </c>
      <c r="AZ33" s="302">
        <f t="shared" si="22"/>
        <v>1.1903157894736844</v>
      </c>
      <c r="BA33" s="306">
        <v>5260</v>
      </c>
      <c r="BB33" s="297">
        <f t="shared" si="23"/>
        <v>394.00000000000091</v>
      </c>
      <c r="BC33" s="311">
        <f t="shared" si="24"/>
        <v>1.0749049429657795</v>
      </c>
      <c r="BE33" s="292">
        <v>27</v>
      </c>
      <c r="BF33" s="289">
        <f t="shared" si="45"/>
        <v>5390</v>
      </c>
      <c r="BG33" s="289">
        <f t="shared" si="25"/>
        <v>5929.0000000000009</v>
      </c>
      <c r="BH33" s="297">
        <v>4890</v>
      </c>
      <c r="BI33" s="297">
        <f t="shared" si="26"/>
        <v>1039.0000000000009</v>
      </c>
      <c r="BJ33" s="302">
        <f t="shared" si="27"/>
        <v>1.212474437627812</v>
      </c>
      <c r="BK33" s="306">
        <v>5410</v>
      </c>
      <c r="BL33" s="297">
        <f t="shared" si="28"/>
        <v>519.00000000000091</v>
      </c>
      <c r="BM33" s="311">
        <f t="shared" si="29"/>
        <v>1.0959334565619225</v>
      </c>
      <c r="BO33" s="292">
        <v>27</v>
      </c>
      <c r="BP33" s="289">
        <f t="shared" si="46"/>
        <v>5530</v>
      </c>
      <c r="BQ33" s="289">
        <f t="shared" si="30"/>
        <v>6083.0000000000009</v>
      </c>
      <c r="BR33" s="297">
        <v>5280</v>
      </c>
      <c r="BS33" s="297">
        <f t="shared" si="31"/>
        <v>803.00000000000091</v>
      </c>
      <c r="BT33" s="302">
        <f t="shared" si="32"/>
        <v>1.1520833333333336</v>
      </c>
      <c r="BU33" s="306">
        <v>5790</v>
      </c>
      <c r="BV33" s="297">
        <f t="shared" si="33"/>
        <v>293.00000000000091</v>
      </c>
      <c r="BW33" s="311">
        <f t="shared" si="34"/>
        <v>1.0506044905008638</v>
      </c>
      <c r="BY33" s="292">
        <v>27</v>
      </c>
      <c r="BZ33" s="289">
        <f t="shared" si="47"/>
        <v>5700</v>
      </c>
      <c r="CA33" s="289">
        <f t="shared" si="35"/>
        <v>6270.0000000000009</v>
      </c>
      <c r="CB33" s="297">
        <v>5510</v>
      </c>
      <c r="CC33" s="297">
        <f t="shared" si="36"/>
        <v>760.00000000000091</v>
      </c>
      <c r="CD33" s="302">
        <f t="shared" si="37"/>
        <v>1.1379310344827589</v>
      </c>
      <c r="CE33" s="306">
        <v>6020</v>
      </c>
      <c r="CF33" s="297">
        <f t="shared" si="38"/>
        <v>250.00000000000091</v>
      </c>
      <c r="CG33" s="311">
        <f t="shared" si="39"/>
        <v>1.0415282392026579</v>
      </c>
    </row>
    <row r="34" spans="2:85">
      <c r="B34" s="285" t="s">
        <v>269</v>
      </c>
      <c r="C34" s="279"/>
      <c r="E34" s="289">
        <f>計算票!G35</f>
        <v>5700</v>
      </c>
      <c r="G34" s="292">
        <v>28</v>
      </c>
      <c r="H34" s="289">
        <f t="shared" si="40"/>
        <v>5190</v>
      </c>
      <c r="I34" s="289">
        <f t="shared" si="0"/>
        <v>5709.0000000000009</v>
      </c>
      <c r="J34" s="297">
        <v>4650</v>
      </c>
      <c r="K34" s="297">
        <f t="shared" si="1"/>
        <v>1059.0000000000009</v>
      </c>
      <c r="L34" s="302">
        <f t="shared" si="2"/>
        <v>1.2277419354838712</v>
      </c>
      <c r="M34" s="306">
        <v>5180</v>
      </c>
      <c r="N34" s="297">
        <f t="shared" si="3"/>
        <v>529.00000000000091</v>
      </c>
      <c r="O34" s="311">
        <f t="shared" si="4"/>
        <v>1.1021235521235524</v>
      </c>
      <c r="Q34" s="292">
        <v>28</v>
      </c>
      <c r="R34" s="289">
        <f t="shared" si="41"/>
        <v>5190</v>
      </c>
      <c r="S34" s="289">
        <f t="shared" si="5"/>
        <v>5709.0000000000009</v>
      </c>
      <c r="T34" s="297">
        <v>4660</v>
      </c>
      <c r="U34" s="297">
        <f t="shared" si="6"/>
        <v>1049.0000000000009</v>
      </c>
      <c r="V34" s="302">
        <f t="shared" si="7"/>
        <v>1.2251072961373393</v>
      </c>
      <c r="W34" s="306">
        <v>5190</v>
      </c>
      <c r="X34" s="297">
        <f t="shared" si="8"/>
        <v>519.00000000000091</v>
      </c>
      <c r="Y34" s="311">
        <f t="shared" si="9"/>
        <v>1.1000000000000001</v>
      </c>
      <c r="AA34" s="292">
        <v>28</v>
      </c>
      <c r="AB34" s="289">
        <f t="shared" si="42"/>
        <v>5220</v>
      </c>
      <c r="AC34" s="289">
        <f t="shared" si="10"/>
        <v>5742.0000000000009</v>
      </c>
      <c r="AD34" s="297">
        <v>4870</v>
      </c>
      <c r="AE34" s="297">
        <f t="shared" si="11"/>
        <v>872.00000000000091</v>
      </c>
      <c r="AF34" s="302">
        <f t="shared" si="12"/>
        <v>1.1790554414784395</v>
      </c>
      <c r="AG34" s="306">
        <v>5400</v>
      </c>
      <c r="AH34" s="297">
        <f t="shared" si="13"/>
        <v>342.00000000000091</v>
      </c>
      <c r="AI34" s="311">
        <f t="shared" si="14"/>
        <v>1.0633333333333335</v>
      </c>
      <c r="AK34" s="292">
        <v>28</v>
      </c>
      <c r="AL34" s="289">
        <f t="shared" si="43"/>
        <v>5290</v>
      </c>
      <c r="AM34" s="289">
        <f t="shared" si="15"/>
        <v>5819.0000000000009</v>
      </c>
      <c r="AN34" s="297">
        <v>4910</v>
      </c>
      <c r="AO34" s="297">
        <f t="shared" si="16"/>
        <v>909.00000000000091</v>
      </c>
      <c r="AP34" s="302">
        <f t="shared" si="17"/>
        <v>1.1851323828920572</v>
      </c>
      <c r="AQ34" s="306">
        <v>5440</v>
      </c>
      <c r="AR34" s="297">
        <f t="shared" si="18"/>
        <v>379.00000000000091</v>
      </c>
      <c r="AS34" s="311">
        <f t="shared" si="19"/>
        <v>1.069669117647059</v>
      </c>
      <c r="AU34" s="292">
        <v>28</v>
      </c>
      <c r="AV34" s="289">
        <f t="shared" si="44"/>
        <v>5320</v>
      </c>
      <c r="AW34" s="289">
        <f t="shared" si="20"/>
        <v>5852.0000000000009</v>
      </c>
      <c r="AX34" s="297">
        <v>4930</v>
      </c>
      <c r="AY34" s="297">
        <f t="shared" si="21"/>
        <v>922.00000000000091</v>
      </c>
      <c r="AZ34" s="302">
        <f t="shared" si="22"/>
        <v>1.1870182555780935</v>
      </c>
      <c r="BA34" s="306">
        <v>5460</v>
      </c>
      <c r="BB34" s="297">
        <f t="shared" si="23"/>
        <v>392.00000000000091</v>
      </c>
      <c r="BC34" s="311">
        <f t="shared" si="24"/>
        <v>1.071794871794872</v>
      </c>
      <c r="BE34" s="292">
        <v>28</v>
      </c>
      <c r="BF34" s="289">
        <f t="shared" si="45"/>
        <v>5570</v>
      </c>
      <c r="BG34" s="289">
        <f t="shared" si="25"/>
        <v>6127.0000000000009</v>
      </c>
      <c r="BH34" s="297">
        <v>5080</v>
      </c>
      <c r="BI34" s="297">
        <f t="shared" si="26"/>
        <v>1047.0000000000009</v>
      </c>
      <c r="BJ34" s="302">
        <f t="shared" si="27"/>
        <v>1.2061023622047247</v>
      </c>
      <c r="BK34" s="306">
        <v>5610</v>
      </c>
      <c r="BL34" s="297">
        <f t="shared" si="28"/>
        <v>517.00000000000091</v>
      </c>
      <c r="BM34" s="311">
        <f t="shared" si="29"/>
        <v>1.0921568627450982</v>
      </c>
      <c r="BO34" s="292">
        <v>28</v>
      </c>
      <c r="BP34" s="289">
        <f t="shared" si="46"/>
        <v>5710</v>
      </c>
      <c r="BQ34" s="289">
        <f t="shared" si="30"/>
        <v>6281.0000000000009</v>
      </c>
      <c r="BR34" s="297">
        <v>5460</v>
      </c>
      <c r="BS34" s="297">
        <f t="shared" si="31"/>
        <v>821.00000000000091</v>
      </c>
      <c r="BT34" s="302">
        <f t="shared" si="32"/>
        <v>1.1503663003663005</v>
      </c>
      <c r="BU34" s="306">
        <v>5990</v>
      </c>
      <c r="BV34" s="297">
        <f t="shared" si="33"/>
        <v>291.00000000000091</v>
      </c>
      <c r="BW34" s="311">
        <f t="shared" si="34"/>
        <v>1.0485809682804677</v>
      </c>
      <c r="BY34" s="292">
        <v>28</v>
      </c>
      <c r="BZ34" s="289">
        <f t="shared" si="47"/>
        <v>5880</v>
      </c>
      <c r="CA34" s="289">
        <f t="shared" si="35"/>
        <v>6468.0000000000009</v>
      </c>
      <c r="CB34" s="297">
        <v>5690</v>
      </c>
      <c r="CC34" s="297">
        <f t="shared" si="36"/>
        <v>778.00000000000091</v>
      </c>
      <c r="CD34" s="302">
        <f t="shared" si="37"/>
        <v>1.1367311072056241</v>
      </c>
      <c r="CE34" s="306">
        <v>6220</v>
      </c>
      <c r="CF34" s="297">
        <f t="shared" si="38"/>
        <v>248.00000000000091</v>
      </c>
      <c r="CG34" s="311">
        <f t="shared" si="39"/>
        <v>1.0398713826366561</v>
      </c>
    </row>
    <row r="35" spans="2:85">
      <c r="B35" s="278" t="s">
        <v>270</v>
      </c>
      <c r="C35" s="280">
        <v>100</v>
      </c>
      <c r="E35" s="289">
        <f>計算票!G36</f>
        <v>5900</v>
      </c>
      <c r="G35" s="292">
        <v>29</v>
      </c>
      <c r="H35" s="289">
        <f t="shared" si="40"/>
        <v>5370</v>
      </c>
      <c r="I35" s="289">
        <f t="shared" si="0"/>
        <v>5907.0000000000009</v>
      </c>
      <c r="J35" s="297">
        <v>4820</v>
      </c>
      <c r="K35" s="297">
        <f t="shared" si="1"/>
        <v>1087.0000000000009</v>
      </c>
      <c r="L35" s="302">
        <f t="shared" si="2"/>
        <v>1.2255186721991702</v>
      </c>
      <c r="M35" s="306">
        <v>5360</v>
      </c>
      <c r="N35" s="297">
        <f t="shared" si="3"/>
        <v>547.00000000000091</v>
      </c>
      <c r="O35" s="311">
        <f t="shared" si="4"/>
        <v>1.1020522388059704</v>
      </c>
      <c r="Q35" s="292">
        <v>29</v>
      </c>
      <c r="R35" s="289">
        <f t="shared" si="41"/>
        <v>5370</v>
      </c>
      <c r="S35" s="289">
        <f t="shared" si="5"/>
        <v>5907.0000000000009</v>
      </c>
      <c r="T35" s="297">
        <v>4840</v>
      </c>
      <c r="U35" s="297">
        <f t="shared" si="6"/>
        <v>1067.0000000000009</v>
      </c>
      <c r="V35" s="302">
        <f t="shared" si="7"/>
        <v>1.2204545454545457</v>
      </c>
      <c r="W35" s="306">
        <v>5370</v>
      </c>
      <c r="X35" s="297">
        <f t="shared" si="8"/>
        <v>537.00000000000091</v>
      </c>
      <c r="Y35" s="311">
        <f t="shared" si="9"/>
        <v>1.1000000000000001</v>
      </c>
      <c r="AA35" s="292">
        <v>29</v>
      </c>
      <c r="AB35" s="289">
        <f t="shared" si="42"/>
        <v>5400</v>
      </c>
      <c r="AC35" s="289">
        <f t="shared" si="10"/>
        <v>5940.0000000000009</v>
      </c>
      <c r="AD35" s="297">
        <v>5060</v>
      </c>
      <c r="AE35" s="297">
        <f t="shared" si="11"/>
        <v>880.00000000000091</v>
      </c>
      <c r="AF35" s="302">
        <f t="shared" si="12"/>
        <v>1.173913043478261</v>
      </c>
      <c r="AG35" s="306">
        <v>5590</v>
      </c>
      <c r="AH35" s="297">
        <f t="shared" si="13"/>
        <v>350.00000000000091</v>
      </c>
      <c r="AI35" s="311">
        <f t="shared" si="14"/>
        <v>1.0626118067978534</v>
      </c>
      <c r="AK35" s="292">
        <v>29</v>
      </c>
      <c r="AL35" s="289">
        <f t="shared" si="43"/>
        <v>5470</v>
      </c>
      <c r="AM35" s="289">
        <f t="shared" si="15"/>
        <v>6017.0000000000009</v>
      </c>
      <c r="AN35" s="297">
        <v>5100</v>
      </c>
      <c r="AO35" s="297">
        <f t="shared" si="16"/>
        <v>917.00000000000091</v>
      </c>
      <c r="AP35" s="302">
        <f t="shared" si="17"/>
        <v>1.1798039215686276</v>
      </c>
      <c r="AQ35" s="306">
        <v>5640</v>
      </c>
      <c r="AR35" s="297">
        <f t="shared" si="18"/>
        <v>377.00000000000091</v>
      </c>
      <c r="AS35" s="311">
        <f t="shared" si="19"/>
        <v>1.0668439716312059</v>
      </c>
      <c r="AU35" s="292">
        <v>29</v>
      </c>
      <c r="AV35" s="289">
        <f t="shared" si="44"/>
        <v>5500</v>
      </c>
      <c r="AW35" s="289">
        <f t="shared" si="20"/>
        <v>6050.0000000000009</v>
      </c>
      <c r="AX35" s="297">
        <v>5120</v>
      </c>
      <c r="AY35" s="297">
        <f t="shared" si="21"/>
        <v>930.00000000000091</v>
      </c>
      <c r="AZ35" s="302">
        <f t="shared" si="22"/>
        <v>1.1816406250000002</v>
      </c>
      <c r="BA35" s="306">
        <v>5660</v>
      </c>
      <c r="BB35" s="297">
        <f t="shared" si="23"/>
        <v>390.00000000000091</v>
      </c>
      <c r="BC35" s="311">
        <f t="shared" si="24"/>
        <v>1.0689045936395762</v>
      </c>
      <c r="BE35" s="292">
        <v>29</v>
      </c>
      <c r="BF35" s="289">
        <f t="shared" si="45"/>
        <v>5750</v>
      </c>
      <c r="BG35" s="289">
        <f t="shared" si="25"/>
        <v>6325.0000000000009</v>
      </c>
      <c r="BH35" s="297">
        <v>5260</v>
      </c>
      <c r="BI35" s="297">
        <f t="shared" si="26"/>
        <v>1065.0000000000009</v>
      </c>
      <c r="BJ35" s="302">
        <f t="shared" si="27"/>
        <v>1.202471482889734</v>
      </c>
      <c r="BK35" s="306">
        <v>5800</v>
      </c>
      <c r="BL35" s="297">
        <f t="shared" si="28"/>
        <v>525.00000000000091</v>
      </c>
      <c r="BM35" s="311">
        <f t="shared" si="29"/>
        <v>1.0905172413793105</v>
      </c>
      <c r="BO35" s="292">
        <v>29</v>
      </c>
      <c r="BP35" s="289">
        <f t="shared" si="46"/>
        <v>5890</v>
      </c>
      <c r="BQ35" s="289">
        <f t="shared" si="30"/>
        <v>6479.0000000000009</v>
      </c>
      <c r="BR35" s="297">
        <v>5650</v>
      </c>
      <c r="BS35" s="297">
        <f t="shared" si="31"/>
        <v>829.00000000000091</v>
      </c>
      <c r="BT35" s="302">
        <f t="shared" si="32"/>
        <v>1.1467256637168144</v>
      </c>
      <c r="BU35" s="306">
        <v>6190</v>
      </c>
      <c r="BV35" s="297">
        <f t="shared" si="33"/>
        <v>289.00000000000091</v>
      </c>
      <c r="BW35" s="311">
        <f t="shared" si="34"/>
        <v>1.0466882067851375</v>
      </c>
      <c r="BY35" s="292">
        <v>29</v>
      </c>
      <c r="BZ35" s="289">
        <f t="shared" si="47"/>
        <v>6060</v>
      </c>
      <c r="CA35" s="289">
        <f t="shared" si="35"/>
        <v>6666.0000000000009</v>
      </c>
      <c r="CB35" s="297">
        <v>5880</v>
      </c>
      <c r="CC35" s="297">
        <f t="shared" si="36"/>
        <v>786.00000000000091</v>
      </c>
      <c r="CD35" s="302">
        <f t="shared" si="37"/>
        <v>1.1336734693877553</v>
      </c>
      <c r="CE35" s="306">
        <v>6420</v>
      </c>
      <c r="CF35" s="297">
        <f t="shared" si="38"/>
        <v>246.00000000000091</v>
      </c>
      <c r="CG35" s="311">
        <f t="shared" si="39"/>
        <v>1.038317757009346</v>
      </c>
    </row>
    <row r="36" spans="2:85" ht="14.25">
      <c r="B36" s="278" t="s">
        <v>271</v>
      </c>
      <c r="C36" s="280">
        <v>140</v>
      </c>
      <c r="E36" s="290">
        <f>計算票!G37</f>
        <v>6100</v>
      </c>
      <c r="G36" s="294">
        <v>30</v>
      </c>
      <c r="H36" s="290">
        <f t="shared" si="40"/>
        <v>5550</v>
      </c>
      <c r="I36" s="290">
        <f t="shared" si="0"/>
        <v>6105.0000000000009</v>
      </c>
      <c r="J36" s="298">
        <v>5000</v>
      </c>
      <c r="K36" s="298">
        <f t="shared" si="1"/>
        <v>1105.0000000000009</v>
      </c>
      <c r="L36" s="303">
        <f t="shared" si="2"/>
        <v>1.2210000000000001</v>
      </c>
      <c r="M36" s="307">
        <v>5550</v>
      </c>
      <c r="N36" s="298">
        <f t="shared" si="3"/>
        <v>555.00000000000091</v>
      </c>
      <c r="O36" s="312">
        <f t="shared" si="4"/>
        <v>1.1000000000000001</v>
      </c>
      <c r="Q36" s="294">
        <v>30</v>
      </c>
      <c r="R36" s="290">
        <f t="shared" si="41"/>
        <v>5550</v>
      </c>
      <c r="S36" s="290">
        <f t="shared" si="5"/>
        <v>6105.0000000000009</v>
      </c>
      <c r="T36" s="298">
        <v>5010</v>
      </c>
      <c r="U36" s="298">
        <f t="shared" si="6"/>
        <v>1095.0000000000009</v>
      </c>
      <c r="V36" s="303">
        <f t="shared" si="7"/>
        <v>1.2185628742514971</v>
      </c>
      <c r="W36" s="307">
        <v>5560</v>
      </c>
      <c r="X36" s="298">
        <f t="shared" si="8"/>
        <v>545.00000000000091</v>
      </c>
      <c r="Y36" s="312">
        <f t="shared" si="9"/>
        <v>1.0980215827338131</v>
      </c>
      <c r="AA36" s="294">
        <v>30</v>
      </c>
      <c r="AB36" s="290">
        <f t="shared" si="42"/>
        <v>5580</v>
      </c>
      <c r="AC36" s="290">
        <f t="shared" si="10"/>
        <v>6138.0000000000009</v>
      </c>
      <c r="AD36" s="298">
        <v>5240</v>
      </c>
      <c r="AE36" s="298">
        <f t="shared" si="11"/>
        <v>898.00000000000091</v>
      </c>
      <c r="AF36" s="303">
        <f t="shared" si="12"/>
        <v>1.1713740458015269</v>
      </c>
      <c r="AG36" s="307">
        <v>5790</v>
      </c>
      <c r="AH36" s="298">
        <f t="shared" si="13"/>
        <v>348.00000000000091</v>
      </c>
      <c r="AI36" s="312">
        <f t="shared" si="14"/>
        <v>1.0601036269430053</v>
      </c>
      <c r="AK36" s="294">
        <v>30</v>
      </c>
      <c r="AL36" s="290">
        <f t="shared" si="43"/>
        <v>5650</v>
      </c>
      <c r="AM36" s="290">
        <f t="shared" si="15"/>
        <v>6215.0000000000009</v>
      </c>
      <c r="AN36" s="298">
        <v>5290</v>
      </c>
      <c r="AO36" s="298">
        <f t="shared" si="16"/>
        <v>925.00000000000091</v>
      </c>
      <c r="AP36" s="303">
        <f t="shared" si="17"/>
        <v>1.1748582230623821</v>
      </c>
      <c r="AQ36" s="307">
        <v>5840</v>
      </c>
      <c r="AR36" s="298">
        <f t="shared" si="18"/>
        <v>375.00000000000091</v>
      </c>
      <c r="AS36" s="312">
        <f t="shared" si="19"/>
        <v>1.0642123287671235</v>
      </c>
      <c r="AU36" s="294">
        <v>30</v>
      </c>
      <c r="AV36" s="290">
        <f t="shared" si="44"/>
        <v>5680</v>
      </c>
      <c r="AW36" s="290">
        <f t="shared" si="20"/>
        <v>6248.0000000000009</v>
      </c>
      <c r="AX36" s="298">
        <v>5310</v>
      </c>
      <c r="AY36" s="298">
        <f t="shared" si="21"/>
        <v>938.00000000000091</v>
      </c>
      <c r="AZ36" s="303">
        <f t="shared" si="22"/>
        <v>1.1766478342749531</v>
      </c>
      <c r="BA36" s="307">
        <v>5860</v>
      </c>
      <c r="BB36" s="298">
        <f t="shared" si="23"/>
        <v>388.00000000000091</v>
      </c>
      <c r="BC36" s="312">
        <f t="shared" si="24"/>
        <v>1.0662116040955634</v>
      </c>
      <c r="BE36" s="294">
        <v>30</v>
      </c>
      <c r="BF36" s="290">
        <f t="shared" si="45"/>
        <v>5930</v>
      </c>
      <c r="BG36" s="290">
        <f t="shared" si="25"/>
        <v>6523.0000000000009</v>
      </c>
      <c r="BH36" s="298">
        <v>5450</v>
      </c>
      <c r="BI36" s="298">
        <f t="shared" si="26"/>
        <v>1073.0000000000009</v>
      </c>
      <c r="BJ36" s="303">
        <f t="shared" si="27"/>
        <v>1.1968807339449543</v>
      </c>
      <c r="BK36" s="307">
        <v>6000</v>
      </c>
      <c r="BL36" s="298">
        <f t="shared" si="28"/>
        <v>523.00000000000091</v>
      </c>
      <c r="BM36" s="312">
        <f t="shared" si="29"/>
        <v>1.0871666666666668</v>
      </c>
      <c r="BO36" s="294">
        <v>30</v>
      </c>
      <c r="BP36" s="290">
        <f t="shared" si="46"/>
        <v>6070</v>
      </c>
      <c r="BQ36" s="290">
        <f t="shared" si="30"/>
        <v>6677.0000000000009</v>
      </c>
      <c r="BR36" s="298">
        <v>5840</v>
      </c>
      <c r="BS36" s="298">
        <f t="shared" si="31"/>
        <v>837.00000000000091</v>
      </c>
      <c r="BT36" s="303">
        <f t="shared" si="32"/>
        <v>1.1433219178082192</v>
      </c>
      <c r="BU36" s="307">
        <v>6390</v>
      </c>
      <c r="BV36" s="298">
        <f t="shared" si="33"/>
        <v>287.00000000000091</v>
      </c>
      <c r="BW36" s="312">
        <f t="shared" si="34"/>
        <v>1.0449139280125197</v>
      </c>
      <c r="BY36" s="294">
        <v>30</v>
      </c>
      <c r="BZ36" s="290">
        <f t="shared" si="47"/>
        <v>6240</v>
      </c>
      <c r="CA36" s="290">
        <f t="shared" si="35"/>
        <v>6864.0000000000009</v>
      </c>
      <c r="CB36" s="298">
        <v>6070</v>
      </c>
      <c r="CC36" s="298">
        <f t="shared" si="36"/>
        <v>794.00000000000091</v>
      </c>
      <c r="CD36" s="303">
        <f t="shared" si="37"/>
        <v>1.1308072487644154</v>
      </c>
      <c r="CE36" s="307">
        <v>6620</v>
      </c>
      <c r="CF36" s="298">
        <f t="shared" si="38"/>
        <v>244.00000000000091</v>
      </c>
      <c r="CG36" s="312">
        <f t="shared" si="39"/>
        <v>1.0368580060422963</v>
      </c>
    </row>
    <row r="37" spans="2:85">
      <c r="B37" s="278" t="s">
        <v>222</v>
      </c>
      <c r="C37" s="280">
        <v>140</v>
      </c>
      <c r="E37" s="291">
        <f>計算票!G38</f>
        <v>6320</v>
      </c>
      <c r="G37" s="295">
        <v>31</v>
      </c>
      <c r="H37" s="291">
        <f t="shared" ref="H37:H56" si="48">H36+$C$21</f>
        <v>5750</v>
      </c>
      <c r="I37" s="291">
        <f t="shared" si="0"/>
        <v>6325.0000000000009</v>
      </c>
      <c r="J37" s="299">
        <v>5190</v>
      </c>
      <c r="K37" s="299">
        <f t="shared" si="1"/>
        <v>1135.0000000000009</v>
      </c>
      <c r="L37" s="304">
        <f t="shared" si="2"/>
        <v>1.21868978805395</v>
      </c>
      <c r="M37" s="308">
        <v>5750</v>
      </c>
      <c r="N37" s="299">
        <f t="shared" si="3"/>
        <v>575.00000000000091</v>
      </c>
      <c r="O37" s="313">
        <f t="shared" si="4"/>
        <v>1.1000000000000001</v>
      </c>
      <c r="Q37" s="295">
        <v>31</v>
      </c>
      <c r="R37" s="291">
        <f t="shared" ref="R37:R56" si="49">R36+$C$21</f>
        <v>5750</v>
      </c>
      <c r="S37" s="291">
        <f t="shared" si="5"/>
        <v>6325.0000000000009</v>
      </c>
      <c r="T37" s="299">
        <v>5200</v>
      </c>
      <c r="U37" s="299">
        <f t="shared" si="6"/>
        <v>1125.0000000000009</v>
      </c>
      <c r="V37" s="304">
        <f t="shared" si="7"/>
        <v>1.216346153846154</v>
      </c>
      <c r="W37" s="308">
        <v>5760</v>
      </c>
      <c r="X37" s="299">
        <f t="shared" si="8"/>
        <v>565.00000000000091</v>
      </c>
      <c r="Y37" s="313">
        <f t="shared" si="9"/>
        <v>1.0980902777777779</v>
      </c>
      <c r="AA37" s="295">
        <v>31</v>
      </c>
      <c r="AB37" s="291">
        <f t="shared" ref="AB37:AB56" si="50">AB36+$C$21</f>
        <v>5780</v>
      </c>
      <c r="AC37" s="291">
        <f t="shared" si="10"/>
        <v>6358.0000000000009</v>
      </c>
      <c r="AD37" s="299">
        <v>5440</v>
      </c>
      <c r="AE37" s="299">
        <f t="shared" si="11"/>
        <v>918.00000000000091</v>
      </c>
      <c r="AF37" s="304">
        <f t="shared" si="12"/>
        <v>1.1687500000000002</v>
      </c>
      <c r="AG37" s="308">
        <v>6000</v>
      </c>
      <c r="AH37" s="299">
        <f t="shared" si="13"/>
        <v>358.00000000000091</v>
      </c>
      <c r="AI37" s="313">
        <f t="shared" si="14"/>
        <v>1.0596666666666668</v>
      </c>
      <c r="AK37" s="295">
        <v>31</v>
      </c>
      <c r="AL37" s="291">
        <f t="shared" ref="AL37:AL56" si="51">AL36+$C$21</f>
        <v>5850</v>
      </c>
      <c r="AM37" s="291">
        <f t="shared" si="15"/>
        <v>6435.0000000000009</v>
      </c>
      <c r="AN37" s="299">
        <v>5480</v>
      </c>
      <c r="AO37" s="299">
        <f t="shared" si="16"/>
        <v>955.00000000000091</v>
      </c>
      <c r="AP37" s="304">
        <f t="shared" si="17"/>
        <v>1.1742700729927009</v>
      </c>
      <c r="AQ37" s="308">
        <v>6050</v>
      </c>
      <c r="AR37" s="299">
        <f t="shared" si="18"/>
        <v>385.00000000000091</v>
      </c>
      <c r="AS37" s="313">
        <f t="shared" si="19"/>
        <v>1.0636363636363637</v>
      </c>
      <c r="AU37" s="295">
        <v>31</v>
      </c>
      <c r="AV37" s="291">
        <f t="shared" ref="AV37:AV56" si="52">AV36+$C$21</f>
        <v>5880</v>
      </c>
      <c r="AW37" s="291">
        <f t="shared" si="20"/>
        <v>6468.0000000000009</v>
      </c>
      <c r="AX37" s="299">
        <v>5510</v>
      </c>
      <c r="AY37" s="299">
        <f t="shared" si="21"/>
        <v>958.00000000000091</v>
      </c>
      <c r="AZ37" s="304">
        <f t="shared" si="22"/>
        <v>1.1738656987295828</v>
      </c>
      <c r="BA37" s="308">
        <v>6070</v>
      </c>
      <c r="BB37" s="299">
        <f t="shared" si="23"/>
        <v>398.00000000000091</v>
      </c>
      <c r="BC37" s="313">
        <f t="shared" si="24"/>
        <v>1.0655683690280067</v>
      </c>
      <c r="BE37" s="295">
        <v>31</v>
      </c>
      <c r="BF37" s="291">
        <f t="shared" ref="BF37:BF56" si="53">BF36+$C$21</f>
        <v>6130</v>
      </c>
      <c r="BG37" s="291">
        <f t="shared" si="25"/>
        <v>6743.0000000000009</v>
      </c>
      <c r="BH37" s="299">
        <v>5650</v>
      </c>
      <c r="BI37" s="299">
        <f t="shared" si="26"/>
        <v>1093.0000000000009</v>
      </c>
      <c r="BJ37" s="304">
        <f t="shared" si="27"/>
        <v>1.1934513274336285</v>
      </c>
      <c r="BK37" s="308">
        <v>6210</v>
      </c>
      <c r="BL37" s="299">
        <f t="shared" si="28"/>
        <v>533.00000000000091</v>
      </c>
      <c r="BM37" s="313">
        <f t="shared" si="29"/>
        <v>1.0858293075684382</v>
      </c>
      <c r="BO37" s="295">
        <v>31</v>
      </c>
      <c r="BP37" s="291">
        <f t="shared" ref="BP37:BP56" si="54">BP36+$C$21</f>
        <v>6270</v>
      </c>
      <c r="BQ37" s="291">
        <f t="shared" si="30"/>
        <v>6897.0000000000009</v>
      </c>
      <c r="BR37" s="299">
        <v>6030</v>
      </c>
      <c r="BS37" s="299">
        <f t="shared" si="31"/>
        <v>867.00000000000091</v>
      </c>
      <c r="BT37" s="304">
        <f t="shared" si="32"/>
        <v>1.1437810945273634</v>
      </c>
      <c r="BU37" s="308">
        <v>6600</v>
      </c>
      <c r="BV37" s="299">
        <f t="shared" si="33"/>
        <v>297.00000000000091</v>
      </c>
      <c r="BW37" s="313">
        <f t="shared" si="34"/>
        <v>1.0450000000000002</v>
      </c>
      <c r="BY37" s="295">
        <v>31</v>
      </c>
      <c r="BZ37" s="291">
        <f t="shared" ref="BZ37:BZ56" si="55">BZ36+$C$21</f>
        <v>6440</v>
      </c>
      <c r="CA37" s="291">
        <f t="shared" si="35"/>
        <v>7084.0000000000009</v>
      </c>
      <c r="CB37" s="299">
        <v>6270</v>
      </c>
      <c r="CC37" s="299">
        <f t="shared" si="36"/>
        <v>814.00000000000091</v>
      </c>
      <c r="CD37" s="304">
        <f t="shared" si="37"/>
        <v>1.129824561403509</v>
      </c>
      <c r="CE37" s="308">
        <v>6830</v>
      </c>
      <c r="CF37" s="299">
        <f t="shared" si="38"/>
        <v>254.00000000000091</v>
      </c>
      <c r="CG37" s="313">
        <f t="shared" si="39"/>
        <v>1.0371888726207907</v>
      </c>
    </row>
    <row r="38" spans="2:85">
      <c r="B38" s="278" t="s">
        <v>262</v>
      </c>
      <c r="C38" s="280">
        <v>200</v>
      </c>
      <c r="E38" s="289">
        <f>計算票!G39</f>
        <v>6540</v>
      </c>
      <c r="G38" s="292">
        <v>32</v>
      </c>
      <c r="H38" s="289">
        <f t="shared" si="48"/>
        <v>5950</v>
      </c>
      <c r="I38" s="289">
        <f t="shared" si="0"/>
        <v>6545.0000000000009</v>
      </c>
      <c r="J38" s="297">
        <v>5370</v>
      </c>
      <c r="K38" s="297">
        <f t="shared" si="1"/>
        <v>1175.0000000000009</v>
      </c>
      <c r="L38" s="302">
        <f t="shared" si="2"/>
        <v>1.2188081936685291</v>
      </c>
      <c r="M38" s="306">
        <v>5950</v>
      </c>
      <c r="N38" s="297">
        <f t="shared" si="3"/>
        <v>595.00000000000091</v>
      </c>
      <c r="O38" s="311">
        <f t="shared" si="4"/>
        <v>1.1000000000000001</v>
      </c>
      <c r="Q38" s="292">
        <v>32</v>
      </c>
      <c r="R38" s="289">
        <f t="shared" si="49"/>
        <v>5950</v>
      </c>
      <c r="S38" s="289">
        <f t="shared" si="5"/>
        <v>6545.0000000000009</v>
      </c>
      <c r="T38" s="297">
        <v>5390</v>
      </c>
      <c r="U38" s="297">
        <f t="shared" si="6"/>
        <v>1155.0000000000009</v>
      </c>
      <c r="V38" s="302">
        <f t="shared" si="7"/>
        <v>1.2142857142857144</v>
      </c>
      <c r="W38" s="306">
        <v>5960</v>
      </c>
      <c r="X38" s="297">
        <f t="shared" si="8"/>
        <v>585.00000000000091</v>
      </c>
      <c r="Y38" s="311">
        <f t="shared" si="9"/>
        <v>1.0981543624161076</v>
      </c>
      <c r="AA38" s="292">
        <v>32</v>
      </c>
      <c r="AB38" s="289">
        <f t="shared" si="50"/>
        <v>5980</v>
      </c>
      <c r="AC38" s="289">
        <f t="shared" si="10"/>
        <v>6578.0000000000009</v>
      </c>
      <c r="AD38" s="297">
        <v>5640</v>
      </c>
      <c r="AE38" s="297">
        <f t="shared" si="11"/>
        <v>938.00000000000091</v>
      </c>
      <c r="AF38" s="302">
        <f t="shared" si="12"/>
        <v>1.1663120567375889</v>
      </c>
      <c r="AG38" s="306">
        <v>6210</v>
      </c>
      <c r="AH38" s="297">
        <f t="shared" si="13"/>
        <v>368.00000000000091</v>
      </c>
      <c r="AI38" s="311">
        <f t="shared" si="14"/>
        <v>1.0592592592592593</v>
      </c>
      <c r="AK38" s="292">
        <v>32</v>
      </c>
      <c r="AL38" s="289">
        <f t="shared" si="51"/>
        <v>6050</v>
      </c>
      <c r="AM38" s="289">
        <f t="shared" si="15"/>
        <v>6655.0000000000009</v>
      </c>
      <c r="AN38" s="297">
        <v>5680</v>
      </c>
      <c r="AO38" s="297">
        <f t="shared" si="16"/>
        <v>975.00000000000091</v>
      </c>
      <c r="AP38" s="302">
        <f t="shared" si="17"/>
        <v>1.171654929577465</v>
      </c>
      <c r="AQ38" s="306">
        <v>6250</v>
      </c>
      <c r="AR38" s="297">
        <f t="shared" si="18"/>
        <v>405.00000000000091</v>
      </c>
      <c r="AS38" s="311">
        <f t="shared" si="19"/>
        <v>1.0648000000000002</v>
      </c>
      <c r="AU38" s="292">
        <v>32</v>
      </c>
      <c r="AV38" s="289">
        <f t="shared" si="52"/>
        <v>6080</v>
      </c>
      <c r="AW38" s="289">
        <f t="shared" si="20"/>
        <v>6688.0000000000009</v>
      </c>
      <c r="AX38" s="297">
        <v>5700</v>
      </c>
      <c r="AY38" s="297">
        <f t="shared" si="21"/>
        <v>988.00000000000091</v>
      </c>
      <c r="AZ38" s="302">
        <f t="shared" si="22"/>
        <v>1.1733333333333336</v>
      </c>
      <c r="BA38" s="306">
        <v>6280</v>
      </c>
      <c r="BB38" s="297">
        <f t="shared" si="23"/>
        <v>408.00000000000091</v>
      </c>
      <c r="BC38" s="311">
        <f t="shared" si="24"/>
        <v>1.0649681528662422</v>
      </c>
      <c r="BE38" s="292">
        <v>32</v>
      </c>
      <c r="BF38" s="289">
        <f t="shared" si="53"/>
        <v>6330</v>
      </c>
      <c r="BG38" s="289">
        <f t="shared" si="25"/>
        <v>6963.0000000000009</v>
      </c>
      <c r="BH38" s="297">
        <v>5850</v>
      </c>
      <c r="BI38" s="297">
        <f t="shared" si="26"/>
        <v>1113.0000000000009</v>
      </c>
      <c r="BJ38" s="302">
        <f t="shared" si="27"/>
        <v>1.1902564102564104</v>
      </c>
      <c r="BK38" s="306">
        <v>6420</v>
      </c>
      <c r="BL38" s="297">
        <f t="shared" si="28"/>
        <v>543.00000000000091</v>
      </c>
      <c r="BM38" s="311">
        <f t="shared" si="29"/>
        <v>1.0845794392523367</v>
      </c>
      <c r="BO38" s="292">
        <v>32</v>
      </c>
      <c r="BP38" s="289">
        <f t="shared" si="54"/>
        <v>6470</v>
      </c>
      <c r="BQ38" s="289">
        <f t="shared" si="30"/>
        <v>7117.0000000000009</v>
      </c>
      <c r="BR38" s="297">
        <v>6230</v>
      </c>
      <c r="BS38" s="297">
        <f t="shared" si="31"/>
        <v>887.00000000000091</v>
      </c>
      <c r="BT38" s="302">
        <f t="shared" si="32"/>
        <v>1.1423756019261639</v>
      </c>
      <c r="BU38" s="306">
        <v>6800</v>
      </c>
      <c r="BV38" s="297">
        <f t="shared" si="33"/>
        <v>317.00000000000091</v>
      </c>
      <c r="BW38" s="311">
        <f t="shared" si="34"/>
        <v>1.0466176470588238</v>
      </c>
      <c r="BY38" s="292">
        <v>32</v>
      </c>
      <c r="BZ38" s="289">
        <f t="shared" si="55"/>
        <v>6640</v>
      </c>
      <c r="CA38" s="289">
        <f t="shared" si="35"/>
        <v>7304.0000000000009</v>
      </c>
      <c r="CB38" s="297">
        <v>6460</v>
      </c>
      <c r="CC38" s="297">
        <f t="shared" si="36"/>
        <v>844.00000000000091</v>
      </c>
      <c r="CD38" s="302">
        <f t="shared" si="37"/>
        <v>1.1306501547987617</v>
      </c>
      <c r="CE38" s="306">
        <v>7040</v>
      </c>
      <c r="CF38" s="297">
        <f t="shared" si="38"/>
        <v>264.00000000000091</v>
      </c>
      <c r="CG38" s="311">
        <f t="shared" si="39"/>
        <v>1.0375000000000001</v>
      </c>
    </row>
    <row r="39" spans="2:85">
      <c r="B39" s="278" t="s">
        <v>272</v>
      </c>
      <c r="C39" s="280">
        <v>200</v>
      </c>
      <c r="E39" s="289">
        <f>計算票!G40</f>
        <v>6760</v>
      </c>
      <c r="G39" s="292">
        <v>33</v>
      </c>
      <c r="H39" s="289">
        <f t="shared" si="48"/>
        <v>6150</v>
      </c>
      <c r="I39" s="289">
        <f t="shared" si="0"/>
        <v>6765.0000000000009</v>
      </c>
      <c r="J39" s="297">
        <v>5560</v>
      </c>
      <c r="K39" s="297">
        <f t="shared" si="1"/>
        <v>1205.0000000000009</v>
      </c>
      <c r="L39" s="302">
        <f t="shared" si="2"/>
        <v>1.2167266187050361</v>
      </c>
      <c r="M39" s="306">
        <v>6140</v>
      </c>
      <c r="N39" s="297">
        <f t="shared" si="3"/>
        <v>625.00000000000091</v>
      </c>
      <c r="O39" s="311">
        <f t="shared" si="4"/>
        <v>1.1017915309446256</v>
      </c>
      <c r="Q39" s="292">
        <v>33</v>
      </c>
      <c r="R39" s="289">
        <f t="shared" si="49"/>
        <v>6150</v>
      </c>
      <c r="S39" s="289">
        <f t="shared" si="5"/>
        <v>6765.0000000000009</v>
      </c>
      <c r="T39" s="297">
        <v>5570</v>
      </c>
      <c r="U39" s="297">
        <f t="shared" si="6"/>
        <v>1195.0000000000009</v>
      </c>
      <c r="V39" s="302">
        <f t="shared" si="7"/>
        <v>1.2145421903052067</v>
      </c>
      <c r="W39" s="306">
        <v>6160</v>
      </c>
      <c r="X39" s="297">
        <f t="shared" si="8"/>
        <v>605.00000000000091</v>
      </c>
      <c r="Y39" s="311">
        <f t="shared" si="9"/>
        <v>1.0982142857142858</v>
      </c>
      <c r="AA39" s="292">
        <v>33</v>
      </c>
      <c r="AB39" s="289">
        <f t="shared" si="50"/>
        <v>6180</v>
      </c>
      <c r="AC39" s="289">
        <f t="shared" si="10"/>
        <v>6798.0000000000009</v>
      </c>
      <c r="AD39" s="297">
        <v>5840</v>
      </c>
      <c r="AE39" s="297">
        <f t="shared" si="11"/>
        <v>958.00000000000091</v>
      </c>
      <c r="AF39" s="302">
        <f t="shared" si="12"/>
        <v>1.164041095890411</v>
      </c>
      <c r="AG39" s="306">
        <v>6420</v>
      </c>
      <c r="AH39" s="297">
        <f t="shared" si="13"/>
        <v>378.00000000000091</v>
      </c>
      <c r="AI39" s="311">
        <f t="shared" si="14"/>
        <v>1.0588785046728972</v>
      </c>
      <c r="AK39" s="292">
        <v>33</v>
      </c>
      <c r="AL39" s="289">
        <f t="shared" si="51"/>
        <v>6250</v>
      </c>
      <c r="AM39" s="289">
        <f t="shared" si="15"/>
        <v>6875.0000000000009</v>
      </c>
      <c r="AN39" s="297">
        <v>5880</v>
      </c>
      <c r="AO39" s="297">
        <f t="shared" si="16"/>
        <v>995.00000000000091</v>
      </c>
      <c r="AP39" s="302">
        <f t="shared" si="17"/>
        <v>1.1692176870748301</v>
      </c>
      <c r="AQ39" s="306">
        <v>6460</v>
      </c>
      <c r="AR39" s="297">
        <f t="shared" si="18"/>
        <v>415.00000000000091</v>
      </c>
      <c r="AS39" s="311">
        <f t="shared" si="19"/>
        <v>1.0642414860681115</v>
      </c>
      <c r="AU39" s="292">
        <v>33</v>
      </c>
      <c r="AV39" s="289">
        <f t="shared" si="52"/>
        <v>6280</v>
      </c>
      <c r="AW39" s="289">
        <f t="shared" si="20"/>
        <v>6908.0000000000009</v>
      </c>
      <c r="AX39" s="297">
        <v>5900</v>
      </c>
      <c r="AY39" s="297">
        <f t="shared" si="21"/>
        <v>1008.0000000000009</v>
      </c>
      <c r="AZ39" s="302">
        <f t="shared" si="22"/>
        <v>1.1708474576271188</v>
      </c>
      <c r="BA39" s="306">
        <v>6490</v>
      </c>
      <c r="BB39" s="297">
        <f t="shared" si="23"/>
        <v>418.00000000000091</v>
      </c>
      <c r="BC39" s="311">
        <f t="shared" si="24"/>
        <v>1.064406779661017</v>
      </c>
      <c r="BE39" s="292">
        <v>33</v>
      </c>
      <c r="BF39" s="289">
        <f t="shared" si="53"/>
        <v>6530</v>
      </c>
      <c r="BG39" s="289">
        <f t="shared" si="25"/>
        <v>7183.0000000000009</v>
      </c>
      <c r="BH39" s="297">
        <v>6050</v>
      </c>
      <c r="BI39" s="297">
        <f t="shared" si="26"/>
        <v>1133.0000000000009</v>
      </c>
      <c r="BJ39" s="302">
        <f t="shared" si="27"/>
        <v>1.1872727272727275</v>
      </c>
      <c r="BK39" s="306">
        <v>6630</v>
      </c>
      <c r="BL39" s="297">
        <f t="shared" si="28"/>
        <v>553.00000000000091</v>
      </c>
      <c r="BM39" s="311">
        <f t="shared" si="29"/>
        <v>1.0834087481146306</v>
      </c>
      <c r="BO39" s="292">
        <v>33</v>
      </c>
      <c r="BP39" s="289">
        <f t="shared" si="54"/>
        <v>6670</v>
      </c>
      <c r="BQ39" s="289">
        <f t="shared" si="30"/>
        <v>7337.0000000000009</v>
      </c>
      <c r="BR39" s="297">
        <v>6430</v>
      </c>
      <c r="BS39" s="297">
        <f t="shared" si="31"/>
        <v>907.00000000000091</v>
      </c>
      <c r="BT39" s="302">
        <f t="shared" si="32"/>
        <v>1.1410575427682739</v>
      </c>
      <c r="BU39" s="306">
        <v>7010</v>
      </c>
      <c r="BV39" s="297">
        <f t="shared" si="33"/>
        <v>327.00000000000091</v>
      </c>
      <c r="BW39" s="311">
        <f t="shared" si="34"/>
        <v>1.0466476462196863</v>
      </c>
      <c r="BY39" s="292">
        <v>33</v>
      </c>
      <c r="BZ39" s="289">
        <f t="shared" si="55"/>
        <v>6840</v>
      </c>
      <c r="CA39" s="289">
        <f t="shared" si="35"/>
        <v>7524.0000000000009</v>
      </c>
      <c r="CB39" s="297">
        <v>6660</v>
      </c>
      <c r="CC39" s="297">
        <f t="shared" si="36"/>
        <v>864.00000000000091</v>
      </c>
      <c r="CD39" s="302">
        <f t="shared" si="37"/>
        <v>1.12972972972973</v>
      </c>
      <c r="CE39" s="306">
        <v>7240</v>
      </c>
      <c r="CF39" s="297">
        <f t="shared" si="38"/>
        <v>284.00000000000091</v>
      </c>
      <c r="CG39" s="311">
        <f t="shared" si="39"/>
        <v>1.0392265193370167</v>
      </c>
    </row>
    <row r="40" spans="2:85">
      <c r="B40" s="278" t="s">
        <v>147</v>
      </c>
      <c r="C40" s="280">
        <v>250</v>
      </c>
      <c r="E40" s="289">
        <f>計算票!G41</f>
        <v>6980</v>
      </c>
      <c r="G40" s="292">
        <v>34</v>
      </c>
      <c r="H40" s="289">
        <f t="shared" si="48"/>
        <v>6350</v>
      </c>
      <c r="I40" s="289">
        <f t="shared" si="0"/>
        <v>6985.0000000000009</v>
      </c>
      <c r="J40" s="297">
        <v>5750</v>
      </c>
      <c r="K40" s="297">
        <f t="shared" si="1"/>
        <v>1235.0000000000009</v>
      </c>
      <c r="L40" s="302">
        <f t="shared" si="2"/>
        <v>1.2147826086956524</v>
      </c>
      <c r="M40" s="306">
        <v>6340</v>
      </c>
      <c r="N40" s="297">
        <f t="shared" si="3"/>
        <v>645.00000000000091</v>
      </c>
      <c r="O40" s="311">
        <f t="shared" si="4"/>
        <v>1.1017350157728707</v>
      </c>
      <c r="Q40" s="292">
        <v>34</v>
      </c>
      <c r="R40" s="289">
        <f t="shared" si="49"/>
        <v>6350</v>
      </c>
      <c r="S40" s="289">
        <f t="shared" si="5"/>
        <v>6985.0000000000009</v>
      </c>
      <c r="T40" s="297">
        <v>5760</v>
      </c>
      <c r="U40" s="297">
        <f t="shared" si="6"/>
        <v>1225.0000000000009</v>
      </c>
      <c r="V40" s="302">
        <f t="shared" si="7"/>
        <v>1.2126736111111112</v>
      </c>
      <c r="W40" s="306">
        <v>6350</v>
      </c>
      <c r="X40" s="297">
        <f t="shared" si="8"/>
        <v>635.00000000000091</v>
      </c>
      <c r="Y40" s="311">
        <f t="shared" si="9"/>
        <v>1.1000000000000001</v>
      </c>
      <c r="AA40" s="292">
        <v>34</v>
      </c>
      <c r="AB40" s="289">
        <f t="shared" si="50"/>
        <v>6380</v>
      </c>
      <c r="AC40" s="289">
        <f t="shared" si="10"/>
        <v>7018.0000000000009</v>
      </c>
      <c r="AD40" s="297">
        <v>6030</v>
      </c>
      <c r="AE40" s="297">
        <f t="shared" si="11"/>
        <v>988.00000000000091</v>
      </c>
      <c r="AF40" s="302">
        <f t="shared" si="12"/>
        <v>1.1638474295190715</v>
      </c>
      <c r="AG40" s="306">
        <v>6630</v>
      </c>
      <c r="AH40" s="297">
        <f t="shared" si="13"/>
        <v>388.00000000000091</v>
      </c>
      <c r="AI40" s="311">
        <f t="shared" si="14"/>
        <v>1.0585218702865764</v>
      </c>
      <c r="AK40" s="292">
        <v>34</v>
      </c>
      <c r="AL40" s="289">
        <f t="shared" si="51"/>
        <v>6450</v>
      </c>
      <c r="AM40" s="289">
        <f t="shared" si="15"/>
        <v>7095.0000000000009</v>
      </c>
      <c r="AN40" s="297">
        <v>6080</v>
      </c>
      <c r="AO40" s="297">
        <f t="shared" si="16"/>
        <v>1015.0000000000009</v>
      </c>
      <c r="AP40" s="302">
        <f t="shared" si="17"/>
        <v>1.1669407894736843</v>
      </c>
      <c r="AQ40" s="306">
        <v>6670</v>
      </c>
      <c r="AR40" s="297">
        <f t="shared" si="18"/>
        <v>425.00000000000091</v>
      </c>
      <c r="AS40" s="311">
        <f t="shared" si="19"/>
        <v>1.0637181409295353</v>
      </c>
      <c r="AU40" s="292">
        <v>34</v>
      </c>
      <c r="AV40" s="289">
        <f t="shared" si="52"/>
        <v>6480</v>
      </c>
      <c r="AW40" s="289">
        <f t="shared" si="20"/>
        <v>7128.0000000000009</v>
      </c>
      <c r="AX40" s="297">
        <v>6100</v>
      </c>
      <c r="AY40" s="297">
        <f t="shared" si="21"/>
        <v>1028.0000000000009</v>
      </c>
      <c r="AZ40" s="302">
        <f t="shared" si="22"/>
        <v>1.1685245901639345</v>
      </c>
      <c r="BA40" s="306">
        <v>6690</v>
      </c>
      <c r="BB40" s="297">
        <f t="shared" si="23"/>
        <v>438.00000000000091</v>
      </c>
      <c r="BC40" s="311">
        <f t="shared" si="24"/>
        <v>1.0654708520179375</v>
      </c>
      <c r="BE40" s="292">
        <v>34</v>
      </c>
      <c r="BF40" s="289">
        <f t="shared" si="53"/>
        <v>6730</v>
      </c>
      <c r="BG40" s="289">
        <f t="shared" si="25"/>
        <v>7403.0000000000009</v>
      </c>
      <c r="BH40" s="297">
        <v>6240</v>
      </c>
      <c r="BI40" s="297">
        <f t="shared" si="26"/>
        <v>1163.0000000000009</v>
      </c>
      <c r="BJ40" s="302">
        <f t="shared" si="27"/>
        <v>1.1863782051282052</v>
      </c>
      <c r="BK40" s="306">
        <v>6840</v>
      </c>
      <c r="BL40" s="297">
        <f t="shared" si="28"/>
        <v>563.00000000000091</v>
      </c>
      <c r="BM40" s="311">
        <f t="shared" si="29"/>
        <v>1.082309941520468</v>
      </c>
      <c r="BO40" s="292">
        <v>34</v>
      </c>
      <c r="BP40" s="289">
        <f t="shared" si="54"/>
        <v>6870</v>
      </c>
      <c r="BQ40" s="289">
        <f t="shared" si="30"/>
        <v>7557.0000000000009</v>
      </c>
      <c r="BR40" s="297">
        <v>6630</v>
      </c>
      <c r="BS40" s="297">
        <f t="shared" si="31"/>
        <v>927.00000000000091</v>
      </c>
      <c r="BT40" s="302">
        <f t="shared" si="32"/>
        <v>1.139819004524887</v>
      </c>
      <c r="BU40" s="306">
        <v>7220</v>
      </c>
      <c r="BV40" s="297">
        <f t="shared" si="33"/>
        <v>337.00000000000091</v>
      </c>
      <c r="BW40" s="311">
        <f t="shared" si="34"/>
        <v>1.0466759002770085</v>
      </c>
      <c r="BY40" s="292">
        <v>34</v>
      </c>
      <c r="BZ40" s="289">
        <f t="shared" si="55"/>
        <v>7040</v>
      </c>
      <c r="CA40" s="289">
        <f t="shared" si="35"/>
        <v>7744.0000000000009</v>
      </c>
      <c r="CB40" s="297">
        <v>6860</v>
      </c>
      <c r="CC40" s="297">
        <f t="shared" si="36"/>
        <v>884.00000000000091</v>
      </c>
      <c r="CD40" s="302">
        <f t="shared" si="37"/>
        <v>1.128862973760933</v>
      </c>
      <c r="CE40" s="306">
        <v>7450</v>
      </c>
      <c r="CF40" s="297">
        <f t="shared" si="38"/>
        <v>294.00000000000091</v>
      </c>
      <c r="CG40" s="311">
        <f t="shared" si="39"/>
        <v>1.0394630872483224</v>
      </c>
    </row>
    <row r="41" spans="2:85">
      <c r="B41" s="278" t="s">
        <v>248</v>
      </c>
      <c r="C41" s="280">
        <v>270</v>
      </c>
      <c r="E41" s="289">
        <f>計算票!G42</f>
        <v>7200</v>
      </c>
      <c r="G41" s="292">
        <v>35</v>
      </c>
      <c r="H41" s="289">
        <f t="shared" si="48"/>
        <v>6550</v>
      </c>
      <c r="I41" s="289">
        <f t="shared" si="0"/>
        <v>7205.0000000000009</v>
      </c>
      <c r="J41" s="297">
        <v>5940</v>
      </c>
      <c r="K41" s="297">
        <f t="shared" si="1"/>
        <v>1265.0000000000009</v>
      </c>
      <c r="L41" s="302">
        <f t="shared" si="2"/>
        <v>1.212962962962963</v>
      </c>
      <c r="M41" s="306">
        <v>6540</v>
      </c>
      <c r="N41" s="297">
        <f t="shared" si="3"/>
        <v>665.00000000000091</v>
      </c>
      <c r="O41" s="311">
        <f t="shared" si="4"/>
        <v>1.1016819571865444</v>
      </c>
      <c r="Q41" s="292">
        <v>35</v>
      </c>
      <c r="R41" s="289">
        <f t="shared" si="49"/>
        <v>6550</v>
      </c>
      <c r="S41" s="289">
        <f t="shared" si="5"/>
        <v>7205.0000000000009</v>
      </c>
      <c r="T41" s="297">
        <v>5950</v>
      </c>
      <c r="U41" s="297">
        <f t="shared" si="6"/>
        <v>1255.0000000000009</v>
      </c>
      <c r="V41" s="302">
        <f t="shared" si="7"/>
        <v>1.2109243697478993</v>
      </c>
      <c r="W41" s="306">
        <v>6550</v>
      </c>
      <c r="X41" s="297">
        <f t="shared" si="8"/>
        <v>655.00000000000091</v>
      </c>
      <c r="Y41" s="311">
        <f t="shared" si="9"/>
        <v>1.1000000000000001</v>
      </c>
      <c r="AA41" s="292">
        <v>35</v>
      </c>
      <c r="AB41" s="289">
        <f t="shared" si="50"/>
        <v>6580</v>
      </c>
      <c r="AC41" s="289">
        <f t="shared" si="10"/>
        <v>7238.0000000000009</v>
      </c>
      <c r="AD41" s="297">
        <v>6230</v>
      </c>
      <c r="AE41" s="297">
        <f t="shared" si="11"/>
        <v>1008.0000000000009</v>
      </c>
      <c r="AF41" s="302">
        <f t="shared" si="12"/>
        <v>1.1617977528089889</v>
      </c>
      <c r="AG41" s="306">
        <v>6840</v>
      </c>
      <c r="AH41" s="297">
        <f t="shared" si="13"/>
        <v>398.00000000000091</v>
      </c>
      <c r="AI41" s="311">
        <f t="shared" si="14"/>
        <v>1.0581871345029241</v>
      </c>
      <c r="AK41" s="292">
        <v>35</v>
      </c>
      <c r="AL41" s="289">
        <f t="shared" si="51"/>
        <v>6650</v>
      </c>
      <c r="AM41" s="289">
        <f t="shared" si="15"/>
        <v>7315.0000000000009</v>
      </c>
      <c r="AN41" s="297">
        <v>6280</v>
      </c>
      <c r="AO41" s="297">
        <f t="shared" si="16"/>
        <v>1035.0000000000009</v>
      </c>
      <c r="AP41" s="302">
        <f t="shared" si="17"/>
        <v>1.1648089171974523</v>
      </c>
      <c r="AQ41" s="306">
        <v>6880</v>
      </c>
      <c r="AR41" s="297">
        <f t="shared" si="18"/>
        <v>435.00000000000091</v>
      </c>
      <c r="AS41" s="311">
        <f t="shared" si="19"/>
        <v>1.0632267441860466</v>
      </c>
      <c r="AU41" s="292">
        <v>35</v>
      </c>
      <c r="AV41" s="289">
        <f t="shared" si="52"/>
        <v>6680</v>
      </c>
      <c r="AW41" s="289">
        <f t="shared" si="20"/>
        <v>7348.0000000000009</v>
      </c>
      <c r="AX41" s="297">
        <v>6300</v>
      </c>
      <c r="AY41" s="297">
        <f t="shared" si="21"/>
        <v>1048.0000000000009</v>
      </c>
      <c r="AZ41" s="302">
        <f t="shared" si="22"/>
        <v>1.1663492063492065</v>
      </c>
      <c r="BA41" s="306">
        <v>6900</v>
      </c>
      <c r="BB41" s="297">
        <f t="shared" si="23"/>
        <v>448.00000000000091</v>
      </c>
      <c r="BC41" s="311">
        <f t="shared" si="24"/>
        <v>1.0649275362318842</v>
      </c>
      <c r="BE41" s="292">
        <v>35</v>
      </c>
      <c r="BF41" s="289">
        <f t="shared" si="53"/>
        <v>6930</v>
      </c>
      <c r="BG41" s="289">
        <f t="shared" si="25"/>
        <v>7623.0000000000009</v>
      </c>
      <c r="BH41" s="297">
        <v>6440</v>
      </c>
      <c r="BI41" s="297">
        <f t="shared" si="26"/>
        <v>1183.0000000000009</v>
      </c>
      <c r="BJ41" s="302">
        <f t="shared" si="27"/>
        <v>1.1836956521739133</v>
      </c>
      <c r="BK41" s="306">
        <v>7050</v>
      </c>
      <c r="BL41" s="297">
        <f t="shared" si="28"/>
        <v>573.00000000000091</v>
      </c>
      <c r="BM41" s="311">
        <f t="shared" si="29"/>
        <v>1.081276595744681</v>
      </c>
      <c r="BO41" s="292">
        <v>35</v>
      </c>
      <c r="BP41" s="289">
        <f t="shared" si="54"/>
        <v>7070</v>
      </c>
      <c r="BQ41" s="289">
        <f t="shared" si="30"/>
        <v>7777.0000000000009</v>
      </c>
      <c r="BR41" s="297">
        <v>6830</v>
      </c>
      <c r="BS41" s="297">
        <f t="shared" si="31"/>
        <v>947.00000000000091</v>
      </c>
      <c r="BT41" s="302">
        <f t="shared" si="32"/>
        <v>1.138653001464129</v>
      </c>
      <c r="BU41" s="306">
        <v>7430</v>
      </c>
      <c r="BV41" s="297">
        <f t="shared" si="33"/>
        <v>347.00000000000091</v>
      </c>
      <c r="BW41" s="311">
        <f t="shared" si="34"/>
        <v>1.0467025572005384</v>
      </c>
      <c r="BY41" s="292">
        <v>35</v>
      </c>
      <c r="BZ41" s="289">
        <f t="shared" si="55"/>
        <v>7240</v>
      </c>
      <c r="CA41" s="289">
        <f t="shared" si="35"/>
        <v>7964.0000000000009</v>
      </c>
      <c r="CB41" s="297">
        <v>7060</v>
      </c>
      <c r="CC41" s="297">
        <f t="shared" si="36"/>
        <v>904.00000000000091</v>
      </c>
      <c r="CD41" s="302">
        <f t="shared" si="37"/>
        <v>1.128045325779037</v>
      </c>
      <c r="CE41" s="306">
        <v>7660</v>
      </c>
      <c r="CF41" s="297">
        <f t="shared" si="38"/>
        <v>304.00000000000091</v>
      </c>
      <c r="CG41" s="311">
        <f t="shared" si="39"/>
        <v>1.0396866840731072</v>
      </c>
    </row>
    <row r="42" spans="2:85">
      <c r="E42" s="289">
        <f>計算票!G43</f>
        <v>7420</v>
      </c>
      <c r="G42" s="292">
        <v>36</v>
      </c>
      <c r="H42" s="289">
        <f t="shared" si="48"/>
        <v>6750</v>
      </c>
      <c r="I42" s="289">
        <f t="shared" si="0"/>
        <v>7425.0000000000009</v>
      </c>
      <c r="J42" s="297">
        <v>6120</v>
      </c>
      <c r="K42" s="297">
        <f t="shared" si="1"/>
        <v>1305.0000000000009</v>
      </c>
      <c r="L42" s="302">
        <f t="shared" si="2"/>
        <v>1.2132352941176472</v>
      </c>
      <c r="M42" s="306">
        <v>6740</v>
      </c>
      <c r="N42" s="297">
        <f t="shared" si="3"/>
        <v>685.00000000000091</v>
      </c>
      <c r="O42" s="311">
        <f t="shared" si="4"/>
        <v>1.101632047477745</v>
      </c>
      <c r="Q42" s="292">
        <v>36</v>
      </c>
      <c r="R42" s="289">
        <f t="shared" si="49"/>
        <v>6750</v>
      </c>
      <c r="S42" s="289">
        <f t="shared" si="5"/>
        <v>7425.0000000000009</v>
      </c>
      <c r="T42" s="297">
        <v>6130</v>
      </c>
      <c r="U42" s="297">
        <f t="shared" si="6"/>
        <v>1295.0000000000009</v>
      </c>
      <c r="V42" s="302">
        <f t="shared" si="7"/>
        <v>1.2112561174551388</v>
      </c>
      <c r="W42" s="306">
        <v>6750</v>
      </c>
      <c r="X42" s="297">
        <f t="shared" si="8"/>
        <v>675.00000000000091</v>
      </c>
      <c r="Y42" s="311">
        <f t="shared" si="9"/>
        <v>1.1000000000000001</v>
      </c>
      <c r="AA42" s="292">
        <v>36</v>
      </c>
      <c r="AB42" s="289">
        <f t="shared" si="50"/>
        <v>6780</v>
      </c>
      <c r="AC42" s="289">
        <f t="shared" si="10"/>
        <v>7458.0000000000009</v>
      </c>
      <c r="AD42" s="297">
        <v>6430</v>
      </c>
      <c r="AE42" s="297">
        <f t="shared" si="11"/>
        <v>1028.0000000000009</v>
      </c>
      <c r="AF42" s="302">
        <f t="shared" si="12"/>
        <v>1.1598755832037326</v>
      </c>
      <c r="AG42" s="306">
        <v>7050</v>
      </c>
      <c r="AH42" s="297">
        <f t="shared" si="13"/>
        <v>408.00000000000091</v>
      </c>
      <c r="AI42" s="311">
        <f t="shared" si="14"/>
        <v>1.0578723404255321</v>
      </c>
      <c r="AK42" s="292">
        <v>36</v>
      </c>
      <c r="AL42" s="289">
        <f t="shared" si="51"/>
        <v>6850</v>
      </c>
      <c r="AM42" s="289">
        <f t="shared" si="15"/>
        <v>7535.0000000000009</v>
      </c>
      <c r="AN42" s="297">
        <v>6470</v>
      </c>
      <c r="AO42" s="297">
        <f t="shared" si="16"/>
        <v>1065.0000000000009</v>
      </c>
      <c r="AP42" s="302">
        <f t="shared" si="17"/>
        <v>1.1646058732612057</v>
      </c>
      <c r="AQ42" s="306">
        <v>7090</v>
      </c>
      <c r="AR42" s="297">
        <f t="shared" si="18"/>
        <v>445.00000000000091</v>
      </c>
      <c r="AS42" s="311">
        <f t="shared" si="19"/>
        <v>1.0627644569816646</v>
      </c>
      <c r="AU42" s="292">
        <v>36</v>
      </c>
      <c r="AV42" s="289">
        <f t="shared" si="52"/>
        <v>6880</v>
      </c>
      <c r="AW42" s="289">
        <f t="shared" si="20"/>
        <v>7568.0000000000009</v>
      </c>
      <c r="AX42" s="297">
        <v>6500</v>
      </c>
      <c r="AY42" s="297">
        <f t="shared" si="21"/>
        <v>1068.0000000000009</v>
      </c>
      <c r="AZ42" s="302">
        <f t="shared" si="22"/>
        <v>1.1643076923076925</v>
      </c>
      <c r="BA42" s="306">
        <v>7110</v>
      </c>
      <c r="BB42" s="297">
        <f t="shared" si="23"/>
        <v>458.00000000000091</v>
      </c>
      <c r="BC42" s="311">
        <f t="shared" si="24"/>
        <v>1.0644163150492265</v>
      </c>
      <c r="BE42" s="292">
        <v>36</v>
      </c>
      <c r="BF42" s="289">
        <f t="shared" si="53"/>
        <v>7130</v>
      </c>
      <c r="BG42" s="289">
        <f t="shared" si="25"/>
        <v>7843.0000000000009</v>
      </c>
      <c r="BH42" s="297">
        <v>6640</v>
      </c>
      <c r="BI42" s="297">
        <f t="shared" si="26"/>
        <v>1203.0000000000009</v>
      </c>
      <c r="BJ42" s="302">
        <f t="shared" si="27"/>
        <v>1.1811746987951808</v>
      </c>
      <c r="BK42" s="306">
        <v>7260</v>
      </c>
      <c r="BL42" s="297">
        <f t="shared" si="28"/>
        <v>583.00000000000091</v>
      </c>
      <c r="BM42" s="311">
        <f t="shared" si="29"/>
        <v>1.0803030303030303</v>
      </c>
      <c r="BO42" s="292">
        <v>36</v>
      </c>
      <c r="BP42" s="289">
        <f t="shared" si="54"/>
        <v>7270</v>
      </c>
      <c r="BQ42" s="289">
        <f t="shared" si="30"/>
        <v>7997.0000000000009</v>
      </c>
      <c r="BR42" s="297">
        <v>7020</v>
      </c>
      <c r="BS42" s="297">
        <f t="shared" si="31"/>
        <v>977.00000000000091</v>
      </c>
      <c r="BT42" s="302">
        <f t="shared" si="32"/>
        <v>1.1391737891737892</v>
      </c>
      <c r="BU42" s="306">
        <v>7640</v>
      </c>
      <c r="BV42" s="297">
        <f t="shared" si="33"/>
        <v>357.00000000000091</v>
      </c>
      <c r="BW42" s="311">
        <f t="shared" si="34"/>
        <v>1.0467277486910995</v>
      </c>
      <c r="BY42" s="292">
        <v>36</v>
      </c>
      <c r="BZ42" s="289">
        <f t="shared" si="55"/>
        <v>7440</v>
      </c>
      <c r="CA42" s="289">
        <f t="shared" si="35"/>
        <v>8184.0000000000009</v>
      </c>
      <c r="CB42" s="297">
        <v>7260</v>
      </c>
      <c r="CC42" s="297">
        <f t="shared" si="36"/>
        <v>924.00000000000091</v>
      </c>
      <c r="CD42" s="302">
        <f t="shared" si="37"/>
        <v>1.1272727272727274</v>
      </c>
      <c r="CE42" s="306">
        <v>7870</v>
      </c>
      <c r="CF42" s="297">
        <f t="shared" si="38"/>
        <v>314.00000000000091</v>
      </c>
      <c r="CG42" s="311">
        <f t="shared" si="39"/>
        <v>1.0398983481575605</v>
      </c>
    </row>
    <row r="43" spans="2:85">
      <c r="E43" s="289">
        <f>計算票!G44</f>
        <v>7640</v>
      </c>
      <c r="G43" s="292">
        <v>37</v>
      </c>
      <c r="H43" s="289">
        <f t="shared" si="48"/>
        <v>6950</v>
      </c>
      <c r="I43" s="289">
        <f t="shared" si="0"/>
        <v>7645.0000000000009</v>
      </c>
      <c r="J43" s="297">
        <v>6310</v>
      </c>
      <c r="K43" s="297">
        <f t="shared" si="1"/>
        <v>1335.0000000000009</v>
      </c>
      <c r="L43" s="302">
        <f t="shared" si="2"/>
        <v>1.2115689381933441</v>
      </c>
      <c r="M43" s="306">
        <v>6940</v>
      </c>
      <c r="N43" s="297">
        <f t="shared" si="3"/>
        <v>705.00000000000091</v>
      </c>
      <c r="O43" s="311">
        <f t="shared" si="4"/>
        <v>1.1015850144092221</v>
      </c>
      <c r="Q43" s="292">
        <v>37</v>
      </c>
      <c r="R43" s="289">
        <f t="shared" si="49"/>
        <v>6950</v>
      </c>
      <c r="S43" s="289">
        <f t="shared" si="5"/>
        <v>7645.0000000000009</v>
      </c>
      <c r="T43" s="297">
        <v>6320</v>
      </c>
      <c r="U43" s="297">
        <f t="shared" si="6"/>
        <v>1325.0000000000009</v>
      </c>
      <c r="V43" s="302">
        <f t="shared" si="7"/>
        <v>1.2096518987341773</v>
      </c>
      <c r="W43" s="306">
        <v>6950</v>
      </c>
      <c r="X43" s="297">
        <f t="shared" si="8"/>
        <v>695.00000000000091</v>
      </c>
      <c r="Y43" s="311">
        <f t="shared" si="9"/>
        <v>1.1000000000000001</v>
      </c>
      <c r="AA43" s="292">
        <v>37</v>
      </c>
      <c r="AB43" s="289">
        <f t="shared" si="50"/>
        <v>6980</v>
      </c>
      <c r="AC43" s="289">
        <f t="shared" si="10"/>
        <v>7678.0000000000009</v>
      </c>
      <c r="AD43" s="297">
        <v>6630</v>
      </c>
      <c r="AE43" s="297">
        <f t="shared" si="11"/>
        <v>1048.0000000000009</v>
      </c>
      <c r="AF43" s="302">
        <f t="shared" si="12"/>
        <v>1.1580693815987935</v>
      </c>
      <c r="AG43" s="306">
        <v>7260</v>
      </c>
      <c r="AH43" s="297">
        <f t="shared" si="13"/>
        <v>418.00000000000091</v>
      </c>
      <c r="AI43" s="311">
        <f t="shared" si="14"/>
        <v>1.0575757575757576</v>
      </c>
      <c r="AK43" s="292">
        <v>37</v>
      </c>
      <c r="AL43" s="289">
        <f t="shared" si="51"/>
        <v>7050</v>
      </c>
      <c r="AM43" s="289">
        <f t="shared" si="15"/>
        <v>7755.0000000000009</v>
      </c>
      <c r="AN43" s="297">
        <v>6670</v>
      </c>
      <c r="AO43" s="297">
        <f t="shared" si="16"/>
        <v>1085.0000000000009</v>
      </c>
      <c r="AP43" s="302">
        <f t="shared" si="17"/>
        <v>1.1626686656671665</v>
      </c>
      <c r="AQ43" s="306">
        <v>7300</v>
      </c>
      <c r="AR43" s="297">
        <f t="shared" si="18"/>
        <v>455.00000000000091</v>
      </c>
      <c r="AS43" s="311">
        <f t="shared" si="19"/>
        <v>1.0623287671232877</v>
      </c>
      <c r="AU43" s="292">
        <v>37</v>
      </c>
      <c r="AV43" s="289">
        <f t="shared" si="52"/>
        <v>7080</v>
      </c>
      <c r="AW43" s="289">
        <f t="shared" si="20"/>
        <v>7788.0000000000009</v>
      </c>
      <c r="AX43" s="297">
        <v>6690</v>
      </c>
      <c r="AY43" s="297">
        <f t="shared" si="21"/>
        <v>1098.0000000000009</v>
      </c>
      <c r="AZ43" s="302">
        <f t="shared" si="22"/>
        <v>1.1641255605381167</v>
      </c>
      <c r="BA43" s="306">
        <v>7320</v>
      </c>
      <c r="BB43" s="297">
        <f t="shared" si="23"/>
        <v>468.00000000000091</v>
      </c>
      <c r="BC43" s="311">
        <f t="shared" si="24"/>
        <v>1.0639344262295083</v>
      </c>
      <c r="BE43" s="292">
        <v>37</v>
      </c>
      <c r="BF43" s="289">
        <f t="shared" si="53"/>
        <v>7330</v>
      </c>
      <c r="BG43" s="289">
        <f t="shared" si="25"/>
        <v>8063.0000000000009</v>
      </c>
      <c r="BH43" s="297">
        <v>6840</v>
      </c>
      <c r="BI43" s="297">
        <f t="shared" si="26"/>
        <v>1223.0000000000009</v>
      </c>
      <c r="BJ43" s="302">
        <f t="shared" si="27"/>
        <v>1.1788011695906435</v>
      </c>
      <c r="BK43" s="306">
        <v>7460</v>
      </c>
      <c r="BL43" s="297">
        <f t="shared" si="28"/>
        <v>603.00000000000091</v>
      </c>
      <c r="BM43" s="311">
        <f t="shared" si="29"/>
        <v>1.0808310991957106</v>
      </c>
      <c r="BO43" s="292">
        <v>37</v>
      </c>
      <c r="BP43" s="289">
        <f t="shared" si="54"/>
        <v>7470</v>
      </c>
      <c r="BQ43" s="289">
        <f t="shared" si="30"/>
        <v>8217</v>
      </c>
      <c r="BR43" s="297">
        <v>7220</v>
      </c>
      <c r="BS43" s="297">
        <f t="shared" si="31"/>
        <v>997</v>
      </c>
      <c r="BT43" s="302">
        <f t="shared" si="32"/>
        <v>1.1380886426592798</v>
      </c>
      <c r="BU43" s="306">
        <v>7850</v>
      </c>
      <c r="BV43" s="297">
        <f t="shared" si="33"/>
        <v>367</v>
      </c>
      <c r="BW43" s="311">
        <f t="shared" si="34"/>
        <v>1.0467515923566879</v>
      </c>
      <c r="BY43" s="292">
        <v>37</v>
      </c>
      <c r="BZ43" s="289">
        <f t="shared" si="55"/>
        <v>7640</v>
      </c>
      <c r="CA43" s="289">
        <f t="shared" si="35"/>
        <v>8404</v>
      </c>
      <c r="CB43" s="297">
        <v>7450</v>
      </c>
      <c r="CC43" s="297">
        <f t="shared" si="36"/>
        <v>954</v>
      </c>
      <c r="CD43" s="302">
        <f t="shared" si="37"/>
        <v>1.1280536912751677</v>
      </c>
      <c r="CE43" s="306">
        <v>8080</v>
      </c>
      <c r="CF43" s="297">
        <f t="shared" si="38"/>
        <v>324</v>
      </c>
      <c r="CG43" s="311">
        <f t="shared" si="39"/>
        <v>1.0400990099009901</v>
      </c>
    </row>
    <row r="44" spans="2:85">
      <c r="E44" s="289">
        <f>計算票!G45</f>
        <v>7860</v>
      </c>
      <c r="G44" s="292">
        <v>38</v>
      </c>
      <c r="H44" s="289">
        <f t="shared" si="48"/>
        <v>7150</v>
      </c>
      <c r="I44" s="289">
        <f t="shared" si="0"/>
        <v>7865.0000000000009</v>
      </c>
      <c r="J44" s="297">
        <v>6500</v>
      </c>
      <c r="K44" s="297">
        <f t="shared" si="1"/>
        <v>1365.0000000000009</v>
      </c>
      <c r="L44" s="302">
        <f t="shared" si="2"/>
        <v>1.2100000000000002</v>
      </c>
      <c r="M44" s="306">
        <v>7130</v>
      </c>
      <c r="N44" s="297">
        <f t="shared" si="3"/>
        <v>735.00000000000091</v>
      </c>
      <c r="O44" s="311">
        <f t="shared" si="4"/>
        <v>1.1030855539971951</v>
      </c>
      <c r="Q44" s="292">
        <v>38</v>
      </c>
      <c r="R44" s="289">
        <f t="shared" si="49"/>
        <v>7150</v>
      </c>
      <c r="S44" s="289">
        <f t="shared" si="5"/>
        <v>7865.0000000000009</v>
      </c>
      <c r="T44" s="297">
        <v>6510</v>
      </c>
      <c r="U44" s="297">
        <f t="shared" si="6"/>
        <v>1355.0000000000009</v>
      </c>
      <c r="V44" s="302">
        <f t="shared" si="7"/>
        <v>1.2081413210445471</v>
      </c>
      <c r="W44" s="306">
        <v>7150</v>
      </c>
      <c r="X44" s="297">
        <f t="shared" si="8"/>
        <v>715.00000000000091</v>
      </c>
      <c r="Y44" s="311">
        <f t="shared" si="9"/>
        <v>1.1000000000000001</v>
      </c>
      <c r="AA44" s="292">
        <v>38</v>
      </c>
      <c r="AB44" s="289">
        <f t="shared" si="50"/>
        <v>7180</v>
      </c>
      <c r="AC44" s="289">
        <f t="shared" si="10"/>
        <v>7898.0000000000009</v>
      </c>
      <c r="AD44" s="297">
        <v>6830</v>
      </c>
      <c r="AE44" s="297">
        <f t="shared" si="11"/>
        <v>1068.0000000000009</v>
      </c>
      <c r="AF44" s="302">
        <f t="shared" si="12"/>
        <v>1.1563689604685214</v>
      </c>
      <c r="AG44" s="306">
        <v>7460</v>
      </c>
      <c r="AH44" s="297">
        <f t="shared" si="13"/>
        <v>438.00000000000091</v>
      </c>
      <c r="AI44" s="311">
        <f t="shared" si="14"/>
        <v>1.0587131367292226</v>
      </c>
      <c r="AK44" s="292">
        <v>38</v>
      </c>
      <c r="AL44" s="289">
        <f t="shared" si="51"/>
        <v>7250</v>
      </c>
      <c r="AM44" s="289">
        <f t="shared" si="15"/>
        <v>7975.0000000000009</v>
      </c>
      <c r="AN44" s="297">
        <v>6870</v>
      </c>
      <c r="AO44" s="297">
        <f t="shared" si="16"/>
        <v>1105.0000000000009</v>
      </c>
      <c r="AP44" s="302">
        <f t="shared" si="17"/>
        <v>1.1608442503639012</v>
      </c>
      <c r="AQ44" s="306">
        <v>7510</v>
      </c>
      <c r="AR44" s="297">
        <f t="shared" si="18"/>
        <v>465.00000000000091</v>
      </c>
      <c r="AS44" s="311">
        <f t="shared" si="19"/>
        <v>1.0619174434087884</v>
      </c>
      <c r="AU44" s="292">
        <v>38</v>
      </c>
      <c r="AV44" s="289">
        <f t="shared" si="52"/>
        <v>7280</v>
      </c>
      <c r="AW44" s="289">
        <f t="shared" si="20"/>
        <v>8008.0000000000009</v>
      </c>
      <c r="AX44" s="297">
        <v>6890</v>
      </c>
      <c r="AY44" s="297">
        <f t="shared" si="21"/>
        <v>1118.0000000000009</v>
      </c>
      <c r="AZ44" s="302">
        <f t="shared" si="22"/>
        <v>1.1622641509433964</v>
      </c>
      <c r="BA44" s="306">
        <v>7530</v>
      </c>
      <c r="BB44" s="297">
        <f t="shared" si="23"/>
        <v>478.00000000000091</v>
      </c>
      <c r="BC44" s="311">
        <f t="shared" si="24"/>
        <v>1.0634794156706509</v>
      </c>
      <c r="BE44" s="292">
        <v>38</v>
      </c>
      <c r="BF44" s="289">
        <f t="shared" si="53"/>
        <v>7530</v>
      </c>
      <c r="BG44" s="289">
        <f t="shared" si="25"/>
        <v>8283</v>
      </c>
      <c r="BH44" s="297">
        <v>7040</v>
      </c>
      <c r="BI44" s="297">
        <f t="shared" si="26"/>
        <v>1243</v>
      </c>
      <c r="BJ44" s="302">
        <f t="shared" si="27"/>
        <v>1.1765625</v>
      </c>
      <c r="BK44" s="306">
        <v>7670</v>
      </c>
      <c r="BL44" s="297">
        <f t="shared" si="28"/>
        <v>613</v>
      </c>
      <c r="BM44" s="311">
        <f t="shared" si="29"/>
        <v>1.079921773142112</v>
      </c>
      <c r="BO44" s="292">
        <v>38</v>
      </c>
      <c r="BP44" s="289">
        <f t="shared" si="54"/>
        <v>7670</v>
      </c>
      <c r="BQ44" s="289">
        <f t="shared" si="30"/>
        <v>8437</v>
      </c>
      <c r="BR44" s="297">
        <v>7420</v>
      </c>
      <c r="BS44" s="297">
        <f t="shared" si="31"/>
        <v>1017</v>
      </c>
      <c r="BT44" s="302">
        <f t="shared" si="32"/>
        <v>1.1370619946091645</v>
      </c>
      <c r="BU44" s="306">
        <v>8060</v>
      </c>
      <c r="BV44" s="297">
        <f t="shared" si="33"/>
        <v>377</v>
      </c>
      <c r="BW44" s="311">
        <f t="shared" si="34"/>
        <v>1.0467741935483872</v>
      </c>
      <c r="BY44" s="292">
        <v>38</v>
      </c>
      <c r="BZ44" s="289">
        <f t="shared" si="55"/>
        <v>7840</v>
      </c>
      <c r="CA44" s="289">
        <f t="shared" si="35"/>
        <v>8624</v>
      </c>
      <c r="CB44" s="297">
        <v>7650</v>
      </c>
      <c r="CC44" s="297">
        <f t="shared" si="36"/>
        <v>974</v>
      </c>
      <c r="CD44" s="302">
        <f t="shared" si="37"/>
        <v>1.1273202614379085</v>
      </c>
      <c r="CE44" s="306">
        <v>8290</v>
      </c>
      <c r="CF44" s="297">
        <f t="shared" si="38"/>
        <v>334</v>
      </c>
      <c r="CG44" s="311">
        <f t="shared" si="39"/>
        <v>1.0402895054282268</v>
      </c>
    </row>
    <row r="45" spans="2:85">
      <c r="E45" s="289">
        <f>計算票!G46</f>
        <v>8080</v>
      </c>
      <c r="G45" s="292">
        <v>39</v>
      </c>
      <c r="H45" s="289">
        <f t="shared" si="48"/>
        <v>7350</v>
      </c>
      <c r="I45" s="289">
        <f t="shared" si="0"/>
        <v>8085.0000000000009</v>
      </c>
      <c r="J45" s="297">
        <v>6680</v>
      </c>
      <c r="K45" s="297">
        <f t="shared" si="1"/>
        <v>1405.0000000000009</v>
      </c>
      <c r="L45" s="302">
        <f t="shared" si="2"/>
        <v>1.2103293413173655</v>
      </c>
      <c r="M45" s="306">
        <v>7330</v>
      </c>
      <c r="N45" s="297">
        <f t="shared" si="3"/>
        <v>755.00000000000091</v>
      </c>
      <c r="O45" s="311">
        <f t="shared" si="4"/>
        <v>1.1030013642564804</v>
      </c>
      <c r="Q45" s="292">
        <v>39</v>
      </c>
      <c r="R45" s="289">
        <f t="shared" si="49"/>
        <v>7350</v>
      </c>
      <c r="S45" s="289">
        <f t="shared" si="5"/>
        <v>8085.0000000000009</v>
      </c>
      <c r="T45" s="297">
        <v>6690</v>
      </c>
      <c r="U45" s="297">
        <f t="shared" si="6"/>
        <v>1395.0000000000009</v>
      </c>
      <c r="V45" s="302">
        <f t="shared" si="7"/>
        <v>1.2085201793721974</v>
      </c>
      <c r="W45" s="306">
        <v>7340</v>
      </c>
      <c r="X45" s="297">
        <f t="shared" si="8"/>
        <v>745.00000000000091</v>
      </c>
      <c r="Y45" s="311">
        <f t="shared" si="9"/>
        <v>1.10149863760218</v>
      </c>
      <c r="AA45" s="292">
        <v>39</v>
      </c>
      <c r="AB45" s="289">
        <f t="shared" si="50"/>
        <v>7380</v>
      </c>
      <c r="AC45" s="289">
        <f t="shared" si="10"/>
        <v>8118.0000000000009</v>
      </c>
      <c r="AD45" s="297">
        <v>7020</v>
      </c>
      <c r="AE45" s="297">
        <f t="shared" si="11"/>
        <v>1098.0000000000009</v>
      </c>
      <c r="AF45" s="302">
        <f t="shared" si="12"/>
        <v>1.1564102564102565</v>
      </c>
      <c r="AG45" s="306">
        <v>7670</v>
      </c>
      <c r="AH45" s="297">
        <f t="shared" si="13"/>
        <v>448.00000000000091</v>
      </c>
      <c r="AI45" s="311">
        <f t="shared" si="14"/>
        <v>1.0584093872229468</v>
      </c>
      <c r="AK45" s="292">
        <v>39</v>
      </c>
      <c r="AL45" s="289">
        <f t="shared" si="51"/>
        <v>7450</v>
      </c>
      <c r="AM45" s="289">
        <f t="shared" si="15"/>
        <v>8195</v>
      </c>
      <c r="AN45" s="297">
        <v>7070</v>
      </c>
      <c r="AO45" s="297">
        <f t="shared" si="16"/>
        <v>1125</v>
      </c>
      <c r="AP45" s="302">
        <f t="shared" si="17"/>
        <v>1.1591230551626592</v>
      </c>
      <c r="AQ45" s="306">
        <v>7720</v>
      </c>
      <c r="AR45" s="297">
        <f t="shared" si="18"/>
        <v>475</v>
      </c>
      <c r="AS45" s="311">
        <f t="shared" si="19"/>
        <v>1.0615284974093264</v>
      </c>
      <c r="AU45" s="292">
        <v>39</v>
      </c>
      <c r="AV45" s="289">
        <f t="shared" si="52"/>
        <v>7480</v>
      </c>
      <c r="AW45" s="289">
        <f t="shared" si="20"/>
        <v>8228</v>
      </c>
      <c r="AX45" s="297">
        <v>7090</v>
      </c>
      <c r="AY45" s="297">
        <f t="shared" si="21"/>
        <v>1138</v>
      </c>
      <c r="AZ45" s="302">
        <f t="shared" si="22"/>
        <v>1.1605077574047955</v>
      </c>
      <c r="BA45" s="306">
        <v>7740</v>
      </c>
      <c r="BB45" s="297">
        <f t="shared" si="23"/>
        <v>488</v>
      </c>
      <c r="BC45" s="311">
        <f t="shared" si="24"/>
        <v>1.0630490956072352</v>
      </c>
      <c r="BE45" s="292">
        <v>39</v>
      </c>
      <c r="BF45" s="289">
        <f t="shared" si="53"/>
        <v>7730</v>
      </c>
      <c r="BG45" s="289">
        <f t="shared" si="25"/>
        <v>8503</v>
      </c>
      <c r="BH45" s="297">
        <v>7230</v>
      </c>
      <c r="BI45" s="297">
        <f t="shared" si="26"/>
        <v>1273</v>
      </c>
      <c r="BJ45" s="302">
        <f t="shared" si="27"/>
        <v>1.1760719225449516</v>
      </c>
      <c r="BK45" s="306">
        <v>7880</v>
      </c>
      <c r="BL45" s="297">
        <f t="shared" si="28"/>
        <v>623</v>
      </c>
      <c r="BM45" s="311">
        <f t="shared" si="29"/>
        <v>1.0790609137055838</v>
      </c>
      <c r="BO45" s="292">
        <v>39</v>
      </c>
      <c r="BP45" s="289">
        <f t="shared" si="54"/>
        <v>7870</v>
      </c>
      <c r="BQ45" s="289">
        <f t="shared" si="30"/>
        <v>8657</v>
      </c>
      <c r="BR45" s="297">
        <v>7620</v>
      </c>
      <c r="BS45" s="297">
        <f t="shared" si="31"/>
        <v>1037</v>
      </c>
      <c r="BT45" s="302">
        <f t="shared" si="32"/>
        <v>1.1360892388451445</v>
      </c>
      <c r="BU45" s="306">
        <v>8270</v>
      </c>
      <c r="BV45" s="297">
        <f t="shared" si="33"/>
        <v>387</v>
      </c>
      <c r="BW45" s="311">
        <f t="shared" si="34"/>
        <v>1.0467956469165658</v>
      </c>
      <c r="BY45" s="292">
        <v>39</v>
      </c>
      <c r="BZ45" s="289">
        <f t="shared" si="55"/>
        <v>8040</v>
      </c>
      <c r="CA45" s="289">
        <f t="shared" si="35"/>
        <v>8844</v>
      </c>
      <c r="CB45" s="297">
        <v>7850</v>
      </c>
      <c r="CC45" s="297">
        <f t="shared" si="36"/>
        <v>994</v>
      </c>
      <c r="CD45" s="302">
        <f t="shared" si="37"/>
        <v>1.1266242038216561</v>
      </c>
      <c r="CE45" s="306">
        <v>8500</v>
      </c>
      <c r="CF45" s="297">
        <f t="shared" si="38"/>
        <v>344</v>
      </c>
      <c r="CG45" s="311">
        <f t="shared" si="39"/>
        <v>1.040470588235294</v>
      </c>
    </row>
    <row r="46" spans="2:85">
      <c r="E46" s="289">
        <f>計算票!G47</f>
        <v>8300</v>
      </c>
      <c r="G46" s="292">
        <v>40</v>
      </c>
      <c r="H46" s="289">
        <f t="shared" si="48"/>
        <v>7550</v>
      </c>
      <c r="I46" s="289">
        <f t="shared" si="0"/>
        <v>8305</v>
      </c>
      <c r="J46" s="297">
        <v>6870</v>
      </c>
      <c r="K46" s="297">
        <f t="shared" si="1"/>
        <v>1435</v>
      </c>
      <c r="L46" s="302">
        <f t="shared" si="2"/>
        <v>1.2088791848617175</v>
      </c>
      <c r="M46" s="306">
        <v>7530</v>
      </c>
      <c r="N46" s="297">
        <f t="shared" si="3"/>
        <v>775</v>
      </c>
      <c r="O46" s="311">
        <f t="shared" si="4"/>
        <v>1.1029216467463479</v>
      </c>
      <c r="Q46" s="292">
        <v>40</v>
      </c>
      <c r="R46" s="289">
        <f t="shared" si="49"/>
        <v>7550</v>
      </c>
      <c r="S46" s="289">
        <f t="shared" si="5"/>
        <v>8305</v>
      </c>
      <c r="T46" s="297">
        <v>6880</v>
      </c>
      <c r="U46" s="297">
        <f t="shared" si="6"/>
        <v>1425</v>
      </c>
      <c r="V46" s="302">
        <f t="shared" si="7"/>
        <v>1.2071220930232558</v>
      </c>
      <c r="W46" s="306">
        <v>7540</v>
      </c>
      <c r="X46" s="297">
        <f t="shared" si="8"/>
        <v>765</v>
      </c>
      <c r="Y46" s="311">
        <f t="shared" si="9"/>
        <v>1.1014588859416445</v>
      </c>
      <c r="AA46" s="292">
        <v>40</v>
      </c>
      <c r="AB46" s="289">
        <f t="shared" si="50"/>
        <v>7580</v>
      </c>
      <c r="AC46" s="289">
        <f t="shared" si="10"/>
        <v>8338</v>
      </c>
      <c r="AD46" s="297">
        <v>7220</v>
      </c>
      <c r="AE46" s="297">
        <f t="shared" si="11"/>
        <v>1118</v>
      </c>
      <c r="AF46" s="302">
        <f t="shared" si="12"/>
        <v>1.1548476454293628</v>
      </c>
      <c r="AG46" s="306">
        <v>7880</v>
      </c>
      <c r="AH46" s="297">
        <f t="shared" si="13"/>
        <v>458</v>
      </c>
      <c r="AI46" s="311">
        <f t="shared" si="14"/>
        <v>1.0581218274111674</v>
      </c>
      <c r="AK46" s="292">
        <v>40</v>
      </c>
      <c r="AL46" s="289">
        <f t="shared" si="51"/>
        <v>7650</v>
      </c>
      <c r="AM46" s="289">
        <f t="shared" si="15"/>
        <v>8415</v>
      </c>
      <c r="AN46" s="297">
        <v>7270</v>
      </c>
      <c r="AO46" s="297">
        <f t="shared" si="16"/>
        <v>1145</v>
      </c>
      <c r="AP46" s="302">
        <f t="shared" si="17"/>
        <v>1.157496561210454</v>
      </c>
      <c r="AQ46" s="306">
        <v>7930</v>
      </c>
      <c r="AR46" s="297">
        <f t="shared" si="18"/>
        <v>485</v>
      </c>
      <c r="AS46" s="311">
        <f t="shared" si="19"/>
        <v>1.0611601513240858</v>
      </c>
      <c r="AU46" s="292">
        <v>40</v>
      </c>
      <c r="AV46" s="289">
        <f t="shared" si="52"/>
        <v>7680</v>
      </c>
      <c r="AW46" s="289">
        <f t="shared" si="20"/>
        <v>8448</v>
      </c>
      <c r="AX46" s="297">
        <v>7290</v>
      </c>
      <c r="AY46" s="297">
        <f t="shared" si="21"/>
        <v>1158</v>
      </c>
      <c r="AZ46" s="302">
        <f t="shared" si="22"/>
        <v>1.1588477366255143</v>
      </c>
      <c r="BA46" s="306">
        <v>7950</v>
      </c>
      <c r="BB46" s="297">
        <f t="shared" si="23"/>
        <v>498</v>
      </c>
      <c r="BC46" s="311">
        <f t="shared" si="24"/>
        <v>1.0626415094339623</v>
      </c>
      <c r="BE46" s="292">
        <v>40</v>
      </c>
      <c r="BF46" s="289">
        <f t="shared" si="53"/>
        <v>7930</v>
      </c>
      <c r="BG46" s="289">
        <f t="shared" si="25"/>
        <v>8723</v>
      </c>
      <c r="BH46" s="297">
        <v>7430</v>
      </c>
      <c r="BI46" s="297">
        <f t="shared" si="26"/>
        <v>1293</v>
      </c>
      <c r="BJ46" s="302">
        <f t="shared" si="27"/>
        <v>1.1740242261103635</v>
      </c>
      <c r="BK46" s="306">
        <v>8090</v>
      </c>
      <c r="BL46" s="297">
        <f t="shared" si="28"/>
        <v>633</v>
      </c>
      <c r="BM46" s="311">
        <f t="shared" si="29"/>
        <v>1.0782447466007417</v>
      </c>
      <c r="BO46" s="292">
        <v>40</v>
      </c>
      <c r="BP46" s="289">
        <f t="shared" si="54"/>
        <v>8070</v>
      </c>
      <c r="BQ46" s="289">
        <f t="shared" si="30"/>
        <v>8877</v>
      </c>
      <c r="BR46" s="297">
        <v>7820</v>
      </c>
      <c r="BS46" s="297">
        <f t="shared" si="31"/>
        <v>1057</v>
      </c>
      <c r="BT46" s="302">
        <f t="shared" si="32"/>
        <v>1.1351662404092071</v>
      </c>
      <c r="BU46" s="306">
        <v>8480</v>
      </c>
      <c r="BV46" s="297">
        <f t="shared" si="33"/>
        <v>397</v>
      </c>
      <c r="BW46" s="311">
        <f t="shared" si="34"/>
        <v>1.0468160377358491</v>
      </c>
      <c r="BY46" s="292">
        <v>40</v>
      </c>
      <c r="BZ46" s="289">
        <f t="shared" si="55"/>
        <v>8240</v>
      </c>
      <c r="CA46" s="289">
        <f t="shared" si="35"/>
        <v>9064</v>
      </c>
      <c r="CB46" s="297">
        <v>8050</v>
      </c>
      <c r="CC46" s="297">
        <f t="shared" si="36"/>
        <v>1014</v>
      </c>
      <c r="CD46" s="302">
        <f t="shared" si="37"/>
        <v>1.1259627329192547</v>
      </c>
      <c r="CE46" s="306">
        <v>8710</v>
      </c>
      <c r="CF46" s="297">
        <f t="shared" si="38"/>
        <v>354</v>
      </c>
      <c r="CG46" s="311">
        <f t="shared" si="39"/>
        <v>1.0406429391504017</v>
      </c>
    </row>
    <row r="47" spans="2:85">
      <c r="E47" s="289">
        <f>計算票!G48</f>
        <v>8520</v>
      </c>
      <c r="G47" s="292">
        <v>41</v>
      </c>
      <c r="H47" s="289">
        <f t="shared" si="48"/>
        <v>7750</v>
      </c>
      <c r="I47" s="289">
        <f t="shared" si="0"/>
        <v>8525</v>
      </c>
      <c r="J47" s="297">
        <v>7060</v>
      </c>
      <c r="K47" s="297">
        <f t="shared" si="1"/>
        <v>1465</v>
      </c>
      <c r="L47" s="302">
        <f t="shared" si="2"/>
        <v>1.2075070821529745</v>
      </c>
      <c r="M47" s="306">
        <v>7730</v>
      </c>
      <c r="N47" s="297">
        <f t="shared" si="3"/>
        <v>795</v>
      </c>
      <c r="O47" s="311">
        <f t="shared" si="4"/>
        <v>1.1028460543337646</v>
      </c>
      <c r="Q47" s="292">
        <v>41</v>
      </c>
      <c r="R47" s="289">
        <f t="shared" si="49"/>
        <v>7750</v>
      </c>
      <c r="S47" s="289">
        <f t="shared" si="5"/>
        <v>8525</v>
      </c>
      <c r="T47" s="297">
        <v>7070</v>
      </c>
      <c r="U47" s="297">
        <f t="shared" si="6"/>
        <v>1455</v>
      </c>
      <c r="V47" s="302">
        <f t="shared" si="7"/>
        <v>1.2057991513437059</v>
      </c>
      <c r="W47" s="306">
        <v>7740</v>
      </c>
      <c r="X47" s="297">
        <f t="shared" si="8"/>
        <v>785</v>
      </c>
      <c r="Y47" s="311">
        <f t="shared" si="9"/>
        <v>1.101421188630491</v>
      </c>
      <c r="AA47" s="292">
        <v>41</v>
      </c>
      <c r="AB47" s="289">
        <f t="shared" si="50"/>
        <v>7780</v>
      </c>
      <c r="AC47" s="289">
        <f t="shared" si="10"/>
        <v>8558</v>
      </c>
      <c r="AD47" s="297">
        <v>7420</v>
      </c>
      <c r="AE47" s="297">
        <f t="shared" si="11"/>
        <v>1138</v>
      </c>
      <c r="AF47" s="302">
        <f t="shared" si="12"/>
        <v>1.1533692722371969</v>
      </c>
      <c r="AG47" s="306">
        <v>8090</v>
      </c>
      <c r="AH47" s="297">
        <f t="shared" si="13"/>
        <v>468</v>
      </c>
      <c r="AI47" s="311">
        <f t="shared" si="14"/>
        <v>1.0578491965389369</v>
      </c>
      <c r="AK47" s="292">
        <v>41</v>
      </c>
      <c r="AL47" s="289">
        <f t="shared" si="51"/>
        <v>7850</v>
      </c>
      <c r="AM47" s="289">
        <f t="shared" si="15"/>
        <v>8635</v>
      </c>
      <c r="AN47" s="297">
        <v>7460</v>
      </c>
      <c r="AO47" s="297">
        <f t="shared" si="16"/>
        <v>1175</v>
      </c>
      <c r="AP47" s="302">
        <f t="shared" si="17"/>
        <v>1.1575067024128687</v>
      </c>
      <c r="AQ47" s="306">
        <v>8140</v>
      </c>
      <c r="AR47" s="297">
        <f t="shared" si="18"/>
        <v>495</v>
      </c>
      <c r="AS47" s="311">
        <f t="shared" si="19"/>
        <v>1.0608108108108107</v>
      </c>
      <c r="AU47" s="292">
        <v>41</v>
      </c>
      <c r="AV47" s="289">
        <f t="shared" si="52"/>
        <v>7880</v>
      </c>
      <c r="AW47" s="289">
        <f t="shared" si="20"/>
        <v>8668</v>
      </c>
      <c r="AX47" s="297">
        <v>7490</v>
      </c>
      <c r="AY47" s="297">
        <f t="shared" si="21"/>
        <v>1178</v>
      </c>
      <c r="AZ47" s="302">
        <f t="shared" si="22"/>
        <v>1.1572763684913219</v>
      </c>
      <c r="BA47" s="306">
        <v>8160</v>
      </c>
      <c r="BB47" s="297">
        <f t="shared" si="23"/>
        <v>508</v>
      </c>
      <c r="BC47" s="311">
        <f t="shared" si="24"/>
        <v>1.0622549019607843</v>
      </c>
      <c r="BE47" s="292">
        <v>41</v>
      </c>
      <c r="BF47" s="289">
        <f t="shared" si="53"/>
        <v>8130</v>
      </c>
      <c r="BG47" s="289">
        <f t="shared" si="25"/>
        <v>8943</v>
      </c>
      <c r="BH47" s="297">
        <v>7630</v>
      </c>
      <c r="BI47" s="297">
        <f t="shared" si="26"/>
        <v>1313</v>
      </c>
      <c r="BJ47" s="302">
        <f t="shared" si="27"/>
        <v>1.172083879423329</v>
      </c>
      <c r="BK47" s="306">
        <v>8300</v>
      </c>
      <c r="BL47" s="297">
        <f t="shared" si="28"/>
        <v>643</v>
      </c>
      <c r="BM47" s="311">
        <f t="shared" si="29"/>
        <v>1.0774698795180724</v>
      </c>
      <c r="BO47" s="292">
        <v>41</v>
      </c>
      <c r="BP47" s="289">
        <f t="shared" si="54"/>
        <v>8270</v>
      </c>
      <c r="BQ47" s="289">
        <f t="shared" si="30"/>
        <v>9097</v>
      </c>
      <c r="BR47" s="297">
        <v>8010</v>
      </c>
      <c r="BS47" s="297">
        <f t="shared" si="31"/>
        <v>1087</v>
      </c>
      <c r="BT47" s="302">
        <f t="shared" si="32"/>
        <v>1.1357053682896379</v>
      </c>
      <c r="BU47" s="306">
        <v>8690</v>
      </c>
      <c r="BV47" s="297">
        <f t="shared" si="33"/>
        <v>407</v>
      </c>
      <c r="BW47" s="311">
        <f t="shared" si="34"/>
        <v>1.0468354430379747</v>
      </c>
      <c r="BY47" s="292">
        <v>41</v>
      </c>
      <c r="BZ47" s="289">
        <f t="shared" si="55"/>
        <v>8440</v>
      </c>
      <c r="CA47" s="289">
        <f t="shared" si="35"/>
        <v>9284</v>
      </c>
      <c r="CB47" s="297">
        <v>8250</v>
      </c>
      <c r="CC47" s="297">
        <f t="shared" si="36"/>
        <v>1034</v>
      </c>
      <c r="CD47" s="302">
        <f t="shared" si="37"/>
        <v>1.1253333333333333</v>
      </c>
      <c r="CE47" s="306">
        <v>8920</v>
      </c>
      <c r="CF47" s="297">
        <f t="shared" si="38"/>
        <v>364</v>
      </c>
      <c r="CG47" s="311">
        <f t="shared" si="39"/>
        <v>1.0408071748878924</v>
      </c>
    </row>
    <row r="48" spans="2:85">
      <c r="E48" s="289">
        <f>計算票!G49</f>
        <v>8740</v>
      </c>
      <c r="G48" s="292">
        <v>42</v>
      </c>
      <c r="H48" s="289">
        <f t="shared" si="48"/>
        <v>7950</v>
      </c>
      <c r="I48" s="289">
        <f t="shared" si="0"/>
        <v>8745</v>
      </c>
      <c r="J48" s="297">
        <v>7240</v>
      </c>
      <c r="K48" s="297">
        <f t="shared" si="1"/>
        <v>1505</v>
      </c>
      <c r="L48" s="302">
        <f t="shared" si="2"/>
        <v>1.2078729281767955</v>
      </c>
      <c r="M48" s="306">
        <v>7930</v>
      </c>
      <c r="N48" s="297">
        <f t="shared" si="3"/>
        <v>815</v>
      </c>
      <c r="O48" s="311">
        <f t="shared" si="4"/>
        <v>1.1027742749054223</v>
      </c>
      <c r="Q48" s="292">
        <v>42</v>
      </c>
      <c r="R48" s="289">
        <f t="shared" si="49"/>
        <v>7950</v>
      </c>
      <c r="S48" s="289">
        <f t="shared" si="5"/>
        <v>8745</v>
      </c>
      <c r="T48" s="297">
        <v>7260</v>
      </c>
      <c r="U48" s="297">
        <f t="shared" si="6"/>
        <v>1485</v>
      </c>
      <c r="V48" s="302">
        <f t="shared" si="7"/>
        <v>1.2045454545454546</v>
      </c>
      <c r="W48" s="306">
        <v>7940</v>
      </c>
      <c r="X48" s="297">
        <f t="shared" si="8"/>
        <v>805</v>
      </c>
      <c r="Y48" s="311">
        <f t="shared" si="9"/>
        <v>1.1013853904282116</v>
      </c>
      <c r="AA48" s="292">
        <v>42</v>
      </c>
      <c r="AB48" s="289">
        <f t="shared" si="50"/>
        <v>7980</v>
      </c>
      <c r="AC48" s="289">
        <f t="shared" si="10"/>
        <v>8778</v>
      </c>
      <c r="AD48" s="297">
        <v>7620</v>
      </c>
      <c r="AE48" s="297">
        <f t="shared" si="11"/>
        <v>1158</v>
      </c>
      <c r="AF48" s="302">
        <f t="shared" si="12"/>
        <v>1.1519685039370078</v>
      </c>
      <c r="AG48" s="306">
        <v>8300</v>
      </c>
      <c r="AH48" s="297">
        <f t="shared" si="13"/>
        <v>478</v>
      </c>
      <c r="AI48" s="311">
        <f t="shared" si="14"/>
        <v>1.0575903614457831</v>
      </c>
      <c r="AK48" s="292">
        <v>42</v>
      </c>
      <c r="AL48" s="289">
        <f t="shared" si="51"/>
        <v>8050</v>
      </c>
      <c r="AM48" s="289">
        <f t="shared" si="15"/>
        <v>8855</v>
      </c>
      <c r="AN48" s="297">
        <v>7660</v>
      </c>
      <c r="AO48" s="297">
        <f t="shared" si="16"/>
        <v>1195</v>
      </c>
      <c r="AP48" s="302">
        <f t="shared" si="17"/>
        <v>1.1560052219321149</v>
      </c>
      <c r="AQ48" s="306">
        <v>8340</v>
      </c>
      <c r="AR48" s="297">
        <f t="shared" si="18"/>
        <v>515</v>
      </c>
      <c r="AS48" s="311">
        <f t="shared" si="19"/>
        <v>1.0617505995203838</v>
      </c>
      <c r="AU48" s="292">
        <v>42</v>
      </c>
      <c r="AV48" s="289">
        <f t="shared" si="52"/>
        <v>8080</v>
      </c>
      <c r="AW48" s="289">
        <f t="shared" si="20"/>
        <v>8888</v>
      </c>
      <c r="AX48" s="297">
        <v>7680</v>
      </c>
      <c r="AY48" s="297">
        <f t="shared" si="21"/>
        <v>1208</v>
      </c>
      <c r="AZ48" s="302">
        <f t="shared" si="22"/>
        <v>1.1572916666666666</v>
      </c>
      <c r="BA48" s="306">
        <v>8370</v>
      </c>
      <c r="BB48" s="297">
        <f t="shared" si="23"/>
        <v>518</v>
      </c>
      <c r="BC48" s="311">
        <f t="shared" si="24"/>
        <v>1.0618876941457587</v>
      </c>
      <c r="BE48" s="292">
        <v>42</v>
      </c>
      <c r="BF48" s="289">
        <f t="shared" si="53"/>
        <v>8330</v>
      </c>
      <c r="BG48" s="289">
        <f t="shared" si="25"/>
        <v>9163</v>
      </c>
      <c r="BH48" s="297">
        <v>7830</v>
      </c>
      <c r="BI48" s="297">
        <f t="shared" si="26"/>
        <v>1333</v>
      </c>
      <c r="BJ48" s="302">
        <f t="shared" si="27"/>
        <v>1.1702426564495529</v>
      </c>
      <c r="BK48" s="306">
        <v>8510</v>
      </c>
      <c r="BL48" s="297">
        <f t="shared" si="28"/>
        <v>653</v>
      </c>
      <c r="BM48" s="311">
        <f t="shared" si="29"/>
        <v>1.0767332549941246</v>
      </c>
      <c r="BO48" s="292">
        <v>42</v>
      </c>
      <c r="BP48" s="289">
        <f t="shared" si="54"/>
        <v>8470</v>
      </c>
      <c r="BQ48" s="289">
        <f t="shared" si="30"/>
        <v>9317</v>
      </c>
      <c r="BR48" s="297">
        <v>8210</v>
      </c>
      <c r="BS48" s="297">
        <f t="shared" si="31"/>
        <v>1107</v>
      </c>
      <c r="BT48" s="302">
        <f t="shared" si="32"/>
        <v>1.1348355663824603</v>
      </c>
      <c r="BU48" s="306">
        <v>8890</v>
      </c>
      <c r="BV48" s="297">
        <f t="shared" si="33"/>
        <v>427</v>
      </c>
      <c r="BW48" s="311">
        <f t="shared" si="34"/>
        <v>1.0480314960629922</v>
      </c>
      <c r="BY48" s="292">
        <v>42</v>
      </c>
      <c r="BZ48" s="289">
        <f t="shared" si="55"/>
        <v>8640</v>
      </c>
      <c r="CA48" s="289">
        <f t="shared" si="35"/>
        <v>9504</v>
      </c>
      <c r="CB48" s="297">
        <v>8440</v>
      </c>
      <c r="CC48" s="297">
        <f t="shared" si="36"/>
        <v>1064</v>
      </c>
      <c r="CD48" s="302">
        <f t="shared" si="37"/>
        <v>1.1260663507109006</v>
      </c>
      <c r="CE48" s="306">
        <v>9130</v>
      </c>
      <c r="CF48" s="297">
        <f t="shared" si="38"/>
        <v>374</v>
      </c>
      <c r="CG48" s="311">
        <f t="shared" si="39"/>
        <v>1.0409638554216867</v>
      </c>
    </row>
    <row r="49" spans="5:85">
      <c r="E49" s="289">
        <f>計算票!G50</f>
        <v>8960</v>
      </c>
      <c r="G49" s="292">
        <v>43</v>
      </c>
      <c r="H49" s="289">
        <f t="shared" si="48"/>
        <v>8150</v>
      </c>
      <c r="I49" s="289">
        <f t="shared" si="0"/>
        <v>8965</v>
      </c>
      <c r="J49" s="297">
        <v>7430</v>
      </c>
      <c r="K49" s="297">
        <f t="shared" si="1"/>
        <v>1535</v>
      </c>
      <c r="L49" s="302">
        <f t="shared" si="2"/>
        <v>1.2065948855989233</v>
      </c>
      <c r="M49" s="306">
        <v>8120</v>
      </c>
      <c r="N49" s="297">
        <f t="shared" si="3"/>
        <v>845</v>
      </c>
      <c r="O49" s="311">
        <f t="shared" si="4"/>
        <v>1.104064039408867</v>
      </c>
      <c r="Q49" s="292">
        <v>43</v>
      </c>
      <c r="R49" s="289">
        <f t="shared" si="49"/>
        <v>8150</v>
      </c>
      <c r="S49" s="289">
        <f t="shared" si="5"/>
        <v>8965</v>
      </c>
      <c r="T49" s="297">
        <v>7440</v>
      </c>
      <c r="U49" s="297">
        <f t="shared" si="6"/>
        <v>1525</v>
      </c>
      <c r="V49" s="302">
        <f t="shared" si="7"/>
        <v>1.20497311827957</v>
      </c>
      <c r="W49" s="306">
        <v>8140</v>
      </c>
      <c r="X49" s="297">
        <f t="shared" si="8"/>
        <v>825</v>
      </c>
      <c r="Y49" s="311">
        <f t="shared" si="9"/>
        <v>1.1013513513513513</v>
      </c>
      <c r="AA49" s="292">
        <v>43</v>
      </c>
      <c r="AB49" s="289">
        <f t="shared" si="50"/>
        <v>8180</v>
      </c>
      <c r="AC49" s="289">
        <f t="shared" si="10"/>
        <v>8998</v>
      </c>
      <c r="AD49" s="297">
        <v>7820</v>
      </c>
      <c r="AE49" s="297">
        <f t="shared" si="11"/>
        <v>1178</v>
      </c>
      <c r="AF49" s="302">
        <f t="shared" si="12"/>
        <v>1.1506393861892583</v>
      </c>
      <c r="AG49" s="306">
        <v>8510</v>
      </c>
      <c r="AH49" s="297">
        <f t="shared" si="13"/>
        <v>488</v>
      </c>
      <c r="AI49" s="311">
        <f t="shared" si="14"/>
        <v>1.0573443008225616</v>
      </c>
      <c r="AK49" s="292">
        <v>43</v>
      </c>
      <c r="AL49" s="289">
        <f t="shared" si="51"/>
        <v>8250</v>
      </c>
      <c r="AM49" s="289">
        <f t="shared" si="15"/>
        <v>9075</v>
      </c>
      <c r="AN49" s="297">
        <v>7860</v>
      </c>
      <c r="AO49" s="297">
        <f t="shared" si="16"/>
        <v>1215</v>
      </c>
      <c r="AP49" s="302">
        <f t="shared" si="17"/>
        <v>1.1545801526717556</v>
      </c>
      <c r="AQ49" s="306">
        <v>8550</v>
      </c>
      <c r="AR49" s="297">
        <f t="shared" si="18"/>
        <v>525</v>
      </c>
      <c r="AS49" s="311">
        <f t="shared" si="19"/>
        <v>1.0614035087719298</v>
      </c>
      <c r="AU49" s="292">
        <v>43</v>
      </c>
      <c r="AV49" s="289">
        <f t="shared" si="52"/>
        <v>8280</v>
      </c>
      <c r="AW49" s="289">
        <f t="shared" si="20"/>
        <v>9108</v>
      </c>
      <c r="AX49" s="297">
        <v>7880</v>
      </c>
      <c r="AY49" s="297">
        <f t="shared" si="21"/>
        <v>1228</v>
      </c>
      <c r="AZ49" s="302">
        <f t="shared" si="22"/>
        <v>1.1558375634517766</v>
      </c>
      <c r="BA49" s="306">
        <v>8580</v>
      </c>
      <c r="BB49" s="297">
        <f t="shared" si="23"/>
        <v>528</v>
      </c>
      <c r="BC49" s="311">
        <f t="shared" si="24"/>
        <v>1.0615384615384615</v>
      </c>
      <c r="BE49" s="292">
        <v>43</v>
      </c>
      <c r="BF49" s="289">
        <f t="shared" si="53"/>
        <v>8530</v>
      </c>
      <c r="BG49" s="289">
        <f t="shared" si="25"/>
        <v>9383</v>
      </c>
      <c r="BH49" s="297">
        <v>8030</v>
      </c>
      <c r="BI49" s="297">
        <f t="shared" si="26"/>
        <v>1353</v>
      </c>
      <c r="BJ49" s="302">
        <f t="shared" si="27"/>
        <v>1.1684931506849314</v>
      </c>
      <c r="BK49" s="306">
        <v>8720</v>
      </c>
      <c r="BL49" s="297">
        <f t="shared" si="28"/>
        <v>663</v>
      </c>
      <c r="BM49" s="311">
        <f t="shared" si="29"/>
        <v>1.0760321100917432</v>
      </c>
      <c r="BO49" s="292">
        <v>43</v>
      </c>
      <c r="BP49" s="289">
        <f t="shared" si="54"/>
        <v>8670</v>
      </c>
      <c r="BQ49" s="289">
        <f t="shared" si="30"/>
        <v>9537</v>
      </c>
      <c r="BR49" s="297">
        <v>8410</v>
      </c>
      <c r="BS49" s="297">
        <f t="shared" si="31"/>
        <v>1127</v>
      </c>
      <c r="BT49" s="302">
        <f t="shared" si="32"/>
        <v>1.1340071343638525</v>
      </c>
      <c r="BU49" s="306">
        <v>9100</v>
      </c>
      <c r="BV49" s="297">
        <f t="shared" si="33"/>
        <v>437</v>
      </c>
      <c r="BW49" s="311">
        <f t="shared" si="34"/>
        <v>1.0480219780219779</v>
      </c>
      <c r="BY49" s="292">
        <v>43</v>
      </c>
      <c r="BZ49" s="289">
        <f t="shared" si="55"/>
        <v>8840</v>
      </c>
      <c r="CA49" s="289">
        <f t="shared" si="35"/>
        <v>9724</v>
      </c>
      <c r="CB49" s="297">
        <v>8640</v>
      </c>
      <c r="CC49" s="297">
        <f t="shared" si="36"/>
        <v>1084</v>
      </c>
      <c r="CD49" s="302">
        <f t="shared" si="37"/>
        <v>1.1254629629629629</v>
      </c>
      <c r="CE49" s="306">
        <v>9330</v>
      </c>
      <c r="CF49" s="297">
        <f t="shared" si="38"/>
        <v>394</v>
      </c>
      <c r="CG49" s="311">
        <f t="shared" si="39"/>
        <v>1.0422293676312968</v>
      </c>
    </row>
    <row r="50" spans="5:85">
      <c r="E50" s="289">
        <f>計算票!G51</f>
        <v>9180</v>
      </c>
      <c r="G50" s="292">
        <v>44</v>
      </c>
      <c r="H50" s="289">
        <f t="shared" si="48"/>
        <v>8350</v>
      </c>
      <c r="I50" s="289">
        <f t="shared" si="0"/>
        <v>9185</v>
      </c>
      <c r="J50" s="297">
        <v>7620</v>
      </c>
      <c r="K50" s="297">
        <f t="shared" si="1"/>
        <v>1565</v>
      </c>
      <c r="L50" s="302">
        <f t="shared" si="2"/>
        <v>1.2053805774278215</v>
      </c>
      <c r="M50" s="306">
        <v>8320</v>
      </c>
      <c r="N50" s="297">
        <f t="shared" si="3"/>
        <v>865</v>
      </c>
      <c r="O50" s="311">
        <f t="shared" si="4"/>
        <v>1.1039663461538463</v>
      </c>
      <c r="Q50" s="292">
        <v>44</v>
      </c>
      <c r="R50" s="289">
        <f t="shared" si="49"/>
        <v>8350</v>
      </c>
      <c r="S50" s="289">
        <f t="shared" si="5"/>
        <v>9185</v>
      </c>
      <c r="T50" s="297">
        <v>7630</v>
      </c>
      <c r="U50" s="297">
        <f t="shared" si="6"/>
        <v>1555</v>
      </c>
      <c r="V50" s="302">
        <f t="shared" si="7"/>
        <v>1.2038007863695936</v>
      </c>
      <c r="W50" s="306">
        <v>8330</v>
      </c>
      <c r="X50" s="297">
        <f t="shared" si="8"/>
        <v>855</v>
      </c>
      <c r="Y50" s="311">
        <f t="shared" si="9"/>
        <v>1.102641056422569</v>
      </c>
      <c r="AA50" s="292">
        <v>44</v>
      </c>
      <c r="AB50" s="289">
        <f t="shared" si="50"/>
        <v>8380</v>
      </c>
      <c r="AC50" s="289">
        <f t="shared" si="10"/>
        <v>9218</v>
      </c>
      <c r="AD50" s="297">
        <v>8010</v>
      </c>
      <c r="AE50" s="297">
        <f t="shared" si="11"/>
        <v>1208</v>
      </c>
      <c r="AF50" s="302">
        <f t="shared" si="12"/>
        <v>1.1508114856429463</v>
      </c>
      <c r="AG50" s="306">
        <v>8720</v>
      </c>
      <c r="AH50" s="297">
        <f t="shared" si="13"/>
        <v>498</v>
      </c>
      <c r="AI50" s="311">
        <f t="shared" si="14"/>
        <v>1.0571100917431193</v>
      </c>
      <c r="AK50" s="292">
        <v>44</v>
      </c>
      <c r="AL50" s="289">
        <f t="shared" si="51"/>
        <v>8450</v>
      </c>
      <c r="AM50" s="289">
        <f t="shared" si="15"/>
        <v>9295</v>
      </c>
      <c r="AN50" s="297">
        <v>8060</v>
      </c>
      <c r="AO50" s="297">
        <f t="shared" si="16"/>
        <v>1235</v>
      </c>
      <c r="AP50" s="302">
        <f t="shared" si="17"/>
        <v>1.153225806451613</v>
      </c>
      <c r="AQ50" s="306">
        <v>8760</v>
      </c>
      <c r="AR50" s="297">
        <f t="shared" si="18"/>
        <v>535</v>
      </c>
      <c r="AS50" s="311">
        <f t="shared" si="19"/>
        <v>1.0610730593607305</v>
      </c>
      <c r="AU50" s="292">
        <v>44</v>
      </c>
      <c r="AV50" s="289">
        <f t="shared" si="52"/>
        <v>8480</v>
      </c>
      <c r="AW50" s="289">
        <f t="shared" si="20"/>
        <v>9328</v>
      </c>
      <c r="AX50" s="297">
        <v>8080</v>
      </c>
      <c r="AY50" s="297">
        <f t="shared" si="21"/>
        <v>1248</v>
      </c>
      <c r="AZ50" s="302">
        <f t="shared" si="22"/>
        <v>1.1544554455445544</v>
      </c>
      <c r="BA50" s="306">
        <v>8780</v>
      </c>
      <c r="BB50" s="297">
        <f t="shared" si="23"/>
        <v>548</v>
      </c>
      <c r="BC50" s="311">
        <f t="shared" si="24"/>
        <v>1.0624145785876993</v>
      </c>
      <c r="BE50" s="292">
        <v>44</v>
      </c>
      <c r="BF50" s="289">
        <f t="shared" si="53"/>
        <v>8730</v>
      </c>
      <c r="BG50" s="289">
        <f t="shared" si="25"/>
        <v>9603</v>
      </c>
      <c r="BH50" s="297">
        <v>8220</v>
      </c>
      <c r="BI50" s="297">
        <f t="shared" si="26"/>
        <v>1383</v>
      </c>
      <c r="BJ50" s="302">
        <f t="shared" si="27"/>
        <v>1.1682481751824818</v>
      </c>
      <c r="BK50" s="306">
        <v>8930</v>
      </c>
      <c r="BL50" s="297">
        <f t="shared" si="28"/>
        <v>673</v>
      </c>
      <c r="BM50" s="311">
        <f t="shared" si="29"/>
        <v>1.0753639417693168</v>
      </c>
      <c r="BO50" s="292">
        <v>44</v>
      </c>
      <c r="BP50" s="289">
        <f t="shared" si="54"/>
        <v>8870</v>
      </c>
      <c r="BQ50" s="289">
        <f t="shared" si="30"/>
        <v>9757</v>
      </c>
      <c r="BR50" s="297">
        <v>8610</v>
      </c>
      <c r="BS50" s="297">
        <f t="shared" si="31"/>
        <v>1147</v>
      </c>
      <c r="BT50" s="302">
        <f t="shared" si="32"/>
        <v>1.1332171893147502</v>
      </c>
      <c r="BU50" s="306">
        <v>9310</v>
      </c>
      <c r="BV50" s="297">
        <f t="shared" si="33"/>
        <v>447</v>
      </c>
      <c r="BW50" s="311">
        <f t="shared" si="34"/>
        <v>1.0480128893662728</v>
      </c>
      <c r="BY50" s="292">
        <v>44</v>
      </c>
      <c r="BZ50" s="289">
        <f t="shared" si="55"/>
        <v>9040</v>
      </c>
      <c r="CA50" s="289">
        <f t="shared" si="35"/>
        <v>9944</v>
      </c>
      <c r="CB50" s="297">
        <v>8840</v>
      </c>
      <c r="CC50" s="297">
        <f t="shared" si="36"/>
        <v>1104</v>
      </c>
      <c r="CD50" s="302">
        <f t="shared" si="37"/>
        <v>1.1248868778280543</v>
      </c>
      <c r="CE50" s="306">
        <v>9540</v>
      </c>
      <c r="CF50" s="297">
        <f t="shared" si="38"/>
        <v>404</v>
      </c>
      <c r="CG50" s="311">
        <f t="shared" si="39"/>
        <v>1.0423480083857442</v>
      </c>
    </row>
    <row r="51" spans="5:85">
      <c r="E51" s="289">
        <f>計算票!G52</f>
        <v>9400</v>
      </c>
      <c r="G51" s="292">
        <v>45</v>
      </c>
      <c r="H51" s="289">
        <f t="shared" si="48"/>
        <v>8550</v>
      </c>
      <c r="I51" s="289">
        <f t="shared" si="0"/>
        <v>9405</v>
      </c>
      <c r="J51" s="297">
        <v>7810</v>
      </c>
      <c r="K51" s="297">
        <f t="shared" si="1"/>
        <v>1595</v>
      </c>
      <c r="L51" s="302">
        <f t="shared" si="2"/>
        <v>1.204225352112676</v>
      </c>
      <c r="M51" s="306">
        <v>8520</v>
      </c>
      <c r="N51" s="297">
        <f t="shared" si="3"/>
        <v>885</v>
      </c>
      <c r="O51" s="311">
        <f t="shared" si="4"/>
        <v>1.1038732394366197</v>
      </c>
      <c r="Q51" s="292">
        <v>45</v>
      </c>
      <c r="R51" s="289">
        <f t="shared" si="49"/>
        <v>8550</v>
      </c>
      <c r="S51" s="289">
        <f t="shared" si="5"/>
        <v>9405</v>
      </c>
      <c r="T51" s="297">
        <v>7820</v>
      </c>
      <c r="U51" s="297">
        <f t="shared" si="6"/>
        <v>1585</v>
      </c>
      <c r="V51" s="302">
        <f t="shared" si="7"/>
        <v>1.2026854219948848</v>
      </c>
      <c r="W51" s="306">
        <v>8530</v>
      </c>
      <c r="X51" s="297">
        <f t="shared" si="8"/>
        <v>875</v>
      </c>
      <c r="Y51" s="311">
        <f t="shared" si="9"/>
        <v>1.1025791324736225</v>
      </c>
      <c r="AA51" s="292">
        <v>45</v>
      </c>
      <c r="AB51" s="289">
        <f t="shared" si="50"/>
        <v>8580</v>
      </c>
      <c r="AC51" s="289">
        <f t="shared" si="10"/>
        <v>9438</v>
      </c>
      <c r="AD51" s="297">
        <v>8210</v>
      </c>
      <c r="AE51" s="297">
        <f t="shared" si="11"/>
        <v>1228</v>
      </c>
      <c r="AF51" s="302">
        <f t="shared" si="12"/>
        <v>1.1495736906211937</v>
      </c>
      <c r="AG51" s="306">
        <v>8930</v>
      </c>
      <c r="AH51" s="297">
        <f t="shared" si="13"/>
        <v>508</v>
      </c>
      <c r="AI51" s="311">
        <f t="shared" si="14"/>
        <v>1.0568868980963046</v>
      </c>
      <c r="AK51" s="292">
        <v>45</v>
      </c>
      <c r="AL51" s="289">
        <f t="shared" si="51"/>
        <v>8650</v>
      </c>
      <c r="AM51" s="289">
        <f t="shared" si="15"/>
        <v>9515</v>
      </c>
      <c r="AN51" s="297">
        <v>8260</v>
      </c>
      <c r="AO51" s="297">
        <f t="shared" si="16"/>
        <v>1255</v>
      </c>
      <c r="AP51" s="302">
        <f t="shared" si="17"/>
        <v>1.1519370460048426</v>
      </c>
      <c r="AQ51" s="306">
        <v>8970</v>
      </c>
      <c r="AR51" s="297">
        <f t="shared" si="18"/>
        <v>545</v>
      </c>
      <c r="AS51" s="311">
        <f t="shared" si="19"/>
        <v>1.0607580824972129</v>
      </c>
      <c r="AU51" s="292">
        <v>45</v>
      </c>
      <c r="AV51" s="289">
        <f t="shared" si="52"/>
        <v>8680</v>
      </c>
      <c r="AW51" s="289">
        <f t="shared" si="20"/>
        <v>9548</v>
      </c>
      <c r="AX51" s="297">
        <v>8280</v>
      </c>
      <c r="AY51" s="297">
        <f t="shared" si="21"/>
        <v>1268</v>
      </c>
      <c r="AZ51" s="302">
        <f t="shared" si="22"/>
        <v>1.1531400966183576</v>
      </c>
      <c r="BA51" s="306">
        <v>8990</v>
      </c>
      <c r="BB51" s="297">
        <f t="shared" si="23"/>
        <v>558</v>
      </c>
      <c r="BC51" s="311">
        <f t="shared" si="24"/>
        <v>1.0620689655172413</v>
      </c>
      <c r="BE51" s="292">
        <v>45</v>
      </c>
      <c r="BF51" s="289">
        <f t="shared" si="53"/>
        <v>8930</v>
      </c>
      <c r="BG51" s="289">
        <f t="shared" si="25"/>
        <v>9823</v>
      </c>
      <c r="BH51" s="297">
        <v>8420</v>
      </c>
      <c r="BI51" s="297">
        <f t="shared" si="26"/>
        <v>1403</v>
      </c>
      <c r="BJ51" s="302">
        <f t="shared" si="27"/>
        <v>1.1666270783847981</v>
      </c>
      <c r="BK51" s="306">
        <v>9140</v>
      </c>
      <c r="BL51" s="297">
        <f t="shared" si="28"/>
        <v>683</v>
      </c>
      <c r="BM51" s="311">
        <f t="shared" si="29"/>
        <v>1.0747264770240701</v>
      </c>
      <c r="BO51" s="292">
        <v>45</v>
      </c>
      <c r="BP51" s="289">
        <f t="shared" si="54"/>
        <v>9070</v>
      </c>
      <c r="BQ51" s="289">
        <f t="shared" si="30"/>
        <v>9977</v>
      </c>
      <c r="BR51" s="297">
        <v>8810</v>
      </c>
      <c r="BS51" s="297">
        <f t="shared" si="31"/>
        <v>1167</v>
      </c>
      <c r="BT51" s="302">
        <f t="shared" si="32"/>
        <v>1.1324631101021567</v>
      </c>
      <c r="BU51" s="306">
        <v>9520</v>
      </c>
      <c r="BV51" s="297">
        <f t="shared" si="33"/>
        <v>457</v>
      </c>
      <c r="BW51" s="311">
        <f t="shared" si="34"/>
        <v>1.0480042016806723</v>
      </c>
      <c r="BY51" s="292">
        <v>45</v>
      </c>
      <c r="BZ51" s="289">
        <f t="shared" si="55"/>
        <v>9240</v>
      </c>
      <c r="CA51" s="289">
        <f t="shared" si="35"/>
        <v>10164</v>
      </c>
      <c r="CB51" s="297">
        <v>9040</v>
      </c>
      <c r="CC51" s="297">
        <f t="shared" si="36"/>
        <v>1124</v>
      </c>
      <c r="CD51" s="302">
        <f t="shared" si="37"/>
        <v>1.1243362831858408</v>
      </c>
      <c r="CE51" s="306">
        <v>9750</v>
      </c>
      <c r="CF51" s="297">
        <f t="shared" si="38"/>
        <v>414</v>
      </c>
      <c r="CG51" s="311">
        <f t="shared" si="39"/>
        <v>1.0424615384615386</v>
      </c>
    </row>
    <row r="52" spans="5:85">
      <c r="E52" s="289">
        <f>計算票!G53</f>
        <v>9620</v>
      </c>
      <c r="G52" s="292">
        <v>46</v>
      </c>
      <c r="H52" s="289">
        <f t="shared" si="48"/>
        <v>8750</v>
      </c>
      <c r="I52" s="289">
        <f t="shared" si="0"/>
        <v>9625</v>
      </c>
      <c r="J52" s="297">
        <v>7990</v>
      </c>
      <c r="K52" s="297">
        <f t="shared" si="1"/>
        <v>1635</v>
      </c>
      <c r="L52" s="302">
        <f t="shared" si="2"/>
        <v>1.2046307884856071</v>
      </c>
      <c r="M52" s="306">
        <v>8720</v>
      </c>
      <c r="N52" s="297">
        <f t="shared" si="3"/>
        <v>905</v>
      </c>
      <c r="O52" s="311">
        <f t="shared" si="4"/>
        <v>1.1037844036697249</v>
      </c>
      <c r="Q52" s="292">
        <v>46</v>
      </c>
      <c r="R52" s="289">
        <f t="shared" si="49"/>
        <v>8750</v>
      </c>
      <c r="S52" s="289">
        <f t="shared" si="5"/>
        <v>9625</v>
      </c>
      <c r="T52" s="297">
        <v>8000</v>
      </c>
      <c r="U52" s="297">
        <f t="shared" si="6"/>
        <v>1625</v>
      </c>
      <c r="V52" s="302">
        <f t="shared" si="7"/>
        <v>1.203125</v>
      </c>
      <c r="W52" s="306">
        <v>8730</v>
      </c>
      <c r="X52" s="297">
        <f t="shared" si="8"/>
        <v>895</v>
      </c>
      <c r="Y52" s="311">
        <f t="shared" si="9"/>
        <v>1.102520045819015</v>
      </c>
      <c r="AA52" s="292">
        <v>46</v>
      </c>
      <c r="AB52" s="289">
        <f t="shared" si="50"/>
        <v>8780</v>
      </c>
      <c r="AC52" s="289">
        <f t="shared" si="10"/>
        <v>9658</v>
      </c>
      <c r="AD52" s="297">
        <v>8410</v>
      </c>
      <c r="AE52" s="297">
        <f t="shared" si="11"/>
        <v>1248</v>
      </c>
      <c r="AF52" s="302">
        <f t="shared" si="12"/>
        <v>1.1483947681331748</v>
      </c>
      <c r="AG52" s="306">
        <v>9140</v>
      </c>
      <c r="AH52" s="297">
        <f t="shared" si="13"/>
        <v>518</v>
      </c>
      <c r="AI52" s="311">
        <f t="shared" si="14"/>
        <v>1.0566739606126914</v>
      </c>
      <c r="AK52" s="292">
        <v>46</v>
      </c>
      <c r="AL52" s="289">
        <f t="shared" si="51"/>
        <v>8850</v>
      </c>
      <c r="AM52" s="289">
        <f t="shared" si="15"/>
        <v>9735</v>
      </c>
      <c r="AN52" s="297">
        <v>8450</v>
      </c>
      <c r="AO52" s="297">
        <f t="shared" si="16"/>
        <v>1285</v>
      </c>
      <c r="AP52" s="302">
        <f t="shared" si="17"/>
        <v>1.1520710059171597</v>
      </c>
      <c r="AQ52" s="306">
        <v>9180</v>
      </c>
      <c r="AR52" s="297">
        <f t="shared" si="18"/>
        <v>555</v>
      </c>
      <c r="AS52" s="311">
        <f t="shared" si="19"/>
        <v>1.0604575163398693</v>
      </c>
      <c r="AU52" s="292">
        <v>46</v>
      </c>
      <c r="AV52" s="289">
        <f t="shared" si="52"/>
        <v>8880</v>
      </c>
      <c r="AW52" s="289">
        <f t="shared" si="20"/>
        <v>9768</v>
      </c>
      <c r="AX52" s="297">
        <v>8480</v>
      </c>
      <c r="AY52" s="297">
        <f t="shared" si="21"/>
        <v>1288</v>
      </c>
      <c r="AZ52" s="302">
        <f t="shared" si="22"/>
        <v>1.1518867924528302</v>
      </c>
      <c r="BA52" s="306">
        <v>9200</v>
      </c>
      <c r="BB52" s="297">
        <f t="shared" si="23"/>
        <v>568</v>
      </c>
      <c r="BC52" s="311">
        <f t="shared" si="24"/>
        <v>1.0617391304347825</v>
      </c>
      <c r="BE52" s="292">
        <v>46</v>
      </c>
      <c r="BF52" s="289">
        <f t="shared" si="53"/>
        <v>9130</v>
      </c>
      <c r="BG52" s="289">
        <f t="shared" si="25"/>
        <v>10043</v>
      </c>
      <c r="BH52" s="297">
        <v>8620</v>
      </c>
      <c r="BI52" s="297">
        <f t="shared" si="26"/>
        <v>1423</v>
      </c>
      <c r="BJ52" s="302">
        <f t="shared" si="27"/>
        <v>1.1650812064965197</v>
      </c>
      <c r="BK52" s="306">
        <v>9350</v>
      </c>
      <c r="BL52" s="297">
        <f t="shared" si="28"/>
        <v>693</v>
      </c>
      <c r="BM52" s="311">
        <f t="shared" si="29"/>
        <v>1.0741176470588236</v>
      </c>
      <c r="BO52" s="292">
        <v>46</v>
      </c>
      <c r="BP52" s="289">
        <f t="shared" si="54"/>
        <v>9270</v>
      </c>
      <c r="BQ52" s="289">
        <f t="shared" si="30"/>
        <v>10197</v>
      </c>
      <c r="BR52" s="297">
        <v>9000</v>
      </c>
      <c r="BS52" s="297">
        <f t="shared" si="31"/>
        <v>1197</v>
      </c>
      <c r="BT52" s="302">
        <f t="shared" si="32"/>
        <v>1.133</v>
      </c>
      <c r="BU52" s="306">
        <v>9730</v>
      </c>
      <c r="BV52" s="297">
        <f t="shared" si="33"/>
        <v>467</v>
      </c>
      <c r="BW52" s="311">
        <f t="shared" si="34"/>
        <v>1.0479958890030832</v>
      </c>
      <c r="BY52" s="292">
        <v>46</v>
      </c>
      <c r="BZ52" s="289">
        <f t="shared" si="55"/>
        <v>9440</v>
      </c>
      <c r="CA52" s="289">
        <f t="shared" si="35"/>
        <v>10384</v>
      </c>
      <c r="CB52" s="297">
        <v>9240</v>
      </c>
      <c r="CC52" s="297">
        <f t="shared" si="36"/>
        <v>1144</v>
      </c>
      <c r="CD52" s="302">
        <f t="shared" si="37"/>
        <v>1.1238095238095238</v>
      </c>
      <c r="CE52" s="306">
        <v>9960</v>
      </c>
      <c r="CF52" s="297">
        <f t="shared" si="38"/>
        <v>424</v>
      </c>
      <c r="CG52" s="311">
        <f t="shared" si="39"/>
        <v>1.0425702811244979</v>
      </c>
    </row>
    <row r="53" spans="5:85">
      <c r="E53" s="289">
        <f>計算票!G54</f>
        <v>9840</v>
      </c>
      <c r="G53" s="292">
        <v>47</v>
      </c>
      <c r="H53" s="289">
        <f t="shared" si="48"/>
        <v>8950</v>
      </c>
      <c r="I53" s="289">
        <f t="shared" si="0"/>
        <v>9845</v>
      </c>
      <c r="J53" s="297">
        <v>8180</v>
      </c>
      <c r="K53" s="297">
        <f t="shared" si="1"/>
        <v>1665</v>
      </c>
      <c r="L53" s="302">
        <f t="shared" si="2"/>
        <v>1.2035452322738387</v>
      </c>
      <c r="M53" s="306">
        <v>8920</v>
      </c>
      <c r="N53" s="297">
        <f t="shared" si="3"/>
        <v>925</v>
      </c>
      <c r="O53" s="311">
        <f t="shared" si="4"/>
        <v>1.1036995515695067</v>
      </c>
      <c r="Q53" s="292">
        <v>47</v>
      </c>
      <c r="R53" s="289">
        <f t="shared" si="49"/>
        <v>8950</v>
      </c>
      <c r="S53" s="289">
        <f t="shared" si="5"/>
        <v>9845</v>
      </c>
      <c r="T53" s="297">
        <v>8190</v>
      </c>
      <c r="U53" s="297">
        <f t="shared" si="6"/>
        <v>1655</v>
      </c>
      <c r="V53" s="302">
        <f t="shared" si="7"/>
        <v>1.202075702075702</v>
      </c>
      <c r="W53" s="306">
        <v>8930</v>
      </c>
      <c r="X53" s="297">
        <f t="shared" si="8"/>
        <v>915</v>
      </c>
      <c r="Y53" s="311">
        <f t="shared" si="9"/>
        <v>1.1024636058230683</v>
      </c>
      <c r="AA53" s="292">
        <v>47</v>
      </c>
      <c r="AB53" s="289">
        <f t="shared" si="50"/>
        <v>8980</v>
      </c>
      <c r="AC53" s="289">
        <f t="shared" si="10"/>
        <v>9878</v>
      </c>
      <c r="AD53" s="297">
        <v>8610</v>
      </c>
      <c r="AE53" s="297">
        <f t="shared" si="11"/>
        <v>1268</v>
      </c>
      <c r="AF53" s="302">
        <f t="shared" si="12"/>
        <v>1.1472706155632986</v>
      </c>
      <c r="AG53" s="306">
        <v>9350</v>
      </c>
      <c r="AH53" s="297">
        <f t="shared" si="13"/>
        <v>528</v>
      </c>
      <c r="AI53" s="311">
        <f t="shared" si="14"/>
        <v>1.0564705882352941</v>
      </c>
      <c r="AK53" s="292">
        <v>47</v>
      </c>
      <c r="AL53" s="289">
        <f t="shared" si="51"/>
        <v>9050</v>
      </c>
      <c r="AM53" s="289">
        <f t="shared" si="15"/>
        <v>9955</v>
      </c>
      <c r="AN53" s="297">
        <v>8650</v>
      </c>
      <c r="AO53" s="297">
        <f t="shared" si="16"/>
        <v>1305</v>
      </c>
      <c r="AP53" s="302">
        <f t="shared" si="17"/>
        <v>1.1508670520231215</v>
      </c>
      <c r="AQ53" s="306">
        <v>9390</v>
      </c>
      <c r="AR53" s="297">
        <f t="shared" si="18"/>
        <v>565</v>
      </c>
      <c r="AS53" s="311">
        <f t="shared" si="19"/>
        <v>1.0601703940362088</v>
      </c>
      <c r="AU53" s="292">
        <v>47</v>
      </c>
      <c r="AV53" s="289">
        <f t="shared" si="52"/>
        <v>9080</v>
      </c>
      <c r="AW53" s="289">
        <f t="shared" si="20"/>
        <v>9988</v>
      </c>
      <c r="AX53" s="297">
        <v>8670</v>
      </c>
      <c r="AY53" s="297">
        <f t="shared" si="21"/>
        <v>1318</v>
      </c>
      <c r="AZ53" s="302">
        <f t="shared" si="22"/>
        <v>1.1520184544405998</v>
      </c>
      <c r="BA53" s="306">
        <v>9410</v>
      </c>
      <c r="BB53" s="297">
        <f t="shared" si="23"/>
        <v>578</v>
      </c>
      <c r="BC53" s="311">
        <f t="shared" si="24"/>
        <v>1.0614240170031881</v>
      </c>
      <c r="BE53" s="292">
        <v>47</v>
      </c>
      <c r="BF53" s="289">
        <f t="shared" si="53"/>
        <v>9330</v>
      </c>
      <c r="BG53" s="289">
        <f t="shared" si="25"/>
        <v>10263</v>
      </c>
      <c r="BH53" s="297">
        <v>8820</v>
      </c>
      <c r="BI53" s="297">
        <f t="shared" si="26"/>
        <v>1443</v>
      </c>
      <c r="BJ53" s="302">
        <f t="shared" si="27"/>
        <v>1.1636054421768707</v>
      </c>
      <c r="BK53" s="306">
        <v>9550</v>
      </c>
      <c r="BL53" s="297">
        <f t="shared" si="28"/>
        <v>713</v>
      </c>
      <c r="BM53" s="311">
        <f t="shared" si="29"/>
        <v>1.0746596858638744</v>
      </c>
      <c r="BO53" s="292">
        <v>47</v>
      </c>
      <c r="BP53" s="289">
        <f t="shared" si="54"/>
        <v>9470</v>
      </c>
      <c r="BQ53" s="289">
        <f t="shared" si="30"/>
        <v>10417</v>
      </c>
      <c r="BR53" s="297">
        <v>9200</v>
      </c>
      <c r="BS53" s="297">
        <f t="shared" si="31"/>
        <v>1217</v>
      </c>
      <c r="BT53" s="302">
        <f t="shared" si="32"/>
        <v>1.1322826086956521</v>
      </c>
      <c r="BU53" s="306">
        <v>9940</v>
      </c>
      <c r="BV53" s="297">
        <f t="shared" si="33"/>
        <v>477</v>
      </c>
      <c r="BW53" s="311">
        <f t="shared" si="34"/>
        <v>1.0479879275653923</v>
      </c>
      <c r="BY53" s="292">
        <v>47</v>
      </c>
      <c r="BZ53" s="289">
        <f t="shared" si="55"/>
        <v>9640</v>
      </c>
      <c r="CA53" s="289">
        <f t="shared" si="35"/>
        <v>10604</v>
      </c>
      <c r="CB53" s="297">
        <v>9430</v>
      </c>
      <c r="CC53" s="297">
        <f t="shared" si="36"/>
        <v>1174</v>
      </c>
      <c r="CD53" s="302">
        <f t="shared" si="37"/>
        <v>1.1244962884411454</v>
      </c>
      <c r="CE53" s="306">
        <v>10170</v>
      </c>
      <c r="CF53" s="297">
        <f t="shared" si="38"/>
        <v>434</v>
      </c>
      <c r="CG53" s="311">
        <f t="shared" si="39"/>
        <v>1.0426745329400198</v>
      </c>
    </row>
    <row r="54" spans="5:85">
      <c r="E54" s="289">
        <f>計算票!G55</f>
        <v>10060</v>
      </c>
      <c r="G54" s="292">
        <v>48</v>
      </c>
      <c r="H54" s="289">
        <f t="shared" si="48"/>
        <v>9150</v>
      </c>
      <c r="I54" s="289">
        <f t="shared" si="0"/>
        <v>10065</v>
      </c>
      <c r="J54" s="297">
        <v>8370</v>
      </c>
      <c r="K54" s="297">
        <f t="shared" si="1"/>
        <v>1695</v>
      </c>
      <c r="L54" s="302">
        <f t="shared" si="2"/>
        <v>1.2025089605734767</v>
      </c>
      <c r="M54" s="306">
        <v>9110</v>
      </c>
      <c r="N54" s="297">
        <f t="shared" si="3"/>
        <v>955</v>
      </c>
      <c r="O54" s="311">
        <f t="shared" si="4"/>
        <v>1.1048298572996706</v>
      </c>
      <c r="Q54" s="292">
        <v>48</v>
      </c>
      <c r="R54" s="289">
        <f t="shared" si="49"/>
        <v>9150</v>
      </c>
      <c r="S54" s="289">
        <f t="shared" si="5"/>
        <v>10065</v>
      </c>
      <c r="T54" s="297">
        <v>8380</v>
      </c>
      <c r="U54" s="297">
        <f t="shared" si="6"/>
        <v>1685</v>
      </c>
      <c r="V54" s="302">
        <f t="shared" si="7"/>
        <v>1.2010739856801909</v>
      </c>
      <c r="W54" s="306">
        <v>9130</v>
      </c>
      <c r="X54" s="297">
        <f t="shared" si="8"/>
        <v>935</v>
      </c>
      <c r="Y54" s="311">
        <f t="shared" si="9"/>
        <v>1.1024096385542168</v>
      </c>
      <c r="AA54" s="292">
        <v>48</v>
      </c>
      <c r="AB54" s="289">
        <f t="shared" si="50"/>
        <v>9180</v>
      </c>
      <c r="AC54" s="289">
        <f t="shared" si="10"/>
        <v>10098</v>
      </c>
      <c r="AD54" s="297">
        <v>8810</v>
      </c>
      <c r="AE54" s="297">
        <f t="shared" si="11"/>
        <v>1288</v>
      </c>
      <c r="AF54" s="302">
        <f t="shared" si="12"/>
        <v>1.1461975028376845</v>
      </c>
      <c r="AG54" s="306">
        <v>9550</v>
      </c>
      <c r="AH54" s="297">
        <f t="shared" si="13"/>
        <v>548</v>
      </c>
      <c r="AI54" s="311">
        <f t="shared" si="14"/>
        <v>1.0573821989528795</v>
      </c>
      <c r="AK54" s="292">
        <v>48</v>
      </c>
      <c r="AL54" s="289">
        <f t="shared" si="51"/>
        <v>9250</v>
      </c>
      <c r="AM54" s="289">
        <f t="shared" si="15"/>
        <v>10175</v>
      </c>
      <c r="AN54" s="297">
        <v>8850</v>
      </c>
      <c r="AO54" s="297">
        <f t="shared" si="16"/>
        <v>1325</v>
      </c>
      <c r="AP54" s="302">
        <f t="shared" si="17"/>
        <v>1.1497175141242937</v>
      </c>
      <c r="AQ54" s="306">
        <v>9600</v>
      </c>
      <c r="AR54" s="297">
        <f t="shared" si="18"/>
        <v>575</v>
      </c>
      <c r="AS54" s="311">
        <f t="shared" si="19"/>
        <v>1.0598958333333333</v>
      </c>
      <c r="AU54" s="292">
        <v>48</v>
      </c>
      <c r="AV54" s="289">
        <f t="shared" si="52"/>
        <v>9280</v>
      </c>
      <c r="AW54" s="289">
        <f t="shared" si="20"/>
        <v>10208</v>
      </c>
      <c r="AX54" s="297">
        <v>8870</v>
      </c>
      <c r="AY54" s="297">
        <f t="shared" si="21"/>
        <v>1338</v>
      </c>
      <c r="AZ54" s="302">
        <f t="shared" si="22"/>
        <v>1.1508455467869223</v>
      </c>
      <c r="BA54" s="306">
        <v>9620</v>
      </c>
      <c r="BB54" s="297">
        <f t="shared" si="23"/>
        <v>588</v>
      </c>
      <c r="BC54" s="311">
        <f t="shared" si="24"/>
        <v>1.0611226611226612</v>
      </c>
      <c r="BE54" s="292">
        <v>48</v>
      </c>
      <c r="BF54" s="289">
        <f t="shared" si="53"/>
        <v>9530</v>
      </c>
      <c r="BG54" s="289">
        <f t="shared" si="25"/>
        <v>10483</v>
      </c>
      <c r="BH54" s="297">
        <v>9020</v>
      </c>
      <c r="BI54" s="297">
        <f t="shared" si="26"/>
        <v>1463</v>
      </c>
      <c r="BJ54" s="302">
        <f t="shared" si="27"/>
        <v>1.1621951219512194</v>
      </c>
      <c r="BK54" s="306">
        <v>9760</v>
      </c>
      <c r="BL54" s="297">
        <f t="shared" si="28"/>
        <v>723</v>
      </c>
      <c r="BM54" s="311">
        <f t="shared" si="29"/>
        <v>1.074077868852459</v>
      </c>
      <c r="BO54" s="292">
        <v>48</v>
      </c>
      <c r="BP54" s="289">
        <f t="shared" si="54"/>
        <v>9670</v>
      </c>
      <c r="BQ54" s="289">
        <f t="shared" si="30"/>
        <v>10637</v>
      </c>
      <c r="BR54" s="297">
        <v>9400</v>
      </c>
      <c r="BS54" s="297">
        <f t="shared" si="31"/>
        <v>1237</v>
      </c>
      <c r="BT54" s="302">
        <f t="shared" si="32"/>
        <v>1.1315957446808511</v>
      </c>
      <c r="BU54" s="306">
        <v>10150</v>
      </c>
      <c r="BV54" s="297">
        <f t="shared" si="33"/>
        <v>487</v>
      </c>
      <c r="BW54" s="311">
        <f t="shared" si="34"/>
        <v>1.0479802955665025</v>
      </c>
      <c r="BY54" s="292">
        <v>48</v>
      </c>
      <c r="BZ54" s="289">
        <f t="shared" si="55"/>
        <v>9840</v>
      </c>
      <c r="CA54" s="289">
        <f t="shared" si="35"/>
        <v>10824</v>
      </c>
      <c r="CB54" s="297">
        <v>9630</v>
      </c>
      <c r="CC54" s="297">
        <f t="shared" si="36"/>
        <v>1194</v>
      </c>
      <c r="CD54" s="302">
        <f t="shared" si="37"/>
        <v>1.12398753894081</v>
      </c>
      <c r="CE54" s="306">
        <v>10380</v>
      </c>
      <c r="CF54" s="297">
        <f t="shared" si="38"/>
        <v>444</v>
      </c>
      <c r="CG54" s="311">
        <f t="shared" si="39"/>
        <v>1.0427745664739885</v>
      </c>
    </row>
    <row r="55" spans="5:85">
      <c r="E55" s="289">
        <f>計算票!G56</f>
        <v>10280</v>
      </c>
      <c r="G55" s="292">
        <v>49</v>
      </c>
      <c r="H55" s="289">
        <f t="shared" si="48"/>
        <v>9350</v>
      </c>
      <c r="I55" s="289">
        <f t="shared" si="0"/>
        <v>10285</v>
      </c>
      <c r="J55" s="297">
        <v>8550</v>
      </c>
      <c r="K55" s="297">
        <f t="shared" si="1"/>
        <v>1735</v>
      </c>
      <c r="L55" s="302">
        <f t="shared" si="2"/>
        <v>1.2029239766081872</v>
      </c>
      <c r="M55" s="306">
        <v>9310</v>
      </c>
      <c r="N55" s="297">
        <f t="shared" si="3"/>
        <v>975</v>
      </c>
      <c r="O55" s="311">
        <f t="shared" si="4"/>
        <v>1.1047261009667024</v>
      </c>
      <c r="Q55" s="292">
        <v>49</v>
      </c>
      <c r="R55" s="289">
        <f t="shared" si="49"/>
        <v>9350</v>
      </c>
      <c r="S55" s="289">
        <f t="shared" si="5"/>
        <v>10285</v>
      </c>
      <c r="T55" s="297">
        <v>8560</v>
      </c>
      <c r="U55" s="297">
        <f t="shared" si="6"/>
        <v>1725</v>
      </c>
      <c r="V55" s="302">
        <f t="shared" si="7"/>
        <v>1.201518691588785</v>
      </c>
      <c r="W55" s="306">
        <v>9320</v>
      </c>
      <c r="X55" s="297">
        <f t="shared" si="8"/>
        <v>965</v>
      </c>
      <c r="Y55" s="311">
        <f t="shared" si="9"/>
        <v>1.1035407725321889</v>
      </c>
      <c r="AA55" s="292">
        <v>49</v>
      </c>
      <c r="AB55" s="289">
        <f t="shared" si="50"/>
        <v>9380</v>
      </c>
      <c r="AC55" s="289">
        <f t="shared" si="10"/>
        <v>10318</v>
      </c>
      <c r="AD55" s="297">
        <v>9000</v>
      </c>
      <c r="AE55" s="297">
        <f t="shared" si="11"/>
        <v>1318</v>
      </c>
      <c r="AF55" s="302">
        <f t="shared" si="12"/>
        <v>1.1464444444444444</v>
      </c>
      <c r="AG55" s="306">
        <v>9760</v>
      </c>
      <c r="AH55" s="297">
        <f t="shared" si="13"/>
        <v>558</v>
      </c>
      <c r="AI55" s="311">
        <f t="shared" si="14"/>
        <v>1.057172131147541</v>
      </c>
      <c r="AK55" s="292">
        <v>49</v>
      </c>
      <c r="AL55" s="289">
        <f t="shared" si="51"/>
        <v>9450</v>
      </c>
      <c r="AM55" s="289">
        <f t="shared" si="15"/>
        <v>10395</v>
      </c>
      <c r="AN55" s="297">
        <v>9050</v>
      </c>
      <c r="AO55" s="297">
        <f t="shared" si="16"/>
        <v>1345</v>
      </c>
      <c r="AP55" s="302">
        <f t="shared" si="17"/>
        <v>1.1486187845303868</v>
      </c>
      <c r="AQ55" s="306">
        <v>9810</v>
      </c>
      <c r="AR55" s="297">
        <f t="shared" si="18"/>
        <v>585</v>
      </c>
      <c r="AS55" s="311">
        <f t="shared" si="19"/>
        <v>1.0596330275229358</v>
      </c>
      <c r="AU55" s="292">
        <v>49</v>
      </c>
      <c r="AV55" s="289">
        <f t="shared" si="52"/>
        <v>9480</v>
      </c>
      <c r="AW55" s="289">
        <f t="shared" si="20"/>
        <v>10428</v>
      </c>
      <c r="AX55" s="297">
        <v>9070</v>
      </c>
      <c r="AY55" s="297">
        <f t="shared" si="21"/>
        <v>1358</v>
      </c>
      <c r="AZ55" s="302">
        <f t="shared" si="22"/>
        <v>1.1497243660418963</v>
      </c>
      <c r="BA55" s="306">
        <v>9830</v>
      </c>
      <c r="BB55" s="297">
        <f t="shared" si="23"/>
        <v>598</v>
      </c>
      <c r="BC55" s="311">
        <f t="shared" si="24"/>
        <v>1.0608341810783317</v>
      </c>
      <c r="BE55" s="292">
        <v>49</v>
      </c>
      <c r="BF55" s="289">
        <f t="shared" si="53"/>
        <v>9730</v>
      </c>
      <c r="BG55" s="289">
        <f t="shared" si="25"/>
        <v>10703</v>
      </c>
      <c r="BH55" s="297">
        <v>9210</v>
      </c>
      <c r="BI55" s="297">
        <f t="shared" si="26"/>
        <v>1493</v>
      </c>
      <c r="BJ55" s="302">
        <f t="shared" si="27"/>
        <v>1.1621064060803474</v>
      </c>
      <c r="BK55" s="306">
        <v>9970</v>
      </c>
      <c r="BL55" s="297">
        <f t="shared" si="28"/>
        <v>733</v>
      </c>
      <c r="BM55" s="311">
        <f t="shared" si="29"/>
        <v>1.0735205616850552</v>
      </c>
      <c r="BO55" s="292">
        <v>49</v>
      </c>
      <c r="BP55" s="289">
        <f t="shared" si="54"/>
        <v>9870</v>
      </c>
      <c r="BQ55" s="289">
        <f t="shared" si="30"/>
        <v>10857</v>
      </c>
      <c r="BR55" s="297">
        <v>9600</v>
      </c>
      <c r="BS55" s="297">
        <f t="shared" si="31"/>
        <v>1257</v>
      </c>
      <c r="BT55" s="302">
        <f t="shared" si="32"/>
        <v>1.1309374999999999</v>
      </c>
      <c r="BU55" s="306">
        <v>10360</v>
      </c>
      <c r="BV55" s="297">
        <f t="shared" si="33"/>
        <v>497</v>
      </c>
      <c r="BW55" s="311">
        <f t="shared" si="34"/>
        <v>1.047972972972973</v>
      </c>
      <c r="BY55" s="292">
        <v>49</v>
      </c>
      <c r="BZ55" s="289">
        <f t="shared" si="55"/>
        <v>10040</v>
      </c>
      <c r="CA55" s="289">
        <f t="shared" si="35"/>
        <v>11044</v>
      </c>
      <c r="CB55" s="297">
        <v>9830</v>
      </c>
      <c r="CC55" s="297">
        <f t="shared" si="36"/>
        <v>1214</v>
      </c>
      <c r="CD55" s="302">
        <f t="shared" si="37"/>
        <v>1.123499491353001</v>
      </c>
      <c r="CE55" s="306">
        <v>10590</v>
      </c>
      <c r="CF55" s="297">
        <f t="shared" si="38"/>
        <v>454</v>
      </c>
      <c r="CG55" s="311">
        <f t="shared" si="39"/>
        <v>1.0428706326723325</v>
      </c>
    </row>
    <row r="56" spans="5:85" ht="14.25">
      <c r="E56" s="290">
        <f>計算票!G57</f>
        <v>10500</v>
      </c>
      <c r="G56" s="294">
        <v>50</v>
      </c>
      <c r="H56" s="290">
        <f t="shared" si="48"/>
        <v>9550</v>
      </c>
      <c r="I56" s="290">
        <f t="shared" si="0"/>
        <v>10505</v>
      </c>
      <c r="J56" s="298">
        <v>8740</v>
      </c>
      <c r="K56" s="298">
        <f t="shared" si="1"/>
        <v>1765</v>
      </c>
      <c r="L56" s="303">
        <f t="shared" si="2"/>
        <v>1.2019450800915332</v>
      </c>
      <c r="M56" s="307">
        <v>9510</v>
      </c>
      <c r="N56" s="298">
        <f t="shared" si="3"/>
        <v>995</v>
      </c>
      <c r="O56" s="312">
        <f t="shared" si="4"/>
        <v>1.1046267087276551</v>
      </c>
      <c r="Q56" s="294">
        <v>50</v>
      </c>
      <c r="R56" s="290">
        <f t="shared" si="49"/>
        <v>9550</v>
      </c>
      <c r="S56" s="290">
        <f t="shared" si="5"/>
        <v>10505</v>
      </c>
      <c r="T56" s="298">
        <v>8750</v>
      </c>
      <c r="U56" s="298">
        <f t="shared" si="6"/>
        <v>1755</v>
      </c>
      <c r="V56" s="303">
        <f t="shared" si="7"/>
        <v>1.2005714285714286</v>
      </c>
      <c r="W56" s="307">
        <v>9520</v>
      </c>
      <c r="X56" s="298">
        <f t="shared" si="8"/>
        <v>985</v>
      </c>
      <c r="Y56" s="312">
        <f t="shared" si="9"/>
        <v>1.1034663865546219</v>
      </c>
      <c r="AA56" s="294">
        <v>50</v>
      </c>
      <c r="AB56" s="290">
        <f t="shared" si="50"/>
        <v>9580</v>
      </c>
      <c r="AC56" s="290">
        <f t="shared" si="10"/>
        <v>10538</v>
      </c>
      <c r="AD56" s="298">
        <v>9200</v>
      </c>
      <c r="AE56" s="298">
        <f t="shared" si="11"/>
        <v>1338</v>
      </c>
      <c r="AF56" s="303">
        <f t="shared" si="12"/>
        <v>1.1454347826086957</v>
      </c>
      <c r="AG56" s="307">
        <v>9970</v>
      </c>
      <c r="AH56" s="298">
        <f t="shared" si="13"/>
        <v>568</v>
      </c>
      <c r="AI56" s="312">
        <f t="shared" si="14"/>
        <v>1.0569709127382148</v>
      </c>
      <c r="AK56" s="294">
        <v>50</v>
      </c>
      <c r="AL56" s="290">
        <f t="shared" si="51"/>
        <v>9650</v>
      </c>
      <c r="AM56" s="290">
        <f t="shared" si="15"/>
        <v>10615</v>
      </c>
      <c r="AN56" s="298">
        <v>9250</v>
      </c>
      <c r="AO56" s="298">
        <f t="shared" si="16"/>
        <v>1365</v>
      </c>
      <c r="AP56" s="303">
        <f t="shared" si="17"/>
        <v>1.1475675675675676</v>
      </c>
      <c r="AQ56" s="307">
        <v>10020</v>
      </c>
      <c r="AR56" s="298">
        <f t="shared" si="18"/>
        <v>595</v>
      </c>
      <c r="AS56" s="312">
        <f t="shared" si="19"/>
        <v>1.0593812375249501</v>
      </c>
      <c r="AU56" s="294">
        <v>50</v>
      </c>
      <c r="AV56" s="290">
        <f t="shared" si="52"/>
        <v>9680</v>
      </c>
      <c r="AW56" s="290">
        <f t="shared" si="20"/>
        <v>10648</v>
      </c>
      <c r="AX56" s="298">
        <v>9270</v>
      </c>
      <c r="AY56" s="298">
        <f t="shared" si="21"/>
        <v>1378</v>
      </c>
      <c r="AZ56" s="303">
        <f t="shared" si="22"/>
        <v>1.1486515641855448</v>
      </c>
      <c r="BA56" s="307">
        <v>10040</v>
      </c>
      <c r="BB56" s="298">
        <f t="shared" si="23"/>
        <v>608</v>
      </c>
      <c r="BC56" s="312">
        <f t="shared" si="24"/>
        <v>1.0605577689243029</v>
      </c>
      <c r="BE56" s="294">
        <v>50</v>
      </c>
      <c r="BF56" s="290">
        <f t="shared" si="53"/>
        <v>9930</v>
      </c>
      <c r="BG56" s="290">
        <f t="shared" si="25"/>
        <v>10923</v>
      </c>
      <c r="BH56" s="298">
        <v>9410</v>
      </c>
      <c r="BI56" s="298">
        <f t="shared" si="26"/>
        <v>1513</v>
      </c>
      <c r="BJ56" s="303">
        <f t="shared" si="27"/>
        <v>1.1607863974495218</v>
      </c>
      <c r="BK56" s="307">
        <v>10180</v>
      </c>
      <c r="BL56" s="298">
        <f t="shared" si="28"/>
        <v>743</v>
      </c>
      <c r="BM56" s="312">
        <f t="shared" si="29"/>
        <v>1.0729862475442042</v>
      </c>
      <c r="BO56" s="294">
        <v>50</v>
      </c>
      <c r="BP56" s="290">
        <f t="shared" si="54"/>
        <v>10070</v>
      </c>
      <c r="BQ56" s="290">
        <f t="shared" si="30"/>
        <v>11077</v>
      </c>
      <c r="BR56" s="298">
        <v>9800</v>
      </c>
      <c r="BS56" s="298">
        <f t="shared" si="31"/>
        <v>1277</v>
      </c>
      <c r="BT56" s="303">
        <f t="shared" si="32"/>
        <v>1.1303061224489797</v>
      </c>
      <c r="BU56" s="307">
        <v>10570</v>
      </c>
      <c r="BV56" s="298">
        <f t="shared" si="33"/>
        <v>507</v>
      </c>
      <c r="BW56" s="312">
        <f t="shared" si="34"/>
        <v>1.0479659413434248</v>
      </c>
      <c r="BY56" s="294">
        <v>50</v>
      </c>
      <c r="BZ56" s="290">
        <f t="shared" si="55"/>
        <v>10240</v>
      </c>
      <c r="CA56" s="290">
        <f t="shared" si="35"/>
        <v>11264</v>
      </c>
      <c r="CB56" s="298">
        <v>10030</v>
      </c>
      <c r="CC56" s="298">
        <f t="shared" si="36"/>
        <v>1234</v>
      </c>
      <c r="CD56" s="303">
        <f t="shared" si="37"/>
        <v>1.1230309072781655</v>
      </c>
      <c r="CE56" s="307">
        <v>10800</v>
      </c>
      <c r="CF56" s="298">
        <f t="shared" si="38"/>
        <v>464</v>
      </c>
      <c r="CG56" s="312">
        <f t="shared" si="39"/>
        <v>1.0429629629629629</v>
      </c>
    </row>
    <row r="57" spans="5:85">
      <c r="E57" s="291">
        <f>計算票!G58</f>
        <v>10730</v>
      </c>
      <c r="G57" s="295">
        <v>51</v>
      </c>
      <c r="H57" s="291">
        <f t="shared" ref="H57:H106" si="56">H56+$C$22</f>
        <v>9760</v>
      </c>
      <c r="I57" s="291">
        <f t="shared" si="0"/>
        <v>10736</v>
      </c>
      <c r="J57" s="299">
        <v>8930</v>
      </c>
      <c r="K57" s="299">
        <f t="shared" si="1"/>
        <v>1806</v>
      </c>
      <c r="L57" s="304">
        <f t="shared" si="2"/>
        <v>1.2022396416573349</v>
      </c>
      <c r="M57" s="308">
        <v>9710</v>
      </c>
      <c r="N57" s="299">
        <f t="shared" si="3"/>
        <v>1026</v>
      </c>
      <c r="O57" s="313">
        <f t="shared" si="4"/>
        <v>1.1056642636457261</v>
      </c>
      <c r="Q57" s="295">
        <v>51</v>
      </c>
      <c r="R57" s="291">
        <f t="shared" ref="R57:R106" si="57">R56+$C$22</f>
        <v>9760</v>
      </c>
      <c r="S57" s="291">
        <f t="shared" si="5"/>
        <v>10736</v>
      </c>
      <c r="T57" s="299">
        <v>8940</v>
      </c>
      <c r="U57" s="299">
        <f t="shared" si="6"/>
        <v>1796</v>
      </c>
      <c r="V57" s="304">
        <f t="shared" si="7"/>
        <v>1.2008948545861298</v>
      </c>
      <c r="W57" s="308">
        <v>9720</v>
      </c>
      <c r="X57" s="299">
        <f t="shared" si="8"/>
        <v>1016</v>
      </c>
      <c r="Y57" s="313">
        <f t="shared" si="9"/>
        <v>1.1045267489711934</v>
      </c>
      <c r="AA57" s="295">
        <v>51</v>
      </c>
      <c r="AB57" s="291">
        <f t="shared" ref="AB57:AB106" si="58">AB56+$C$22</f>
        <v>9790</v>
      </c>
      <c r="AC57" s="291">
        <f t="shared" si="10"/>
        <v>10769</v>
      </c>
      <c r="AD57" s="299">
        <v>9400</v>
      </c>
      <c r="AE57" s="299">
        <f t="shared" si="11"/>
        <v>1369</v>
      </c>
      <c r="AF57" s="304">
        <f t="shared" si="12"/>
        <v>1.1456382978723405</v>
      </c>
      <c r="AG57" s="308">
        <v>10180</v>
      </c>
      <c r="AH57" s="299">
        <f t="shared" si="13"/>
        <v>589</v>
      </c>
      <c r="AI57" s="313">
        <f t="shared" si="14"/>
        <v>1.0578585461689587</v>
      </c>
      <c r="AK57" s="295">
        <v>51</v>
      </c>
      <c r="AL57" s="291">
        <f t="shared" ref="AL57:AL106" si="59">AL56+$C$22</f>
        <v>9860</v>
      </c>
      <c r="AM57" s="291">
        <f t="shared" si="15"/>
        <v>10846</v>
      </c>
      <c r="AN57" s="299">
        <v>9440</v>
      </c>
      <c r="AO57" s="299">
        <f t="shared" si="16"/>
        <v>1406</v>
      </c>
      <c r="AP57" s="304">
        <f t="shared" si="17"/>
        <v>1.1489406779661018</v>
      </c>
      <c r="AQ57" s="308">
        <v>10230</v>
      </c>
      <c r="AR57" s="299">
        <f t="shared" si="18"/>
        <v>616</v>
      </c>
      <c r="AS57" s="313">
        <f t="shared" si="19"/>
        <v>1.0602150537634409</v>
      </c>
      <c r="AU57" s="295">
        <v>51</v>
      </c>
      <c r="AV57" s="291">
        <f t="shared" ref="AV57:AV106" si="60">AV56+$C$22</f>
        <v>9890</v>
      </c>
      <c r="AW57" s="291">
        <f t="shared" si="20"/>
        <v>10879</v>
      </c>
      <c r="AX57" s="299">
        <v>9470</v>
      </c>
      <c r="AY57" s="299">
        <f t="shared" si="21"/>
        <v>1409</v>
      </c>
      <c r="AZ57" s="304">
        <f t="shared" si="22"/>
        <v>1.1487856388595565</v>
      </c>
      <c r="BA57" s="308">
        <v>10250</v>
      </c>
      <c r="BB57" s="299">
        <f t="shared" si="23"/>
        <v>629</v>
      </c>
      <c r="BC57" s="313">
        <f t="shared" si="24"/>
        <v>1.0613658536585366</v>
      </c>
      <c r="BE57" s="295">
        <v>51</v>
      </c>
      <c r="BF57" s="291">
        <f t="shared" ref="BF57:BF106" si="61">BF56+$C$22</f>
        <v>10140</v>
      </c>
      <c r="BG57" s="291">
        <f t="shared" si="25"/>
        <v>11154</v>
      </c>
      <c r="BH57" s="299">
        <v>9610</v>
      </c>
      <c r="BI57" s="299">
        <f t="shared" si="26"/>
        <v>1544</v>
      </c>
      <c r="BJ57" s="304">
        <f t="shared" si="27"/>
        <v>1.1606659729448492</v>
      </c>
      <c r="BK57" s="308">
        <v>10390</v>
      </c>
      <c r="BL57" s="299">
        <f t="shared" si="28"/>
        <v>764</v>
      </c>
      <c r="BM57" s="313">
        <f t="shared" si="29"/>
        <v>1.0735322425409046</v>
      </c>
      <c r="BO57" s="295">
        <v>51</v>
      </c>
      <c r="BP57" s="291">
        <f t="shared" ref="BP57:BP106" si="62">BP56+$C$22</f>
        <v>10280</v>
      </c>
      <c r="BQ57" s="291">
        <f t="shared" si="30"/>
        <v>11308.000000000002</v>
      </c>
      <c r="BR57" s="299">
        <v>9990</v>
      </c>
      <c r="BS57" s="299">
        <f t="shared" si="31"/>
        <v>1318.0000000000018</v>
      </c>
      <c r="BT57" s="304">
        <f t="shared" si="32"/>
        <v>1.1319319319319321</v>
      </c>
      <c r="BU57" s="308">
        <v>10780</v>
      </c>
      <c r="BV57" s="299">
        <f t="shared" si="33"/>
        <v>528.00000000000182</v>
      </c>
      <c r="BW57" s="313">
        <f t="shared" si="34"/>
        <v>1.0489795918367348</v>
      </c>
      <c r="BY57" s="295">
        <v>51</v>
      </c>
      <c r="BZ57" s="291">
        <f t="shared" ref="BZ57:BZ106" si="63">BZ56+$C$22</f>
        <v>10450</v>
      </c>
      <c r="CA57" s="291">
        <f t="shared" si="35"/>
        <v>11495.000000000002</v>
      </c>
      <c r="CB57" s="299">
        <v>10230</v>
      </c>
      <c r="CC57" s="299">
        <f t="shared" si="36"/>
        <v>1265.0000000000018</v>
      </c>
      <c r="CD57" s="304">
        <f t="shared" si="37"/>
        <v>1.1236559139784947</v>
      </c>
      <c r="CE57" s="308">
        <v>11010</v>
      </c>
      <c r="CF57" s="299">
        <f t="shared" si="38"/>
        <v>485.00000000000182</v>
      </c>
      <c r="CG57" s="313">
        <f t="shared" si="39"/>
        <v>1.0440508628519529</v>
      </c>
    </row>
    <row r="58" spans="5:85">
      <c r="E58" s="289">
        <f>計算票!G59</f>
        <v>10960</v>
      </c>
      <c r="G58" s="292">
        <v>52</v>
      </c>
      <c r="H58" s="289">
        <f t="shared" si="56"/>
        <v>9970</v>
      </c>
      <c r="I58" s="289">
        <f t="shared" si="0"/>
        <v>10967</v>
      </c>
      <c r="J58" s="297">
        <v>9110</v>
      </c>
      <c r="K58" s="297">
        <f t="shared" si="1"/>
        <v>1857</v>
      </c>
      <c r="L58" s="302">
        <f t="shared" si="2"/>
        <v>1.2038419319429199</v>
      </c>
      <c r="M58" s="306">
        <v>9910</v>
      </c>
      <c r="N58" s="297">
        <f t="shared" si="3"/>
        <v>1057</v>
      </c>
      <c r="O58" s="311">
        <f t="shared" si="4"/>
        <v>1.1066599394550958</v>
      </c>
      <c r="Q58" s="292">
        <v>52</v>
      </c>
      <c r="R58" s="289">
        <f t="shared" si="57"/>
        <v>9970</v>
      </c>
      <c r="S58" s="289">
        <f t="shared" si="5"/>
        <v>10967</v>
      </c>
      <c r="T58" s="297">
        <v>9130</v>
      </c>
      <c r="U58" s="297">
        <f t="shared" si="6"/>
        <v>1837</v>
      </c>
      <c r="V58" s="302">
        <f t="shared" si="7"/>
        <v>1.2012048192771085</v>
      </c>
      <c r="W58" s="306">
        <v>9920</v>
      </c>
      <c r="X58" s="297">
        <f t="shared" si="8"/>
        <v>1047</v>
      </c>
      <c r="Y58" s="311">
        <f t="shared" si="9"/>
        <v>1.1055443548387096</v>
      </c>
      <c r="AA58" s="292">
        <v>52</v>
      </c>
      <c r="AB58" s="289">
        <f t="shared" si="58"/>
        <v>10000</v>
      </c>
      <c r="AC58" s="289">
        <f t="shared" si="10"/>
        <v>11000</v>
      </c>
      <c r="AD58" s="297">
        <v>9600</v>
      </c>
      <c r="AE58" s="297">
        <f t="shared" si="11"/>
        <v>1400</v>
      </c>
      <c r="AF58" s="302">
        <f t="shared" si="12"/>
        <v>1.1458333333333333</v>
      </c>
      <c r="AG58" s="306">
        <v>10390</v>
      </c>
      <c r="AH58" s="297">
        <f t="shared" si="13"/>
        <v>610</v>
      </c>
      <c r="AI58" s="311">
        <f t="shared" si="14"/>
        <v>1.0587102983638113</v>
      </c>
      <c r="AK58" s="292">
        <v>52</v>
      </c>
      <c r="AL58" s="289">
        <f t="shared" si="59"/>
        <v>10070</v>
      </c>
      <c r="AM58" s="289">
        <f t="shared" si="15"/>
        <v>11077</v>
      </c>
      <c r="AN58" s="297">
        <v>9640</v>
      </c>
      <c r="AO58" s="297">
        <f t="shared" si="16"/>
        <v>1437</v>
      </c>
      <c r="AP58" s="302">
        <f t="shared" si="17"/>
        <v>1.1490663900414937</v>
      </c>
      <c r="AQ58" s="306">
        <v>10430</v>
      </c>
      <c r="AR58" s="297">
        <f t="shared" si="18"/>
        <v>647</v>
      </c>
      <c r="AS58" s="311">
        <f t="shared" si="19"/>
        <v>1.0620325982742089</v>
      </c>
      <c r="AU58" s="292">
        <v>52</v>
      </c>
      <c r="AV58" s="289">
        <f t="shared" si="60"/>
        <v>10100</v>
      </c>
      <c r="AW58" s="289">
        <f t="shared" si="20"/>
        <v>11110</v>
      </c>
      <c r="AX58" s="297">
        <v>9660</v>
      </c>
      <c r="AY58" s="297">
        <f t="shared" si="21"/>
        <v>1450</v>
      </c>
      <c r="AZ58" s="302">
        <f t="shared" si="22"/>
        <v>1.150103519668737</v>
      </c>
      <c r="BA58" s="306">
        <v>10460</v>
      </c>
      <c r="BB58" s="297">
        <f t="shared" si="23"/>
        <v>650</v>
      </c>
      <c r="BC58" s="311">
        <f t="shared" si="24"/>
        <v>1.0621414913957934</v>
      </c>
      <c r="BE58" s="292">
        <v>52</v>
      </c>
      <c r="BF58" s="289">
        <f t="shared" si="61"/>
        <v>10350</v>
      </c>
      <c r="BG58" s="289">
        <f t="shared" si="25"/>
        <v>11385.000000000002</v>
      </c>
      <c r="BH58" s="297">
        <v>9810</v>
      </c>
      <c r="BI58" s="297">
        <f t="shared" si="26"/>
        <v>1575.0000000000018</v>
      </c>
      <c r="BJ58" s="302">
        <f t="shared" si="27"/>
        <v>1.1605504587155966</v>
      </c>
      <c r="BK58" s="306">
        <v>10600</v>
      </c>
      <c r="BL58" s="297">
        <f t="shared" si="28"/>
        <v>785.00000000000182</v>
      </c>
      <c r="BM58" s="311">
        <f t="shared" si="29"/>
        <v>1.074056603773585</v>
      </c>
      <c r="BO58" s="292">
        <v>52</v>
      </c>
      <c r="BP58" s="289">
        <f t="shared" si="62"/>
        <v>10490</v>
      </c>
      <c r="BQ58" s="289">
        <f t="shared" si="30"/>
        <v>11539.000000000002</v>
      </c>
      <c r="BR58" s="297">
        <v>10190</v>
      </c>
      <c r="BS58" s="297">
        <f t="shared" si="31"/>
        <v>1349.0000000000018</v>
      </c>
      <c r="BT58" s="302">
        <f t="shared" si="32"/>
        <v>1.1323846908734054</v>
      </c>
      <c r="BU58" s="306">
        <v>10980</v>
      </c>
      <c r="BV58" s="297">
        <f t="shared" si="33"/>
        <v>559.00000000000182</v>
      </c>
      <c r="BW58" s="311">
        <f t="shared" si="34"/>
        <v>1.0509107468123864</v>
      </c>
      <c r="BY58" s="292">
        <v>52</v>
      </c>
      <c r="BZ58" s="289">
        <f t="shared" si="63"/>
        <v>10660</v>
      </c>
      <c r="CA58" s="289">
        <f t="shared" si="35"/>
        <v>11726.000000000002</v>
      </c>
      <c r="CB58" s="297">
        <v>10420</v>
      </c>
      <c r="CC58" s="297">
        <f t="shared" si="36"/>
        <v>1306.0000000000018</v>
      </c>
      <c r="CD58" s="302">
        <f t="shared" si="37"/>
        <v>1.1253358925143955</v>
      </c>
      <c r="CE58" s="306">
        <v>11220</v>
      </c>
      <c r="CF58" s="297">
        <f t="shared" si="38"/>
        <v>506.00000000000182</v>
      </c>
      <c r="CG58" s="311">
        <f t="shared" si="39"/>
        <v>1.0450980392156863</v>
      </c>
    </row>
    <row r="59" spans="5:85">
      <c r="E59" s="289">
        <f>計算票!G60</f>
        <v>11190</v>
      </c>
      <c r="G59" s="292">
        <v>53</v>
      </c>
      <c r="H59" s="289">
        <f t="shared" si="56"/>
        <v>10180</v>
      </c>
      <c r="I59" s="289">
        <f t="shared" si="0"/>
        <v>11198</v>
      </c>
      <c r="J59" s="297">
        <v>9300</v>
      </c>
      <c r="K59" s="297">
        <f t="shared" si="1"/>
        <v>1898</v>
      </c>
      <c r="L59" s="302">
        <f t="shared" si="2"/>
        <v>1.2040860215053764</v>
      </c>
      <c r="M59" s="306">
        <v>10100</v>
      </c>
      <c r="N59" s="297">
        <f t="shared" si="3"/>
        <v>1098</v>
      </c>
      <c r="O59" s="311">
        <f t="shared" si="4"/>
        <v>1.1087128712871288</v>
      </c>
      <c r="Q59" s="292">
        <v>53</v>
      </c>
      <c r="R59" s="289">
        <f t="shared" si="57"/>
        <v>10180</v>
      </c>
      <c r="S59" s="289">
        <f t="shared" si="5"/>
        <v>11198</v>
      </c>
      <c r="T59" s="297">
        <v>9310</v>
      </c>
      <c r="U59" s="297">
        <f t="shared" si="6"/>
        <v>1888</v>
      </c>
      <c r="V59" s="302">
        <f t="shared" si="7"/>
        <v>1.2027926960257787</v>
      </c>
      <c r="W59" s="306">
        <v>10120</v>
      </c>
      <c r="X59" s="297">
        <f t="shared" si="8"/>
        <v>1078</v>
      </c>
      <c r="Y59" s="311">
        <f t="shared" si="9"/>
        <v>1.1065217391304347</v>
      </c>
      <c r="AA59" s="292">
        <v>53</v>
      </c>
      <c r="AB59" s="289">
        <f t="shared" si="58"/>
        <v>10210</v>
      </c>
      <c r="AC59" s="289">
        <f t="shared" si="10"/>
        <v>11231</v>
      </c>
      <c r="AD59" s="297">
        <v>9800</v>
      </c>
      <c r="AE59" s="297">
        <f t="shared" si="11"/>
        <v>1431</v>
      </c>
      <c r="AF59" s="302">
        <f t="shared" si="12"/>
        <v>1.1460204081632652</v>
      </c>
      <c r="AG59" s="306">
        <v>10600</v>
      </c>
      <c r="AH59" s="297">
        <f t="shared" si="13"/>
        <v>631</v>
      </c>
      <c r="AI59" s="311">
        <f t="shared" si="14"/>
        <v>1.0595283018867925</v>
      </c>
      <c r="AK59" s="292">
        <v>53</v>
      </c>
      <c r="AL59" s="289">
        <f t="shared" si="59"/>
        <v>10280</v>
      </c>
      <c r="AM59" s="289">
        <f t="shared" si="15"/>
        <v>11308.000000000002</v>
      </c>
      <c r="AN59" s="297">
        <v>9840</v>
      </c>
      <c r="AO59" s="297">
        <f t="shared" si="16"/>
        <v>1468.0000000000018</v>
      </c>
      <c r="AP59" s="302">
        <f t="shared" si="17"/>
        <v>1.1491869918699189</v>
      </c>
      <c r="AQ59" s="306">
        <v>10640</v>
      </c>
      <c r="AR59" s="297">
        <f t="shared" si="18"/>
        <v>668.00000000000182</v>
      </c>
      <c r="AS59" s="311">
        <f t="shared" si="19"/>
        <v>1.0627819548872182</v>
      </c>
      <c r="AU59" s="292">
        <v>53</v>
      </c>
      <c r="AV59" s="289">
        <f t="shared" si="60"/>
        <v>10310</v>
      </c>
      <c r="AW59" s="289">
        <f t="shared" si="20"/>
        <v>11341.000000000002</v>
      </c>
      <c r="AX59" s="297">
        <v>9860</v>
      </c>
      <c r="AY59" s="297">
        <f t="shared" si="21"/>
        <v>1481.0000000000018</v>
      </c>
      <c r="AZ59" s="302">
        <f t="shared" si="22"/>
        <v>1.1502028397565924</v>
      </c>
      <c r="BA59" s="306">
        <v>10670</v>
      </c>
      <c r="BB59" s="297">
        <f t="shared" si="23"/>
        <v>671.00000000000182</v>
      </c>
      <c r="BC59" s="311">
        <f t="shared" si="24"/>
        <v>1.0628865979381446</v>
      </c>
      <c r="BE59" s="292">
        <v>53</v>
      </c>
      <c r="BF59" s="289">
        <f t="shared" si="61"/>
        <v>10560</v>
      </c>
      <c r="BG59" s="289">
        <f t="shared" si="25"/>
        <v>11616.000000000002</v>
      </c>
      <c r="BH59" s="297">
        <v>10010</v>
      </c>
      <c r="BI59" s="297">
        <f t="shared" si="26"/>
        <v>1606.0000000000018</v>
      </c>
      <c r="BJ59" s="302">
        <f t="shared" si="27"/>
        <v>1.1604395604395605</v>
      </c>
      <c r="BK59" s="306">
        <v>10810</v>
      </c>
      <c r="BL59" s="297">
        <f t="shared" si="28"/>
        <v>806.00000000000182</v>
      </c>
      <c r="BM59" s="311">
        <f t="shared" si="29"/>
        <v>1.0745605920444035</v>
      </c>
      <c r="BO59" s="292">
        <v>53</v>
      </c>
      <c r="BP59" s="289">
        <f t="shared" si="62"/>
        <v>10700</v>
      </c>
      <c r="BQ59" s="289">
        <f t="shared" si="30"/>
        <v>11770.000000000002</v>
      </c>
      <c r="BR59" s="297">
        <v>10390</v>
      </c>
      <c r="BS59" s="297">
        <f t="shared" si="31"/>
        <v>1380.0000000000018</v>
      </c>
      <c r="BT59" s="302">
        <f t="shared" si="32"/>
        <v>1.1328200192492783</v>
      </c>
      <c r="BU59" s="306">
        <v>11190</v>
      </c>
      <c r="BV59" s="297">
        <f t="shared" si="33"/>
        <v>580.00000000000182</v>
      </c>
      <c r="BW59" s="311">
        <f t="shared" si="34"/>
        <v>1.0518319928507598</v>
      </c>
      <c r="BY59" s="292">
        <v>53</v>
      </c>
      <c r="BZ59" s="289">
        <f t="shared" si="63"/>
        <v>10870</v>
      </c>
      <c r="CA59" s="289">
        <f t="shared" si="35"/>
        <v>11957.000000000002</v>
      </c>
      <c r="CB59" s="297">
        <v>10620</v>
      </c>
      <c r="CC59" s="297">
        <f t="shared" si="36"/>
        <v>1337.0000000000018</v>
      </c>
      <c r="CD59" s="302">
        <f t="shared" si="37"/>
        <v>1.1258945386064032</v>
      </c>
      <c r="CE59" s="306">
        <v>11420</v>
      </c>
      <c r="CF59" s="297">
        <f t="shared" si="38"/>
        <v>537.00000000000182</v>
      </c>
      <c r="CG59" s="311">
        <f t="shared" si="39"/>
        <v>1.0470227670753067</v>
      </c>
    </row>
    <row r="60" spans="5:85">
      <c r="E60" s="289">
        <f>計算票!G61</f>
        <v>11420</v>
      </c>
      <c r="G60" s="292">
        <v>54</v>
      </c>
      <c r="H60" s="289">
        <f t="shared" si="56"/>
        <v>10390</v>
      </c>
      <c r="I60" s="289">
        <f t="shared" si="0"/>
        <v>11429.000000000002</v>
      </c>
      <c r="J60" s="297">
        <v>9490</v>
      </c>
      <c r="K60" s="297">
        <f t="shared" si="1"/>
        <v>1939.0000000000018</v>
      </c>
      <c r="L60" s="302">
        <f t="shared" si="2"/>
        <v>1.2043203371970497</v>
      </c>
      <c r="M60" s="306">
        <v>10300</v>
      </c>
      <c r="N60" s="297">
        <f t="shared" si="3"/>
        <v>1129.0000000000018</v>
      </c>
      <c r="O60" s="311">
        <f t="shared" si="4"/>
        <v>1.109611650485437</v>
      </c>
      <c r="Q60" s="292">
        <v>54</v>
      </c>
      <c r="R60" s="289">
        <f t="shared" si="57"/>
        <v>10390</v>
      </c>
      <c r="S60" s="289">
        <f t="shared" si="5"/>
        <v>11429.000000000002</v>
      </c>
      <c r="T60" s="297">
        <v>9500</v>
      </c>
      <c r="U60" s="297">
        <f t="shared" si="6"/>
        <v>1929.0000000000018</v>
      </c>
      <c r="V60" s="302">
        <f t="shared" si="7"/>
        <v>1.2030526315789476</v>
      </c>
      <c r="W60" s="306">
        <v>10310</v>
      </c>
      <c r="X60" s="297">
        <f t="shared" si="8"/>
        <v>1119.0000000000018</v>
      </c>
      <c r="Y60" s="311">
        <f t="shared" si="9"/>
        <v>1.1085354025218237</v>
      </c>
      <c r="AA60" s="292">
        <v>54</v>
      </c>
      <c r="AB60" s="289">
        <f t="shared" si="58"/>
        <v>10420</v>
      </c>
      <c r="AC60" s="289">
        <f t="shared" si="10"/>
        <v>11462.000000000002</v>
      </c>
      <c r="AD60" s="297">
        <v>9990</v>
      </c>
      <c r="AE60" s="297">
        <f t="shared" si="11"/>
        <v>1472.0000000000018</v>
      </c>
      <c r="AF60" s="302">
        <f t="shared" si="12"/>
        <v>1.1473473473473474</v>
      </c>
      <c r="AG60" s="306">
        <v>10810</v>
      </c>
      <c r="AH60" s="297">
        <f t="shared" si="13"/>
        <v>652.00000000000182</v>
      </c>
      <c r="AI60" s="311">
        <f t="shared" si="14"/>
        <v>1.0603145235892693</v>
      </c>
      <c r="AK60" s="292">
        <v>54</v>
      </c>
      <c r="AL60" s="289">
        <f t="shared" si="59"/>
        <v>10490</v>
      </c>
      <c r="AM60" s="289">
        <f t="shared" si="15"/>
        <v>11539.000000000002</v>
      </c>
      <c r="AN60" s="297">
        <v>10040</v>
      </c>
      <c r="AO60" s="297">
        <f t="shared" si="16"/>
        <v>1499.0000000000018</v>
      </c>
      <c r="AP60" s="302">
        <f t="shared" si="17"/>
        <v>1.1493027888446217</v>
      </c>
      <c r="AQ60" s="306">
        <v>10850</v>
      </c>
      <c r="AR60" s="297">
        <f t="shared" si="18"/>
        <v>689.00000000000182</v>
      </c>
      <c r="AS60" s="311">
        <f t="shared" si="19"/>
        <v>1.0635023041474656</v>
      </c>
      <c r="AU60" s="292">
        <v>54</v>
      </c>
      <c r="AV60" s="289">
        <f t="shared" si="60"/>
        <v>10520</v>
      </c>
      <c r="AW60" s="289">
        <f t="shared" si="20"/>
        <v>11572.000000000002</v>
      </c>
      <c r="AX60" s="297">
        <v>10060</v>
      </c>
      <c r="AY60" s="297">
        <f t="shared" si="21"/>
        <v>1512.0000000000018</v>
      </c>
      <c r="AZ60" s="302">
        <f t="shared" si="22"/>
        <v>1.1502982107355866</v>
      </c>
      <c r="BA60" s="306">
        <v>10870</v>
      </c>
      <c r="BB60" s="297">
        <f t="shared" si="23"/>
        <v>702.00000000000182</v>
      </c>
      <c r="BC60" s="311">
        <f t="shared" si="24"/>
        <v>1.0645814167433305</v>
      </c>
      <c r="BE60" s="292">
        <v>54</v>
      </c>
      <c r="BF60" s="289">
        <f t="shared" si="61"/>
        <v>10770</v>
      </c>
      <c r="BG60" s="289">
        <f t="shared" si="25"/>
        <v>11847.000000000002</v>
      </c>
      <c r="BH60" s="297">
        <v>10200</v>
      </c>
      <c r="BI60" s="297">
        <f t="shared" si="26"/>
        <v>1647.0000000000018</v>
      </c>
      <c r="BJ60" s="302">
        <f t="shared" si="27"/>
        <v>1.1614705882352943</v>
      </c>
      <c r="BK60" s="306">
        <v>11020</v>
      </c>
      <c r="BL60" s="297">
        <f t="shared" si="28"/>
        <v>827.00000000000182</v>
      </c>
      <c r="BM60" s="311">
        <f t="shared" si="29"/>
        <v>1.0750453720508168</v>
      </c>
      <c r="BO60" s="292">
        <v>54</v>
      </c>
      <c r="BP60" s="289">
        <f t="shared" si="62"/>
        <v>10910</v>
      </c>
      <c r="BQ60" s="289">
        <f t="shared" si="30"/>
        <v>12001.000000000002</v>
      </c>
      <c r="BR60" s="297">
        <v>10590</v>
      </c>
      <c r="BS60" s="297">
        <f t="shared" si="31"/>
        <v>1411.0000000000018</v>
      </c>
      <c r="BT60" s="302">
        <f t="shared" si="32"/>
        <v>1.1332389046270068</v>
      </c>
      <c r="BU60" s="306">
        <v>11400</v>
      </c>
      <c r="BV60" s="297">
        <f t="shared" si="33"/>
        <v>601.00000000000182</v>
      </c>
      <c r="BW60" s="311">
        <f t="shared" si="34"/>
        <v>1.0527192982456142</v>
      </c>
      <c r="BY60" s="292">
        <v>54</v>
      </c>
      <c r="BZ60" s="289">
        <f t="shared" si="63"/>
        <v>11080</v>
      </c>
      <c r="CA60" s="289">
        <f t="shared" si="35"/>
        <v>12188.000000000002</v>
      </c>
      <c r="CB60" s="297">
        <v>10820</v>
      </c>
      <c r="CC60" s="297">
        <f t="shared" si="36"/>
        <v>1368.0000000000018</v>
      </c>
      <c r="CD60" s="302">
        <f t="shared" si="37"/>
        <v>1.1264325323475048</v>
      </c>
      <c r="CE60" s="306">
        <v>11630</v>
      </c>
      <c r="CF60" s="297">
        <f t="shared" si="38"/>
        <v>558.00000000000182</v>
      </c>
      <c r="CG60" s="311">
        <f t="shared" si="39"/>
        <v>1.0479793637145316</v>
      </c>
    </row>
    <row r="61" spans="5:85">
      <c r="E61" s="289">
        <f>計算票!G62</f>
        <v>11660</v>
      </c>
      <c r="G61" s="292">
        <v>55</v>
      </c>
      <c r="H61" s="289">
        <f t="shared" si="56"/>
        <v>10600</v>
      </c>
      <c r="I61" s="289">
        <f t="shared" si="0"/>
        <v>11660.000000000002</v>
      </c>
      <c r="J61" s="297">
        <v>9680</v>
      </c>
      <c r="K61" s="297">
        <f t="shared" si="1"/>
        <v>1980.0000000000018</v>
      </c>
      <c r="L61" s="302">
        <f t="shared" si="2"/>
        <v>1.2045454545454548</v>
      </c>
      <c r="M61" s="306">
        <v>10500</v>
      </c>
      <c r="N61" s="297">
        <f t="shared" si="3"/>
        <v>1160.0000000000018</v>
      </c>
      <c r="O61" s="311">
        <f t="shared" si="4"/>
        <v>1.1104761904761906</v>
      </c>
      <c r="Q61" s="292">
        <v>55</v>
      </c>
      <c r="R61" s="289">
        <f t="shared" si="57"/>
        <v>10600</v>
      </c>
      <c r="S61" s="289">
        <f t="shared" si="5"/>
        <v>11660.000000000002</v>
      </c>
      <c r="T61" s="297">
        <v>9690</v>
      </c>
      <c r="U61" s="297">
        <f t="shared" si="6"/>
        <v>1970.0000000000018</v>
      </c>
      <c r="V61" s="302">
        <f t="shared" si="7"/>
        <v>1.2033023735810116</v>
      </c>
      <c r="W61" s="306">
        <v>10510</v>
      </c>
      <c r="X61" s="297">
        <f t="shared" si="8"/>
        <v>1150.0000000000018</v>
      </c>
      <c r="Y61" s="311">
        <f t="shared" si="9"/>
        <v>1.1094196003805901</v>
      </c>
      <c r="AA61" s="292">
        <v>55</v>
      </c>
      <c r="AB61" s="289">
        <f t="shared" si="58"/>
        <v>10630</v>
      </c>
      <c r="AC61" s="289">
        <f t="shared" si="10"/>
        <v>11693.000000000002</v>
      </c>
      <c r="AD61" s="297">
        <v>10190</v>
      </c>
      <c r="AE61" s="297">
        <f t="shared" si="11"/>
        <v>1503.0000000000018</v>
      </c>
      <c r="AF61" s="302">
        <f t="shared" si="12"/>
        <v>1.147497546614328</v>
      </c>
      <c r="AG61" s="306">
        <v>11020</v>
      </c>
      <c r="AH61" s="297">
        <f t="shared" si="13"/>
        <v>673.00000000000182</v>
      </c>
      <c r="AI61" s="311">
        <f t="shared" si="14"/>
        <v>1.0610707803992743</v>
      </c>
      <c r="AK61" s="292">
        <v>55</v>
      </c>
      <c r="AL61" s="289">
        <f t="shared" si="59"/>
        <v>10700</v>
      </c>
      <c r="AM61" s="289">
        <f t="shared" si="15"/>
        <v>11770.000000000002</v>
      </c>
      <c r="AN61" s="297">
        <v>10240</v>
      </c>
      <c r="AO61" s="297">
        <f t="shared" si="16"/>
        <v>1530.0000000000018</v>
      </c>
      <c r="AP61" s="302">
        <f t="shared" si="17"/>
        <v>1.1494140625000002</v>
      </c>
      <c r="AQ61" s="306">
        <v>11060</v>
      </c>
      <c r="AR61" s="297">
        <f t="shared" si="18"/>
        <v>710.00000000000182</v>
      </c>
      <c r="AS61" s="311">
        <f t="shared" si="19"/>
        <v>1.0641952983725138</v>
      </c>
      <c r="AU61" s="292">
        <v>55</v>
      </c>
      <c r="AV61" s="289">
        <f t="shared" si="60"/>
        <v>10730</v>
      </c>
      <c r="AW61" s="289">
        <f t="shared" si="20"/>
        <v>11803.000000000002</v>
      </c>
      <c r="AX61" s="297">
        <v>10260</v>
      </c>
      <c r="AY61" s="297">
        <f t="shared" si="21"/>
        <v>1543.0000000000018</v>
      </c>
      <c r="AZ61" s="302">
        <f t="shared" si="22"/>
        <v>1.1503898635477585</v>
      </c>
      <c r="BA61" s="306">
        <v>11080</v>
      </c>
      <c r="BB61" s="297">
        <f t="shared" si="23"/>
        <v>723.00000000000182</v>
      </c>
      <c r="BC61" s="311">
        <f t="shared" si="24"/>
        <v>1.0652527075812277</v>
      </c>
      <c r="BE61" s="292">
        <v>55</v>
      </c>
      <c r="BF61" s="289">
        <f t="shared" si="61"/>
        <v>10980</v>
      </c>
      <c r="BG61" s="289">
        <f t="shared" si="25"/>
        <v>12078.000000000002</v>
      </c>
      <c r="BH61" s="297">
        <v>10400</v>
      </c>
      <c r="BI61" s="297">
        <f t="shared" si="26"/>
        <v>1678.0000000000018</v>
      </c>
      <c r="BJ61" s="302">
        <f t="shared" si="27"/>
        <v>1.161346153846154</v>
      </c>
      <c r="BK61" s="306">
        <v>11230</v>
      </c>
      <c r="BL61" s="297">
        <f t="shared" si="28"/>
        <v>848.00000000000182</v>
      </c>
      <c r="BM61" s="311">
        <f t="shared" si="29"/>
        <v>1.075512021371327</v>
      </c>
      <c r="BO61" s="292">
        <v>55</v>
      </c>
      <c r="BP61" s="289">
        <f t="shared" si="62"/>
        <v>11120</v>
      </c>
      <c r="BQ61" s="289">
        <f t="shared" si="30"/>
        <v>12232.000000000002</v>
      </c>
      <c r="BR61" s="297">
        <v>10790</v>
      </c>
      <c r="BS61" s="297">
        <f t="shared" si="31"/>
        <v>1442.0000000000018</v>
      </c>
      <c r="BT61" s="302">
        <f t="shared" si="32"/>
        <v>1.133642261353105</v>
      </c>
      <c r="BU61" s="306">
        <v>11610</v>
      </c>
      <c r="BV61" s="297">
        <f t="shared" si="33"/>
        <v>622.00000000000182</v>
      </c>
      <c r="BW61" s="311">
        <f t="shared" si="34"/>
        <v>1.0535745047372955</v>
      </c>
      <c r="BY61" s="292">
        <v>55</v>
      </c>
      <c r="BZ61" s="289">
        <f t="shared" si="63"/>
        <v>11290</v>
      </c>
      <c r="CA61" s="289">
        <f t="shared" si="35"/>
        <v>12419.000000000002</v>
      </c>
      <c r="CB61" s="297">
        <v>11020</v>
      </c>
      <c r="CC61" s="297">
        <f t="shared" si="36"/>
        <v>1399.0000000000018</v>
      </c>
      <c r="CD61" s="302">
        <f t="shared" si="37"/>
        <v>1.1269509981851182</v>
      </c>
      <c r="CE61" s="306">
        <v>11840</v>
      </c>
      <c r="CF61" s="297">
        <f t="shared" si="38"/>
        <v>579.00000000000182</v>
      </c>
      <c r="CG61" s="311">
        <f t="shared" si="39"/>
        <v>1.0489020270270273</v>
      </c>
    </row>
    <row r="62" spans="5:85">
      <c r="E62" s="289">
        <f>計算票!G63</f>
        <v>11890</v>
      </c>
      <c r="G62" s="292">
        <v>56</v>
      </c>
      <c r="H62" s="289">
        <f t="shared" si="56"/>
        <v>10810</v>
      </c>
      <c r="I62" s="289">
        <f t="shared" si="0"/>
        <v>11891.000000000002</v>
      </c>
      <c r="J62" s="297">
        <v>9860</v>
      </c>
      <c r="K62" s="297">
        <f t="shared" si="1"/>
        <v>2031.0000000000018</v>
      </c>
      <c r="L62" s="302">
        <f t="shared" si="2"/>
        <v>1.2059837728194729</v>
      </c>
      <c r="M62" s="306">
        <v>10700</v>
      </c>
      <c r="N62" s="297">
        <f t="shared" si="3"/>
        <v>1191.0000000000018</v>
      </c>
      <c r="O62" s="311">
        <f t="shared" si="4"/>
        <v>1.1113084112149534</v>
      </c>
      <c r="Q62" s="292">
        <v>56</v>
      </c>
      <c r="R62" s="289">
        <f t="shared" si="57"/>
        <v>10810</v>
      </c>
      <c r="S62" s="289">
        <f t="shared" si="5"/>
        <v>11891.000000000002</v>
      </c>
      <c r="T62" s="297">
        <v>9870</v>
      </c>
      <c r="U62" s="297">
        <f t="shared" si="6"/>
        <v>2021.0000000000018</v>
      </c>
      <c r="V62" s="302">
        <f t="shared" si="7"/>
        <v>1.2047619047619049</v>
      </c>
      <c r="W62" s="306">
        <v>10710</v>
      </c>
      <c r="X62" s="297">
        <f t="shared" si="8"/>
        <v>1181.0000000000018</v>
      </c>
      <c r="Y62" s="311">
        <f t="shared" si="9"/>
        <v>1.1102707749766576</v>
      </c>
      <c r="AA62" s="292">
        <v>56</v>
      </c>
      <c r="AB62" s="289">
        <f t="shared" si="58"/>
        <v>10840</v>
      </c>
      <c r="AC62" s="289">
        <f t="shared" si="10"/>
        <v>11924.000000000002</v>
      </c>
      <c r="AD62" s="297">
        <v>10390</v>
      </c>
      <c r="AE62" s="297">
        <f t="shared" si="11"/>
        <v>1534.0000000000018</v>
      </c>
      <c r="AF62" s="302">
        <f t="shared" si="12"/>
        <v>1.1476419634263717</v>
      </c>
      <c r="AG62" s="306">
        <v>11230</v>
      </c>
      <c r="AH62" s="297">
        <f t="shared" si="13"/>
        <v>694.00000000000182</v>
      </c>
      <c r="AI62" s="311">
        <f t="shared" si="14"/>
        <v>1.0617987533392699</v>
      </c>
      <c r="AK62" s="292">
        <v>56</v>
      </c>
      <c r="AL62" s="289">
        <f t="shared" si="59"/>
        <v>10910</v>
      </c>
      <c r="AM62" s="289">
        <f t="shared" si="15"/>
        <v>12001.000000000002</v>
      </c>
      <c r="AN62" s="297">
        <v>10430</v>
      </c>
      <c r="AO62" s="297">
        <f t="shared" si="16"/>
        <v>1571.0000000000018</v>
      </c>
      <c r="AP62" s="302">
        <f t="shared" si="17"/>
        <v>1.1506232023010547</v>
      </c>
      <c r="AQ62" s="306">
        <v>11270</v>
      </c>
      <c r="AR62" s="297">
        <f t="shared" si="18"/>
        <v>731.00000000000182</v>
      </c>
      <c r="AS62" s="311">
        <f t="shared" si="19"/>
        <v>1.0648624667258209</v>
      </c>
      <c r="AU62" s="292">
        <v>56</v>
      </c>
      <c r="AV62" s="289">
        <f t="shared" si="60"/>
        <v>10940</v>
      </c>
      <c r="AW62" s="289">
        <f t="shared" si="20"/>
        <v>12034.000000000002</v>
      </c>
      <c r="AX62" s="297">
        <v>10460</v>
      </c>
      <c r="AY62" s="297">
        <f t="shared" si="21"/>
        <v>1574.0000000000018</v>
      </c>
      <c r="AZ62" s="302">
        <f t="shared" si="22"/>
        <v>1.1504780114722755</v>
      </c>
      <c r="BA62" s="306">
        <v>11290</v>
      </c>
      <c r="BB62" s="297">
        <f t="shared" si="23"/>
        <v>744.00000000000182</v>
      </c>
      <c r="BC62" s="311">
        <f t="shared" si="24"/>
        <v>1.0658990256864485</v>
      </c>
      <c r="BE62" s="292">
        <v>56</v>
      </c>
      <c r="BF62" s="289">
        <f t="shared" si="61"/>
        <v>11190</v>
      </c>
      <c r="BG62" s="289">
        <f t="shared" si="25"/>
        <v>12309.000000000002</v>
      </c>
      <c r="BH62" s="297">
        <v>10600</v>
      </c>
      <c r="BI62" s="297">
        <f t="shared" si="26"/>
        <v>1709.0000000000018</v>
      </c>
      <c r="BJ62" s="302">
        <f t="shared" si="27"/>
        <v>1.1612264150943399</v>
      </c>
      <c r="BK62" s="306">
        <v>11440</v>
      </c>
      <c r="BL62" s="297">
        <f t="shared" si="28"/>
        <v>869.00000000000182</v>
      </c>
      <c r="BM62" s="311">
        <f t="shared" si="29"/>
        <v>1.0759615384615386</v>
      </c>
      <c r="BO62" s="292">
        <v>56</v>
      </c>
      <c r="BP62" s="289">
        <f t="shared" si="62"/>
        <v>11330</v>
      </c>
      <c r="BQ62" s="289">
        <f t="shared" si="30"/>
        <v>12463.000000000002</v>
      </c>
      <c r="BR62" s="297">
        <v>10980</v>
      </c>
      <c r="BS62" s="297">
        <f t="shared" si="31"/>
        <v>1483.0000000000018</v>
      </c>
      <c r="BT62" s="302">
        <f t="shared" si="32"/>
        <v>1.1350637522768672</v>
      </c>
      <c r="BU62" s="306">
        <v>11820</v>
      </c>
      <c r="BV62" s="297">
        <f t="shared" si="33"/>
        <v>643.00000000000182</v>
      </c>
      <c r="BW62" s="311">
        <f t="shared" si="34"/>
        <v>1.0543993231810491</v>
      </c>
      <c r="BY62" s="292">
        <v>56</v>
      </c>
      <c r="BZ62" s="289">
        <f t="shared" si="63"/>
        <v>11500</v>
      </c>
      <c r="CA62" s="289">
        <f t="shared" si="35"/>
        <v>12650.000000000002</v>
      </c>
      <c r="CB62" s="297">
        <v>11220</v>
      </c>
      <c r="CC62" s="297">
        <f t="shared" si="36"/>
        <v>1430.0000000000018</v>
      </c>
      <c r="CD62" s="302">
        <f t="shared" si="37"/>
        <v>1.1274509803921571</v>
      </c>
      <c r="CE62" s="306">
        <v>12050</v>
      </c>
      <c r="CF62" s="297">
        <f t="shared" si="38"/>
        <v>600.00000000000182</v>
      </c>
      <c r="CG62" s="311">
        <f t="shared" si="39"/>
        <v>1.049792531120332</v>
      </c>
    </row>
    <row r="63" spans="5:85">
      <c r="E63" s="289">
        <f>計算票!G64</f>
        <v>12120</v>
      </c>
      <c r="G63" s="292">
        <v>57</v>
      </c>
      <c r="H63" s="289">
        <f t="shared" si="56"/>
        <v>11020</v>
      </c>
      <c r="I63" s="289">
        <f t="shared" si="0"/>
        <v>12122.000000000002</v>
      </c>
      <c r="J63" s="297">
        <v>10050</v>
      </c>
      <c r="K63" s="297">
        <f t="shared" si="1"/>
        <v>2072.0000000000018</v>
      </c>
      <c r="L63" s="302">
        <f t="shared" si="2"/>
        <v>1.206169154228856</v>
      </c>
      <c r="M63" s="306">
        <v>10900</v>
      </c>
      <c r="N63" s="297">
        <f t="shared" si="3"/>
        <v>1222.0000000000018</v>
      </c>
      <c r="O63" s="311">
        <f t="shared" si="4"/>
        <v>1.1121100917431195</v>
      </c>
      <c r="Q63" s="292">
        <v>57</v>
      </c>
      <c r="R63" s="289">
        <f t="shared" si="57"/>
        <v>11020</v>
      </c>
      <c r="S63" s="289">
        <f t="shared" si="5"/>
        <v>12122.000000000002</v>
      </c>
      <c r="T63" s="297">
        <v>10060</v>
      </c>
      <c r="U63" s="297">
        <f t="shared" si="6"/>
        <v>2062.0000000000018</v>
      </c>
      <c r="V63" s="302">
        <f t="shared" si="7"/>
        <v>1.2049701789264415</v>
      </c>
      <c r="W63" s="306">
        <v>10910</v>
      </c>
      <c r="X63" s="297">
        <f t="shared" si="8"/>
        <v>1212.0000000000018</v>
      </c>
      <c r="Y63" s="311">
        <f t="shared" si="9"/>
        <v>1.1110907424381302</v>
      </c>
      <c r="AA63" s="292">
        <v>57</v>
      </c>
      <c r="AB63" s="289">
        <f t="shared" si="58"/>
        <v>11050</v>
      </c>
      <c r="AC63" s="289">
        <f t="shared" si="10"/>
        <v>12155.000000000002</v>
      </c>
      <c r="AD63" s="297">
        <v>10590</v>
      </c>
      <c r="AE63" s="297">
        <f t="shared" si="11"/>
        <v>1565.0000000000018</v>
      </c>
      <c r="AF63" s="302">
        <f t="shared" si="12"/>
        <v>1.1477809254013223</v>
      </c>
      <c r="AG63" s="306">
        <v>11440</v>
      </c>
      <c r="AH63" s="297">
        <f t="shared" si="13"/>
        <v>715.00000000000182</v>
      </c>
      <c r="AI63" s="311">
        <f t="shared" si="14"/>
        <v>1.0625000000000002</v>
      </c>
      <c r="AK63" s="292">
        <v>57</v>
      </c>
      <c r="AL63" s="289">
        <f t="shared" si="59"/>
        <v>11120</v>
      </c>
      <c r="AM63" s="289">
        <f t="shared" si="15"/>
        <v>12232.000000000002</v>
      </c>
      <c r="AN63" s="297">
        <v>10630</v>
      </c>
      <c r="AO63" s="297">
        <f t="shared" si="16"/>
        <v>1602.0000000000018</v>
      </c>
      <c r="AP63" s="302">
        <f t="shared" si="17"/>
        <v>1.1507055503292569</v>
      </c>
      <c r="AQ63" s="306">
        <v>11480</v>
      </c>
      <c r="AR63" s="297">
        <f t="shared" si="18"/>
        <v>752.00000000000182</v>
      </c>
      <c r="AS63" s="311">
        <f t="shared" si="19"/>
        <v>1.0655052264808365</v>
      </c>
      <c r="AU63" s="292">
        <v>57</v>
      </c>
      <c r="AV63" s="289">
        <f t="shared" si="60"/>
        <v>11150</v>
      </c>
      <c r="AW63" s="289">
        <f t="shared" si="20"/>
        <v>12265.000000000002</v>
      </c>
      <c r="AX63" s="297">
        <v>10650</v>
      </c>
      <c r="AY63" s="297">
        <f t="shared" si="21"/>
        <v>1615.0000000000018</v>
      </c>
      <c r="AZ63" s="302">
        <f t="shared" si="22"/>
        <v>1.1516431924882631</v>
      </c>
      <c r="BA63" s="306">
        <v>11500</v>
      </c>
      <c r="BB63" s="297">
        <f t="shared" si="23"/>
        <v>765.00000000000182</v>
      </c>
      <c r="BC63" s="311">
        <f t="shared" si="24"/>
        <v>1.0665217391304349</v>
      </c>
      <c r="BE63" s="292">
        <v>57</v>
      </c>
      <c r="BF63" s="289">
        <f t="shared" si="61"/>
        <v>11400</v>
      </c>
      <c r="BG63" s="289">
        <f t="shared" si="25"/>
        <v>12540.000000000002</v>
      </c>
      <c r="BH63" s="297">
        <v>10800</v>
      </c>
      <c r="BI63" s="297">
        <f t="shared" si="26"/>
        <v>1740.0000000000018</v>
      </c>
      <c r="BJ63" s="302">
        <f t="shared" si="27"/>
        <v>1.1611111111111112</v>
      </c>
      <c r="BK63" s="306">
        <v>11640</v>
      </c>
      <c r="BL63" s="297">
        <f t="shared" si="28"/>
        <v>900.00000000000182</v>
      </c>
      <c r="BM63" s="311">
        <f t="shared" si="29"/>
        <v>1.0773195876288661</v>
      </c>
      <c r="BO63" s="292">
        <v>57</v>
      </c>
      <c r="BP63" s="289">
        <f t="shared" si="62"/>
        <v>11540</v>
      </c>
      <c r="BQ63" s="289">
        <f t="shared" si="30"/>
        <v>12694.000000000002</v>
      </c>
      <c r="BR63" s="297">
        <v>11180</v>
      </c>
      <c r="BS63" s="297">
        <f t="shared" si="31"/>
        <v>1514.0000000000018</v>
      </c>
      <c r="BT63" s="302">
        <f t="shared" si="32"/>
        <v>1.1354203935599285</v>
      </c>
      <c r="BU63" s="306">
        <v>12030</v>
      </c>
      <c r="BV63" s="297">
        <f t="shared" si="33"/>
        <v>664.00000000000182</v>
      </c>
      <c r="BW63" s="311">
        <f t="shared" si="34"/>
        <v>1.0551953449709062</v>
      </c>
      <c r="BY63" s="292">
        <v>57</v>
      </c>
      <c r="BZ63" s="289">
        <f t="shared" si="63"/>
        <v>11710</v>
      </c>
      <c r="CA63" s="289">
        <f t="shared" si="35"/>
        <v>12881.000000000002</v>
      </c>
      <c r="CB63" s="297">
        <v>11410</v>
      </c>
      <c r="CC63" s="297">
        <f t="shared" si="36"/>
        <v>1471.0000000000018</v>
      </c>
      <c r="CD63" s="302">
        <f t="shared" si="37"/>
        <v>1.1289219982471517</v>
      </c>
      <c r="CE63" s="306">
        <v>12260</v>
      </c>
      <c r="CF63" s="297">
        <f t="shared" si="38"/>
        <v>621.00000000000182</v>
      </c>
      <c r="CG63" s="311">
        <f t="shared" si="39"/>
        <v>1.0506525285481241</v>
      </c>
    </row>
    <row r="64" spans="5:85">
      <c r="E64" s="289">
        <f>計算票!G65</f>
        <v>12350</v>
      </c>
      <c r="G64" s="292">
        <v>58</v>
      </c>
      <c r="H64" s="289">
        <f t="shared" si="56"/>
        <v>11230</v>
      </c>
      <c r="I64" s="289">
        <f t="shared" si="0"/>
        <v>12353.000000000002</v>
      </c>
      <c r="J64" s="297">
        <v>10240</v>
      </c>
      <c r="K64" s="297">
        <f t="shared" si="1"/>
        <v>2113.0000000000018</v>
      </c>
      <c r="L64" s="302">
        <f t="shared" si="2"/>
        <v>1.2063476562500002</v>
      </c>
      <c r="M64" s="306">
        <v>11090</v>
      </c>
      <c r="N64" s="297">
        <f t="shared" si="3"/>
        <v>1263.0000000000018</v>
      </c>
      <c r="O64" s="311">
        <f t="shared" si="4"/>
        <v>1.113886384129847</v>
      </c>
      <c r="Q64" s="292">
        <v>58</v>
      </c>
      <c r="R64" s="289">
        <f t="shared" si="57"/>
        <v>11230</v>
      </c>
      <c r="S64" s="289">
        <f t="shared" si="5"/>
        <v>12353.000000000002</v>
      </c>
      <c r="T64" s="297">
        <v>10250</v>
      </c>
      <c r="U64" s="297">
        <f t="shared" si="6"/>
        <v>2103.0000000000018</v>
      </c>
      <c r="V64" s="302">
        <f t="shared" si="7"/>
        <v>1.2051707317073173</v>
      </c>
      <c r="W64" s="306">
        <v>11110</v>
      </c>
      <c r="X64" s="297">
        <f t="shared" si="8"/>
        <v>1243.0000000000018</v>
      </c>
      <c r="Y64" s="311">
        <f t="shared" si="9"/>
        <v>1.111881188118812</v>
      </c>
      <c r="AA64" s="292">
        <v>58</v>
      </c>
      <c r="AB64" s="289">
        <f t="shared" si="58"/>
        <v>11260</v>
      </c>
      <c r="AC64" s="289">
        <f t="shared" si="10"/>
        <v>12386.000000000002</v>
      </c>
      <c r="AD64" s="297">
        <v>10790</v>
      </c>
      <c r="AE64" s="297">
        <f t="shared" si="11"/>
        <v>1596.0000000000018</v>
      </c>
      <c r="AF64" s="302">
        <f t="shared" si="12"/>
        <v>1.1479147358665434</v>
      </c>
      <c r="AG64" s="306">
        <v>11640</v>
      </c>
      <c r="AH64" s="297">
        <f t="shared" si="13"/>
        <v>746.00000000000182</v>
      </c>
      <c r="AI64" s="311">
        <f t="shared" si="14"/>
        <v>1.064089347079038</v>
      </c>
      <c r="AK64" s="292">
        <v>58</v>
      </c>
      <c r="AL64" s="289">
        <f t="shared" si="59"/>
        <v>11330</v>
      </c>
      <c r="AM64" s="289">
        <f t="shared" si="15"/>
        <v>12463.000000000002</v>
      </c>
      <c r="AN64" s="297">
        <v>10830</v>
      </c>
      <c r="AO64" s="297">
        <f t="shared" si="16"/>
        <v>1633.0000000000018</v>
      </c>
      <c r="AP64" s="302">
        <f t="shared" si="17"/>
        <v>1.15078485687904</v>
      </c>
      <c r="AQ64" s="306">
        <v>11690</v>
      </c>
      <c r="AR64" s="297">
        <f t="shared" si="18"/>
        <v>773.00000000000182</v>
      </c>
      <c r="AS64" s="311">
        <f t="shared" si="19"/>
        <v>1.066124893071001</v>
      </c>
      <c r="AU64" s="292">
        <v>58</v>
      </c>
      <c r="AV64" s="289">
        <f t="shared" si="60"/>
        <v>11360</v>
      </c>
      <c r="AW64" s="289">
        <f t="shared" si="20"/>
        <v>12496.000000000002</v>
      </c>
      <c r="AX64" s="297">
        <v>10850</v>
      </c>
      <c r="AY64" s="297">
        <f t="shared" si="21"/>
        <v>1646.0000000000018</v>
      </c>
      <c r="AZ64" s="302">
        <f t="shared" si="22"/>
        <v>1.1517050691244242</v>
      </c>
      <c r="BA64" s="306">
        <v>11710</v>
      </c>
      <c r="BB64" s="297">
        <f t="shared" si="23"/>
        <v>786.00000000000182</v>
      </c>
      <c r="BC64" s="311">
        <f t="shared" si="24"/>
        <v>1.0671221178479933</v>
      </c>
      <c r="BE64" s="292">
        <v>58</v>
      </c>
      <c r="BF64" s="289">
        <f t="shared" si="61"/>
        <v>11610</v>
      </c>
      <c r="BG64" s="289">
        <f t="shared" si="25"/>
        <v>12771.000000000002</v>
      </c>
      <c r="BH64" s="297">
        <v>11000</v>
      </c>
      <c r="BI64" s="297">
        <f t="shared" si="26"/>
        <v>1771.0000000000018</v>
      </c>
      <c r="BJ64" s="302">
        <f t="shared" si="27"/>
        <v>1.1610000000000003</v>
      </c>
      <c r="BK64" s="306">
        <v>11850</v>
      </c>
      <c r="BL64" s="297">
        <f t="shared" si="28"/>
        <v>921.00000000000182</v>
      </c>
      <c r="BM64" s="311">
        <f t="shared" si="29"/>
        <v>1.0777215189873419</v>
      </c>
      <c r="BO64" s="292">
        <v>58</v>
      </c>
      <c r="BP64" s="289">
        <f t="shared" si="62"/>
        <v>11750</v>
      </c>
      <c r="BQ64" s="289">
        <f t="shared" si="30"/>
        <v>12925.000000000002</v>
      </c>
      <c r="BR64" s="297">
        <v>11380</v>
      </c>
      <c r="BS64" s="297">
        <f t="shared" si="31"/>
        <v>1545.0000000000018</v>
      </c>
      <c r="BT64" s="302">
        <f t="shared" si="32"/>
        <v>1.1357644991212656</v>
      </c>
      <c r="BU64" s="306">
        <v>12240</v>
      </c>
      <c r="BV64" s="297">
        <f t="shared" si="33"/>
        <v>685.00000000000182</v>
      </c>
      <c r="BW64" s="311">
        <f t="shared" si="34"/>
        <v>1.0559640522875819</v>
      </c>
      <c r="BY64" s="292">
        <v>58</v>
      </c>
      <c r="BZ64" s="289">
        <f t="shared" si="63"/>
        <v>11920</v>
      </c>
      <c r="CA64" s="289">
        <f t="shared" si="35"/>
        <v>13112.000000000002</v>
      </c>
      <c r="CB64" s="297">
        <v>11610</v>
      </c>
      <c r="CC64" s="297">
        <f t="shared" si="36"/>
        <v>1502.0000000000018</v>
      </c>
      <c r="CD64" s="302">
        <f t="shared" si="37"/>
        <v>1.1293712316968132</v>
      </c>
      <c r="CE64" s="306">
        <v>12470</v>
      </c>
      <c r="CF64" s="297">
        <f t="shared" si="38"/>
        <v>642.00000000000182</v>
      </c>
      <c r="CG64" s="311">
        <f t="shared" si="39"/>
        <v>1.0514835605453088</v>
      </c>
    </row>
    <row r="65" spans="5:85">
      <c r="E65" s="289">
        <f>計算票!G66</f>
        <v>12580</v>
      </c>
      <c r="G65" s="292">
        <v>59</v>
      </c>
      <c r="H65" s="289">
        <f t="shared" si="56"/>
        <v>11440</v>
      </c>
      <c r="I65" s="289">
        <f t="shared" si="0"/>
        <v>12584.000000000002</v>
      </c>
      <c r="J65" s="297">
        <v>10420</v>
      </c>
      <c r="K65" s="297">
        <f t="shared" si="1"/>
        <v>2164.0000000000018</v>
      </c>
      <c r="L65" s="302">
        <f t="shared" si="2"/>
        <v>1.2076775431861806</v>
      </c>
      <c r="M65" s="306">
        <v>11290</v>
      </c>
      <c r="N65" s="297">
        <f t="shared" si="3"/>
        <v>1294.0000000000018</v>
      </c>
      <c r="O65" s="311">
        <f t="shared" si="4"/>
        <v>1.1146147032772367</v>
      </c>
      <c r="Q65" s="292">
        <v>59</v>
      </c>
      <c r="R65" s="289">
        <f t="shared" si="57"/>
        <v>11440</v>
      </c>
      <c r="S65" s="289">
        <f t="shared" si="5"/>
        <v>12584.000000000002</v>
      </c>
      <c r="T65" s="297">
        <v>10430</v>
      </c>
      <c r="U65" s="297">
        <f t="shared" si="6"/>
        <v>2154.0000000000018</v>
      </c>
      <c r="V65" s="302">
        <f t="shared" si="7"/>
        <v>1.2065196548418027</v>
      </c>
      <c r="W65" s="306">
        <v>11300</v>
      </c>
      <c r="X65" s="297">
        <f t="shared" si="8"/>
        <v>1284.0000000000018</v>
      </c>
      <c r="Y65" s="311">
        <f t="shared" si="9"/>
        <v>1.113628318584071</v>
      </c>
      <c r="AA65" s="292">
        <v>59</v>
      </c>
      <c r="AB65" s="289">
        <f t="shared" si="58"/>
        <v>11470</v>
      </c>
      <c r="AC65" s="289">
        <f t="shared" si="10"/>
        <v>12617.000000000002</v>
      </c>
      <c r="AD65" s="297">
        <v>10980</v>
      </c>
      <c r="AE65" s="297">
        <f t="shared" si="11"/>
        <v>1637.0000000000018</v>
      </c>
      <c r="AF65" s="302">
        <f t="shared" si="12"/>
        <v>1.149089253187614</v>
      </c>
      <c r="AG65" s="306">
        <v>11850</v>
      </c>
      <c r="AH65" s="297">
        <f t="shared" si="13"/>
        <v>767.00000000000182</v>
      </c>
      <c r="AI65" s="311">
        <f t="shared" si="14"/>
        <v>1.0647257383966247</v>
      </c>
      <c r="AK65" s="292">
        <v>59</v>
      </c>
      <c r="AL65" s="289">
        <f t="shared" si="59"/>
        <v>11540</v>
      </c>
      <c r="AM65" s="289">
        <f t="shared" si="15"/>
        <v>12694.000000000002</v>
      </c>
      <c r="AN65" s="297">
        <v>11030</v>
      </c>
      <c r="AO65" s="297">
        <f t="shared" si="16"/>
        <v>1664.0000000000018</v>
      </c>
      <c r="AP65" s="302">
        <f t="shared" si="17"/>
        <v>1.1508612873980055</v>
      </c>
      <c r="AQ65" s="306">
        <v>11900</v>
      </c>
      <c r="AR65" s="297">
        <f t="shared" si="18"/>
        <v>794.00000000000182</v>
      </c>
      <c r="AS65" s="311">
        <f t="shared" si="19"/>
        <v>1.0667226890756305</v>
      </c>
      <c r="AU65" s="292">
        <v>59</v>
      </c>
      <c r="AV65" s="289">
        <f t="shared" si="60"/>
        <v>11570</v>
      </c>
      <c r="AW65" s="289">
        <f t="shared" si="20"/>
        <v>12727.000000000002</v>
      </c>
      <c r="AX65" s="297">
        <v>11050</v>
      </c>
      <c r="AY65" s="297">
        <f t="shared" si="21"/>
        <v>1677.0000000000018</v>
      </c>
      <c r="AZ65" s="302">
        <f t="shared" si="22"/>
        <v>1.151764705882353</v>
      </c>
      <c r="BA65" s="306">
        <v>11920</v>
      </c>
      <c r="BB65" s="297">
        <f t="shared" si="23"/>
        <v>807.00000000000182</v>
      </c>
      <c r="BC65" s="311">
        <f t="shared" si="24"/>
        <v>1.0677013422818793</v>
      </c>
      <c r="BE65" s="292">
        <v>59</v>
      </c>
      <c r="BF65" s="289">
        <f t="shared" si="61"/>
        <v>11820</v>
      </c>
      <c r="BG65" s="289">
        <f t="shared" si="25"/>
        <v>13002.000000000002</v>
      </c>
      <c r="BH65" s="297">
        <v>11190</v>
      </c>
      <c r="BI65" s="297">
        <f t="shared" si="26"/>
        <v>1812.0000000000018</v>
      </c>
      <c r="BJ65" s="302">
        <f t="shared" si="27"/>
        <v>1.1619302949061663</v>
      </c>
      <c r="BK65" s="306">
        <v>12060</v>
      </c>
      <c r="BL65" s="297">
        <f t="shared" si="28"/>
        <v>942.00000000000182</v>
      </c>
      <c r="BM65" s="311">
        <f t="shared" si="29"/>
        <v>1.0781094527363186</v>
      </c>
      <c r="BO65" s="292">
        <v>59</v>
      </c>
      <c r="BP65" s="289">
        <f t="shared" si="62"/>
        <v>11960</v>
      </c>
      <c r="BQ65" s="289">
        <f t="shared" si="30"/>
        <v>13156.000000000002</v>
      </c>
      <c r="BR65" s="297">
        <v>11580</v>
      </c>
      <c r="BS65" s="297">
        <f t="shared" si="31"/>
        <v>1576.0000000000018</v>
      </c>
      <c r="BT65" s="302">
        <f t="shared" si="32"/>
        <v>1.1360967184801383</v>
      </c>
      <c r="BU65" s="306">
        <v>12450</v>
      </c>
      <c r="BV65" s="297">
        <f t="shared" si="33"/>
        <v>706.00000000000182</v>
      </c>
      <c r="BW65" s="311">
        <f t="shared" si="34"/>
        <v>1.056706827309237</v>
      </c>
      <c r="BY65" s="292">
        <v>59</v>
      </c>
      <c r="BZ65" s="289">
        <f t="shared" si="63"/>
        <v>12130</v>
      </c>
      <c r="CA65" s="289">
        <f t="shared" si="35"/>
        <v>13343.000000000002</v>
      </c>
      <c r="CB65" s="297">
        <v>11810</v>
      </c>
      <c r="CC65" s="297">
        <f t="shared" si="36"/>
        <v>1533.0000000000018</v>
      </c>
      <c r="CD65" s="302">
        <f t="shared" si="37"/>
        <v>1.1298052497883151</v>
      </c>
      <c r="CE65" s="306">
        <v>12680</v>
      </c>
      <c r="CF65" s="297">
        <f t="shared" si="38"/>
        <v>663.00000000000182</v>
      </c>
      <c r="CG65" s="311">
        <f t="shared" si="39"/>
        <v>1.0522870662460568</v>
      </c>
    </row>
    <row r="66" spans="5:85">
      <c r="E66" s="289">
        <f>計算票!G67</f>
        <v>12810</v>
      </c>
      <c r="G66" s="292">
        <v>60</v>
      </c>
      <c r="H66" s="289">
        <f t="shared" si="56"/>
        <v>11650</v>
      </c>
      <c r="I66" s="289">
        <f t="shared" si="0"/>
        <v>12815.000000000002</v>
      </c>
      <c r="J66" s="297">
        <v>10610</v>
      </c>
      <c r="K66" s="297">
        <f t="shared" si="1"/>
        <v>2205.0000000000018</v>
      </c>
      <c r="L66" s="302">
        <f t="shared" si="2"/>
        <v>1.2078228086710652</v>
      </c>
      <c r="M66" s="306">
        <v>11490</v>
      </c>
      <c r="N66" s="297">
        <f t="shared" si="3"/>
        <v>1325.0000000000018</v>
      </c>
      <c r="O66" s="311">
        <f t="shared" si="4"/>
        <v>1.1153176675369889</v>
      </c>
      <c r="Q66" s="292">
        <v>60</v>
      </c>
      <c r="R66" s="289">
        <f t="shared" si="57"/>
        <v>11650</v>
      </c>
      <c r="S66" s="289">
        <f t="shared" si="5"/>
        <v>12815.000000000002</v>
      </c>
      <c r="T66" s="297">
        <v>10620</v>
      </c>
      <c r="U66" s="297">
        <f t="shared" si="6"/>
        <v>2195.0000000000018</v>
      </c>
      <c r="V66" s="302">
        <f t="shared" si="7"/>
        <v>1.2066854990583806</v>
      </c>
      <c r="W66" s="306">
        <v>11500</v>
      </c>
      <c r="X66" s="297">
        <f t="shared" si="8"/>
        <v>1315.0000000000018</v>
      </c>
      <c r="Y66" s="311">
        <f t="shared" si="9"/>
        <v>1.1143478260869566</v>
      </c>
      <c r="AA66" s="292">
        <v>60</v>
      </c>
      <c r="AB66" s="289">
        <f t="shared" si="58"/>
        <v>11680</v>
      </c>
      <c r="AC66" s="289">
        <f t="shared" si="10"/>
        <v>12848.000000000002</v>
      </c>
      <c r="AD66" s="297">
        <v>11180</v>
      </c>
      <c r="AE66" s="297">
        <f t="shared" si="11"/>
        <v>1668.0000000000018</v>
      </c>
      <c r="AF66" s="302">
        <f t="shared" si="12"/>
        <v>1.1491949910554564</v>
      </c>
      <c r="AG66" s="306">
        <v>12060</v>
      </c>
      <c r="AH66" s="297">
        <f t="shared" si="13"/>
        <v>788.00000000000182</v>
      </c>
      <c r="AI66" s="311">
        <f t="shared" si="14"/>
        <v>1.0653399668325043</v>
      </c>
      <c r="AK66" s="292">
        <v>60</v>
      </c>
      <c r="AL66" s="289">
        <f t="shared" si="59"/>
        <v>11750</v>
      </c>
      <c r="AM66" s="289">
        <f t="shared" si="15"/>
        <v>12925.000000000002</v>
      </c>
      <c r="AN66" s="297">
        <v>11230</v>
      </c>
      <c r="AO66" s="297">
        <f t="shared" si="16"/>
        <v>1695.0000000000018</v>
      </c>
      <c r="AP66" s="302">
        <f t="shared" si="17"/>
        <v>1.1509349955476404</v>
      </c>
      <c r="AQ66" s="306">
        <v>12110</v>
      </c>
      <c r="AR66" s="297">
        <f t="shared" si="18"/>
        <v>815.00000000000182</v>
      </c>
      <c r="AS66" s="311">
        <f t="shared" si="19"/>
        <v>1.0672997522708507</v>
      </c>
      <c r="AU66" s="292">
        <v>60</v>
      </c>
      <c r="AV66" s="289">
        <f t="shared" si="60"/>
        <v>11780</v>
      </c>
      <c r="AW66" s="289">
        <f t="shared" si="20"/>
        <v>12958.000000000002</v>
      </c>
      <c r="AX66" s="297">
        <v>11250</v>
      </c>
      <c r="AY66" s="297">
        <f t="shared" si="21"/>
        <v>1708.0000000000018</v>
      </c>
      <c r="AZ66" s="302">
        <f t="shared" si="22"/>
        <v>1.1518222222222223</v>
      </c>
      <c r="BA66" s="306">
        <v>12130</v>
      </c>
      <c r="BB66" s="297">
        <f t="shared" si="23"/>
        <v>828.00000000000182</v>
      </c>
      <c r="BC66" s="311">
        <f t="shared" si="24"/>
        <v>1.0682605111294312</v>
      </c>
      <c r="BE66" s="292">
        <v>60</v>
      </c>
      <c r="BF66" s="289">
        <f t="shared" si="61"/>
        <v>12030</v>
      </c>
      <c r="BG66" s="289">
        <f t="shared" si="25"/>
        <v>13233.000000000002</v>
      </c>
      <c r="BH66" s="297">
        <v>11390</v>
      </c>
      <c r="BI66" s="297">
        <f t="shared" si="26"/>
        <v>1843.0000000000018</v>
      </c>
      <c r="BJ66" s="302">
        <f t="shared" si="27"/>
        <v>1.1618086040386306</v>
      </c>
      <c r="BK66" s="306">
        <v>12270</v>
      </c>
      <c r="BL66" s="297">
        <f t="shared" si="28"/>
        <v>963.00000000000182</v>
      </c>
      <c r="BM66" s="311">
        <f t="shared" si="29"/>
        <v>1.0784841075794622</v>
      </c>
      <c r="BO66" s="292">
        <v>60</v>
      </c>
      <c r="BP66" s="289">
        <f t="shared" si="62"/>
        <v>12170</v>
      </c>
      <c r="BQ66" s="289">
        <f t="shared" si="30"/>
        <v>13387.000000000002</v>
      </c>
      <c r="BR66" s="297">
        <v>11780</v>
      </c>
      <c r="BS66" s="297">
        <f t="shared" si="31"/>
        <v>1607.0000000000018</v>
      </c>
      <c r="BT66" s="302">
        <f t="shared" si="32"/>
        <v>1.1364176570458406</v>
      </c>
      <c r="BU66" s="306">
        <v>12660</v>
      </c>
      <c r="BV66" s="297">
        <f t="shared" si="33"/>
        <v>727.00000000000182</v>
      </c>
      <c r="BW66" s="311">
        <f t="shared" si="34"/>
        <v>1.0574249605055295</v>
      </c>
      <c r="BY66" s="292">
        <v>60</v>
      </c>
      <c r="BZ66" s="289">
        <f t="shared" si="63"/>
        <v>12340</v>
      </c>
      <c r="CA66" s="289">
        <f t="shared" si="35"/>
        <v>13574.000000000002</v>
      </c>
      <c r="CB66" s="297">
        <v>12010</v>
      </c>
      <c r="CC66" s="297">
        <f t="shared" si="36"/>
        <v>1564.0000000000018</v>
      </c>
      <c r="CD66" s="302">
        <f t="shared" si="37"/>
        <v>1.1302248126561201</v>
      </c>
      <c r="CE66" s="306">
        <v>12890</v>
      </c>
      <c r="CF66" s="297">
        <f t="shared" si="38"/>
        <v>684.00000000000182</v>
      </c>
      <c r="CG66" s="311">
        <f t="shared" si="39"/>
        <v>1.053064391000776</v>
      </c>
    </row>
    <row r="67" spans="5:85">
      <c r="E67" s="289">
        <f>計算票!G68</f>
        <v>13040</v>
      </c>
      <c r="G67" s="292">
        <v>61</v>
      </c>
      <c r="H67" s="289">
        <f t="shared" si="56"/>
        <v>11860</v>
      </c>
      <c r="I67" s="289">
        <f t="shared" si="0"/>
        <v>13046.000000000002</v>
      </c>
      <c r="J67" s="297">
        <v>10800</v>
      </c>
      <c r="K67" s="297">
        <f t="shared" si="1"/>
        <v>2246.0000000000018</v>
      </c>
      <c r="L67" s="302">
        <f t="shared" si="2"/>
        <v>1.2079629629629631</v>
      </c>
      <c r="M67" s="306">
        <v>11690</v>
      </c>
      <c r="N67" s="297">
        <f t="shared" si="3"/>
        <v>1356.0000000000018</v>
      </c>
      <c r="O67" s="311">
        <f t="shared" si="4"/>
        <v>1.1159965782720276</v>
      </c>
      <c r="Q67" s="292">
        <v>61</v>
      </c>
      <c r="R67" s="289">
        <f t="shared" si="57"/>
        <v>11860</v>
      </c>
      <c r="S67" s="289">
        <f t="shared" si="5"/>
        <v>13046.000000000002</v>
      </c>
      <c r="T67" s="297">
        <v>10810</v>
      </c>
      <c r="U67" s="297">
        <f t="shared" si="6"/>
        <v>2236.0000000000018</v>
      </c>
      <c r="V67" s="302">
        <f t="shared" si="7"/>
        <v>1.2068455134135061</v>
      </c>
      <c r="W67" s="306">
        <v>11700</v>
      </c>
      <c r="X67" s="297">
        <f t="shared" si="8"/>
        <v>1346.0000000000018</v>
      </c>
      <c r="Y67" s="311">
        <f t="shared" si="9"/>
        <v>1.1150427350427352</v>
      </c>
      <c r="AA67" s="292">
        <v>61</v>
      </c>
      <c r="AB67" s="289">
        <f t="shared" si="58"/>
        <v>11890</v>
      </c>
      <c r="AC67" s="289">
        <f t="shared" si="10"/>
        <v>13079.000000000002</v>
      </c>
      <c r="AD67" s="297">
        <v>11380</v>
      </c>
      <c r="AE67" s="297">
        <f t="shared" si="11"/>
        <v>1699.0000000000018</v>
      </c>
      <c r="AF67" s="302">
        <f t="shared" si="12"/>
        <v>1.1492970123022848</v>
      </c>
      <c r="AG67" s="306">
        <v>12270</v>
      </c>
      <c r="AH67" s="297">
        <f t="shared" si="13"/>
        <v>809.00000000000182</v>
      </c>
      <c r="AI67" s="311">
        <f t="shared" si="14"/>
        <v>1.0659331703341486</v>
      </c>
      <c r="AK67" s="292">
        <v>61</v>
      </c>
      <c r="AL67" s="289">
        <f t="shared" si="59"/>
        <v>11960</v>
      </c>
      <c r="AM67" s="289">
        <f t="shared" si="15"/>
        <v>13156.000000000002</v>
      </c>
      <c r="AN67" s="297">
        <v>11420</v>
      </c>
      <c r="AO67" s="297">
        <f t="shared" si="16"/>
        <v>1736.0000000000018</v>
      </c>
      <c r="AP67" s="302">
        <f t="shared" si="17"/>
        <v>1.1520140105078811</v>
      </c>
      <c r="AQ67" s="306">
        <v>12320</v>
      </c>
      <c r="AR67" s="297">
        <f t="shared" si="18"/>
        <v>836.00000000000182</v>
      </c>
      <c r="AS67" s="311">
        <f t="shared" si="19"/>
        <v>1.0678571428571431</v>
      </c>
      <c r="AU67" s="292">
        <v>61</v>
      </c>
      <c r="AV67" s="289">
        <f t="shared" si="60"/>
        <v>11990</v>
      </c>
      <c r="AW67" s="289">
        <f t="shared" si="20"/>
        <v>13189.000000000002</v>
      </c>
      <c r="AX67" s="297">
        <v>11450</v>
      </c>
      <c r="AY67" s="297">
        <f t="shared" si="21"/>
        <v>1739.0000000000018</v>
      </c>
      <c r="AZ67" s="302">
        <f t="shared" si="22"/>
        <v>1.1518777292576421</v>
      </c>
      <c r="BA67" s="306">
        <v>12340</v>
      </c>
      <c r="BB67" s="297">
        <f t="shared" si="23"/>
        <v>849.00000000000182</v>
      </c>
      <c r="BC67" s="311">
        <f t="shared" si="24"/>
        <v>1.0688006482982173</v>
      </c>
      <c r="BE67" s="292">
        <v>61</v>
      </c>
      <c r="BF67" s="289">
        <f t="shared" si="61"/>
        <v>12240</v>
      </c>
      <c r="BG67" s="289">
        <f t="shared" si="25"/>
        <v>13464.000000000002</v>
      </c>
      <c r="BH67" s="297">
        <v>11590</v>
      </c>
      <c r="BI67" s="297">
        <f t="shared" si="26"/>
        <v>1874.0000000000018</v>
      </c>
      <c r="BJ67" s="302">
        <f t="shared" si="27"/>
        <v>1.1616911130284731</v>
      </c>
      <c r="BK67" s="306">
        <v>12480</v>
      </c>
      <c r="BL67" s="297">
        <f t="shared" si="28"/>
        <v>984.00000000000182</v>
      </c>
      <c r="BM67" s="311">
        <f t="shared" si="29"/>
        <v>1.078846153846154</v>
      </c>
      <c r="BO67" s="292">
        <v>61</v>
      </c>
      <c r="BP67" s="289">
        <f t="shared" si="62"/>
        <v>12380</v>
      </c>
      <c r="BQ67" s="289">
        <f t="shared" si="30"/>
        <v>13618.000000000002</v>
      </c>
      <c r="BR67" s="297">
        <v>11970</v>
      </c>
      <c r="BS67" s="297">
        <f t="shared" si="31"/>
        <v>1648.0000000000018</v>
      </c>
      <c r="BT67" s="302">
        <f t="shared" si="32"/>
        <v>1.1376775271512116</v>
      </c>
      <c r="BU67" s="306">
        <v>12870</v>
      </c>
      <c r="BV67" s="297">
        <f t="shared" si="33"/>
        <v>748.00000000000182</v>
      </c>
      <c r="BW67" s="311">
        <f t="shared" si="34"/>
        <v>1.0581196581196584</v>
      </c>
      <c r="BY67" s="292">
        <v>61</v>
      </c>
      <c r="BZ67" s="289">
        <f t="shared" si="63"/>
        <v>12550</v>
      </c>
      <c r="CA67" s="289">
        <f t="shared" si="35"/>
        <v>13805.000000000002</v>
      </c>
      <c r="CB67" s="297">
        <v>12210</v>
      </c>
      <c r="CC67" s="297">
        <f t="shared" si="36"/>
        <v>1595.0000000000018</v>
      </c>
      <c r="CD67" s="302">
        <f t="shared" si="37"/>
        <v>1.1306306306306309</v>
      </c>
      <c r="CE67" s="306">
        <v>13100</v>
      </c>
      <c r="CF67" s="297">
        <f t="shared" si="38"/>
        <v>705.00000000000182</v>
      </c>
      <c r="CG67" s="311">
        <f t="shared" si="39"/>
        <v>1.05381679389313</v>
      </c>
    </row>
    <row r="68" spans="5:85">
      <c r="E68" s="289">
        <f>計算票!G69</f>
        <v>13270</v>
      </c>
      <c r="G68" s="292">
        <v>62</v>
      </c>
      <c r="H68" s="289">
        <f t="shared" si="56"/>
        <v>12070</v>
      </c>
      <c r="I68" s="289">
        <f t="shared" si="0"/>
        <v>13277.000000000002</v>
      </c>
      <c r="J68" s="297">
        <v>10980</v>
      </c>
      <c r="K68" s="297">
        <f t="shared" si="1"/>
        <v>2297.0000000000018</v>
      </c>
      <c r="L68" s="302">
        <f t="shared" si="2"/>
        <v>1.2091985428051004</v>
      </c>
      <c r="M68" s="306">
        <v>11890</v>
      </c>
      <c r="N68" s="297">
        <f t="shared" si="3"/>
        <v>1387.0000000000018</v>
      </c>
      <c r="O68" s="311">
        <f t="shared" si="4"/>
        <v>1.1166526492851137</v>
      </c>
      <c r="Q68" s="292">
        <v>62</v>
      </c>
      <c r="R68" s="289">
        <f t="shared" si="57"/>
        <v>12070</v>
      </c>
      <c r="S68" s="289">
        <f t="shared" si="5"/>
        <v>13277.000000000002</v>
      </c>
      <c r="T68" s="297">
        <v>11000</v>
      </c>
      <c r="U68" s="297">
        <f t="shared" si="6"/>
        <v>2277.0000000000018</v>
      </c>
      <c r="V68" s="302">
        <f t="shared" si="7"/>
        <v>1.2070000000000001</v>
      </c>
      <c r="W68" s="306">
        <v>11900</v>
      </c>
      <c r="X68" s="297">
        <f t="shared" si="8"/>
        <v>1377.0000000000018</v>
      </c>
      <c r="Y68" s="311">
        <f t="shared" si="9"/>
        <v>1.1157142857142859</v>
      </c>
      <c r="AA68" s="292">
        <v>62</v>
      </c>
      <c r="AB68" s="289">
        <f t="shared" si="58"/>
        <v>12100</v>
      </c>
      <c r="AC68" s="289">
        <f t="shared" si="10"/>
        <v>13310.000000000002</v>
      </c>
      <c r="AD68" s="297">
        <v>11580</v>
      </c>
      <c r="AE68" s="297">
        <f t="shared" si="11"/>
        <v>1730.0000000000018</v>
      </c>
      <c r="AF68" s="302">
        <f t="shared" si="12"/>
        <v>1.1493955094991366</v>
      </c>
      <c r="AG68" s="306">
        <v>12480</v>
      </c>
      <c r="AH68" s="297">
        <f t="shared" si="13"/>
        <v>830.00000000000182</v>
      </c>
      <c r="AI68" s="311">
        <f t="shared" si="14"/>
        <v>1.0665064102564104</v>
      </c>
      <c r="AK68" s="292">
        <v>62</v>
      </c>
      <c r="AL68" s="289">
        <f t="shared" si="59"/>
        <v>12170</v>
      </c>
      <c r="AM68" s="289">
        <f t="shared" si="15"/>
        <v>13387.000000000002</v>
      </c>
      <c r="AN68" s="297">
        <v>11620</v>
      </c>
      <c r="AO68" s="297">
        <f t="shared" si="16"/>
        <v>1767.0000000000018</v>
      </c>
      <c r="AP68" s="302">
        <f t="shared" si="17"/>
        <v>1.1520654044750431</v>
      </c>
      <c r="AQ68" s="306">
        <v>12520</v>
      </c>
      <c r="AR68" s="297">
        <f t="shared" si="18"/>
        <v>867.00000000000182</v>
      </c>
      <c r="AS68" s="311">
        <f t="shared" si="19"/>
        <v>1.0692492012779553</v>
      </c>
      <c r="AU68" s="292">
        <v>62</v>
      </c>
      <c r="AV68" s="289">
        <f t="shared" si="60"/>
        <v>12200</v>
      </c>
      <c r="AW68" s="289">
        <f t="shared" si="20"/>
        <v>13420.000000000002</v>
      </c>
      <c r="AX68" s="297">
        <v>11640</v>
      </c>
      <c r="AY68" s="297">
        <f t="shared" si="21"/>
        <v>1780.0000000000018</v>
      </c>
      <c r="AZ68" s="302">
        <f t="shared" si="22"/>
        <v>1.1529209621993128</v>
      </c>
      <c r="BA68" s="306">
        <v>12550</v>
      </c>
      <c r="BB68" s="297">
        <f t="shared" si="23"/>
        <v>870.00000000000182</v>
      </c>
      <c r="BC68" s="311">
        <f t="shared" si="24"/>
        <v>1.0693227091633468</v>
      </c>
      <c r="BE68" s="292">
        <v>62</v>
      </c>
      <c r="BF68" s="289">
        <f t="shared" si="61"/>
        <v>12450</v>
      </c>
      <c r="BG68" s="289">
        <f t="shared" si="25"/>
        <v>13695.000000000002</v>
      </c>
      <c r="BH68" s="297">
        <v>11790</v>
      </c>
      <c r="BI68" s="297">
        <f t="shared" si="26"/>
        <v>1905.0000000000018</v>
      </c>
      <c r="BJ68" s="302">
        <f t="shared" si="27"/>
        <v>1.1615776081424938</v>
      </c>
      <c r="BK68" s="306">
        <v>12690</v>
      </c>
      <c r="BL68" s="297">
        <f t="shared" si="28"/>
        <v>1005.0000000000018</v>
      </c>
      <c r="BM68" s="311">
        <f t="shared" si="29"/>
        <v>1.0791962174940899</v>
      </c>
      <c r="BO68" s="292">
        <v>62</v>
      </c>
      <c r="BP68" s="289">
        <f t="shared" si="62"/>
        <v>12590</v>
      </c>
      <c r="BQ68" s="289">
        <f t="shared" si="30"/>
        <v>13849.000000000002</v>
      </c>
      <c r="BR68" s="297">
        <v>12170</v>
      </c>
      <c r="BS68" s="297">
        <f t="shared" si="31"/>
        <v>1679.0000000000018</v>
      </c>
      <c r="BT68" s="302">
        <f t="shared" si="32"/>
        <v>1.1379622021364011</v>
      </c>
      <c r="BU68" s="306">
        <v>13070</v>
      </c>
      <c r="BV68" s="297">
        <f t="shared" si="33"/>
        <v>779.00000000000182</v>
      </c>
      <c r="BW68" s="311">
        <f t="shared" si="34"/>
        <v>1.0596021423106352</v>
      </c>
      <c r="BY68" s="292">
        <v>62</v>
      </c>
      <c r="BZ68" s="289">
        <f t="shared" si="63"/>
        <v>12760</v>
      </c>
      <c r="CA68" s="289">
        <f t="shared" si="35"/>
        <v>14036.000000000002</v>
      </c>
      <c r="CB68" s="297">
        <v>12400</v>
      </c>
      <c r="CC68" s="297">
        <f t="shared" si="36"/>
        <v>1636.0000000000018</v>
      </c>
      <c r="CD68" s="302">
        <f t="shared" si="37"/>
        <v>1.1319354838709679</v>
      </c>
      <c r="CE68" s="306">
        <v>13310</v>
      </c>
      <c r="CF68" s="297">
        <f t="shared" si="38"/>
        <v>726.00000000000182</v>
      </c>
      <c r="CG68" s="311">
        <f t="shared" si="39"/>
        <v>1.0545454545454547</v>
      </c>
    </row>
    <row r="69" spans="5:85">
      <c r="E69" s="289">
        <f>計算票!G70</f>
        <v>13500</v>
      </c>
      <c r="G69" s="292">
        <v>63</v>
      </c>
      <c r="H69" s="289">
        <f t="shared" si="56"/>
        <v>12280</v>
      </c>
      <c r="I69" s="289">
        <f t="shared" si="0"/>
        <v>13508.000000000002</v>
      </c>
      <c r="J69" s="297">
        <v>11170</v>
      </c>
      <c r="K69" s="297">
        <f t="shared" si="1"/>
        <v>2338.0000000000018</v>
      </c>
      <c r="L69" s="302">
        <f t="shared" si="2"/>
        <v>1.2093106535362581</v>
      </c>
      <c r="M69" s="306">
        <v>12080</v>
      </c>
      <c r="N69" s="297">
        <f t="shared" si="3"/>
        <v>1428.0000000000018</v>
      </c>
      <c r="O69" s="311">
        <f t="shared" si="4"/>
        <v>1.1182119205298016</v>
      </c>
      <c r="Q69" s="292">
        <v>63</v>
      </c>
      <c r="R69" s="289">
        <f t="shared" si="57"/>
        <v>12280</v>
      </c>
      <c r="S69" s="289">
        <f t="shared" si="5"/>
        <v>13508.000000000002</v>
      </c>
      <c r="T69" s="297">
        <v>11180</v>
      </c>
      <c r="U69" s="297">
        <f t="shared" si="6"/>
        <v>2328.0000000000018</v>
      </c>
      <c r="V69" s="302">
        <f t="shared" si="7"/>
        <v>1.2082289803220037</v>
      </c>
      <c r="W69" s="306">
        <v>12100</v>
      </c>
      <c r="X69" s="297">
        <f t="shared" si="8"/>
        <v>1408.0000000000018</v>
      </c>
      <c r="Y69" s="311">
        <f t="shared" si="9"/>
        <v>1.1163636363636364</v>
      </c>
      <c r="AA69" s="292">
        <v>63</v>
      </c>
      <c r="AB69" s="289">
        <f t="shared" si="58"/>
        <v>12310</v>
      </c>
      <c r="AC69" s="289">
        <f t="shared" si="10"/>
        <v>13541.000000000002</v>
      </c>
      <c r="AD69" s="297">
        <v>11780</v>
      </c>
      <c r="AE69" s="297">
        <f t="shared" si="11"/>
        <v>1761.0000000000018</v>
      </c>
      <c r="AF69" s="302">
        <f t="shared" si="12"/>
        <v>1.1494906621392191</v>
      </c>
      <c r="AG69" s="306">
        <v>12690</v>
      </c>
      <c r="AH69" s="297">
        <f t="shared" si="13"/>
        <v>851.00000000000182</v>
      </c>
      <c r="AI69" s="311">
        <f t="shared" si="14"/>
        <v>1.0670606776989757</v>
      </c>
      <c r="AK69" s="292">
        <v>63</v>
      </c>
      <c r="AL69" s="289">
        <f t="shared" si="59"/>
        <v>12380</v>
      </c>
      <c r="AM69" s="289">
        <f t="shared" si="15"/>
        <v>13618.000000000002</v>
      </c>
      <c r="AN69" s="297">
        <v>11820</v>
      </c>
      <c r="AO69" s="297">
        <f t="shared" si="16"/>
        <v>1798.0000000000018</v>
      </c>
      <c r="AP69" s="302">
        <f t="shared" si="17"/>
        <v>1.1521150592216585</v>
      </c>
      <c r="AQ69" s="306">
        <v>12730</v>
      </c>
      <c r="AR69" s="297">
        <f t="shared" si="18"/>
        <v>888.00000000000182</v>
      </c>
      <c r="AS69" s="311">
        <f t="shared" si="19"/>
        <v>1.0697564807541242</v>
      </c>
      <c r="AU69" s="292">
        <v>63</v>
      </c>
      <c r="AV69" s="289">
        <f t="shared" si="60"/>
        <v>12410</v>
      </c>
      <c r="AW69" s="289">
        <f t="shared" si="20"/>
        <v>13651.000000000002</v>
      </c>
      <c r="AX69" s="297">
        <v>11840</v>
      </c>
      <c r="AY69" s="297">
        <f t="shared" si="21"/>
        <v>1811.0000000000018</v>
      </c>
      <c r="AZ69" s="302">
        <f t="shared" si="22"/>
        <v>1.1529560810810813</v>
      </c>
      <c r="BA69" s="306">
        <v>12760</v>
      </c>
      <c r="BB69" s="297">
        <f t="shared" si="23"/>
        <v>891.00000000000182</v>
      </c>
      <c r="BC69" s="311">
        <f t="shared" si="24"/>
        <v>1.0698275862068967</v>
      </c>
      <c r="BE69" s="292">
        <v>63</v>
      </c>
      <c r="BF69" s="289">
        <f t="shared" si="61"/>
        <v>12660</v>
      </c>
      <c r="BG69" s="289">
        <f t="shared" si="25"/>
        <v>13926.000000000002</v>
      </c>
      <c r="BH69" s="297">
        <v>11990</v>
      </c>
      <c r="BI69" s="297">
        <f t="shared" si="26"/>
        <v>1936.0000000000018</v>
      </c>
      <c r="BJ69" s="302">
        <f t="shared" si="27"/>
        <v>1.1614678899082571</v>
      </c>
      <c r="BK69" s="306">
        <v>12900</v>
      </c>
      <c r="BL69" s="297">
        <f t="shared" si="28"/>
        <v>1026.0000000000018</v>
      </c>
      <c r="BM69" s="311">
        <f t="shared" si="29"/>
        <v>1.0795348837209304</v>
      </c>
      <c r="BO69" s="292">
        <v>63</v>
      </c>
      <c r="BP69" s="289">
        <f t="shared" si="62"/>
        <v>12800</v>
      </c>
      <c r="BQ69" s="289">
        <f t="shared" si="30"/>
        <v>14080.000000000002</v>
      </c>
      <c r="BR69" s="297">
        <v>12370</v>
      </c>
      <c r="BS69" s="297">
        <f t="shared" si="31"/>
        <v>1710.0000000000018</v>
      </c>
      <c r="BT69" s="302">
        <f t="shared" si="32"/>
        <v>1.1382376717865805</v>
      </c>
      <c r="BU69" s="306">
        <v>13280</v>
      </c>
      <c r="BV69" s="297">
        <f t="shared" si="33"/>
        <v>800.00000000000182</v>
      </c>
      <c r="BW69" s="311">
        <f t="shared" si="34"/>
        <v>1.0602409638554218</v>
      </c>
      <c r="BY69" s="292">
        <v>63</v>
      </c>
      <c r="BZ69" s="289">
        <f t="shared" si="63"/>
        <v>12970</v>
      </c>
      <c r="CA69" s="289">
        <f t="shared" si="35"/>
        <v>14267.000000000002</v>
      </c>
      <c r="CB69" s="297">
        <v>12600</v>
      </c>
      <c r="CC69" s="297">
        <f t="shared" si="36"/>
        <v>1667.0000000000018</v>
      </c>
      <c r="CD69" s="302">
        <f t="shared" si="37"/>
        <v>1.1323015873015874</v>
      </c>
      <c r="CE69" s="306">
        <v>13510</v>
      </c>
      <c r="CF69" s="297">
        <f t="shared" si="38"/>
        <v>757.00000000000182</v>
      </c>
      <c r="CG69" s="311">
        <f t="shared" si="39"/>
        <v>1.0560325684678018</v>
      </c>
    </row>
    <row r="70" spans="5:85">
      <c r="E70" s="289">
        <f>計算票!G71</f>
        <v>13730</v>
      </c>
      <c r="G70" s="292">
        <v>64</v>
      </c>
      <c r="H70" s="289">
        <f t="shared" si="56"/>
        <v>12490</v>
      </c>
      <c r="I70" s="289">
        <f t="shared" ref="I70:I133" si="64">H70*1.1</f>
        <v>13739.000000000002</v>
      </c>
      <c r="J70" s="297">
        <v>11360</v>
      </c>
      <c r="K70" s="297">
        <f t="shared" ref="K70:K133" si="65">I70-J70</f>
        <v>2379.0000000000018</v>
      </c>
      <c r="L70" s="302">
        <f t="shared" ref="L70:L133" si="66">I70/J70</f>
        <v>1.2094190140845071</v>
      </c>
      <c r="M70" s="306">
        <v>12280</v>
      </c>
      <c r="N70" s="297">
        <f t="shared" ref="N70:N133" si="67">I70-M70</f>
        <v>1459.0000000000018</v>
      </c>
      <c r="O70" s="311">
        <f t="shared" ref="O70:O133" si="68">I70/M70</f>
        <v>1.1188110749185669</v>
      </c>
      <c r="Q70" s="292">
        <v>64</v>
      </c>
      <c r="R70" s="289">
        <f t="shared" si="57"/>
        <v>12490</v>
      </c>
      <c r="S70" s="289">
        <f t="shared" ref="S70:S133" si="69">R70*1.1</f>
        <v>13739.000000000002</v>
      </c>
      <c r="T70" s="297">
        <v>11370</v>
      </c>
      <c r="U70" s="297">
        <f t="shared" ref="U70:U133" si="70">S70-T70</f>
        <v>2369.0000000000018</v>
      </c>
      <c r="V70" s="302">
        <f t="shared" ref="V70:V133" si="71">S70/T70</f>
        <v>1.2083553210202289</v>
      </c>
      <c r="W70" s="306">
        <v>12290</v>
      </c>
      <c r="X70" s="297">
        <f t="shared" ref="X70:X133" si="72">S70-W70</f>
        <v>1449.0000000000018</v>
      </c>
      <c r="Y70" s="311">
        <f t="shared" ref="Y70:Y133" si="73">S70/W70</f>
        <v>1.1179007323026853</v>
      </c>
      <c r="AA70" s="292">
        <v>64</v>
      </c>
      <c r="AB70" s="289">
        <f t="shared" si="58"/>
        <v>12520</v>
      </c>
      <c r="AC70" s="289">
        <f t="shared" ref="AC70:AC133" si="74">AB70*1.1</f>
        <v>13772.000000000002</v>
      </c>
      <c r="AD70" s="297">
        <v>11970</v>
      </c>
      <c r="AE70" s="297">
        <f t="shared" ref="AE70:AE133" si="75">AC70-AD70</f>
        <v>1802.0000000000018</v>
      </c>
      <c r="AF70" s="302">
        <f t="shared" ref="AF70:AF133" si="76">AC70/AD70</f>
        <v>1.150543024227235</v>
      </c>
      <c r="AG70" s="306">
        <v>12900</v>
      </c>
      <c r="AH70" s="297">
        <f t="shared" ref="AH70:AH133" si="77">AC70-AG70</f>
        <v>872.00000000000182</v>
      </c>
      <c r="AI70" s="311">
        <f t="shared" ref="AI70:AI133" si="78">AC70/AG70</f>
        <v>1.0675968992248064</v>
      </c>
      <c r="AK70" s="292">
        <v>64</v>
      </c>
      <c r="AL70" s="289">
        <f t="shared" si="59"/>
        <v>12590</v>
      </c>
      <c r="AM70" s="289">
        <f t="shared" ref="AM70:AM133" si="79">AL70*1.1</f>
        <v>13849.000000000002</v>
      </c>
      <c r="AN70" s="297">
        <v>12020</v>
      </c>
      <c r="AO70" s="297">
        <f t="shared" ref="AO70:AO133" si="80">AM70-AN70</f>
        <v>1829.0000000000018</v>
      </c>
      <c r="AP70" s="302">
        <f t="shared" ref="AP70:AP133" si="81">AM70/AN70</f>
        <v>1.1521630615640601</v>
      </c>
      <c r="AQ70" s="306">
        <v>12940</v>
      </c>
      <c r="AR70" s="297">
        <f t="shared" ref="AR70:AR133" si="82">AM70-AQ70</f>
        <v>909.00000000000182</v>
      </c>
      <c r="AS70" s="311">
        <f t="shared" ref="AS70:AS133" si="83">AM70/AQ70</f>
        <v>1.0702472952086555</v>
      </c>
      <c r="AU70" s="292">
        <v>64</v>
      </c>
      <c r="AV70" s="289">
        <f t="shared" si="60"/>
        <v>12620</v>
      </c>
      <c r="AW70" s="289">
        <f t="shared" ref="AW70:AW133" si="84">AV70*1.1</f>
        <v>13882.000000000002</v>
      </c>
      <c r="AX70" s="297">
        <v>12040</v>
      </c>
      <c r="AY70" s="297">
        <f t="shared" ref="AY70:AY133" si="85">AW70-AX70</f>
        <v>1842.0000000000018</v>
      </c>
      <c r="AZ70" s="302">
        <f t="shared" ref="AZ70:AZ133" si="86">AW70/AX70</f>
        <v>1.1529900332225915</v>
      </c>
      <c r="BA70" s="306">
        <v>12960</v>
      </c>
      <c r="BB70" s="297">
        <f t="shared" ref="BB70:BB133" si="87">AW70-BA70</f>
        <v>922.00000000000182</v>
      </c>
      <c r="BC70" s="311">
        <f t="shared" ref="BC70:BC133" si="88">AW70/BA70</f>
        <v>1.0711419753086422</v>
      </c>
      <c r="BE70" s="292">
        <v>64</v>
      </c>
      <c r="BF70" s="289">
        <f t="shared" si="61"/>
        <v>12870</v>
      </c>
      <c r="BG70" s="289">
        <f t="shared" ref="BG70:BG133" si="89">BF70*1.1</f>
        <v>14157.000000000002</v>
      </c>
      <c r="BH70" s="297">
        <v>12180</v>
      </c>
      <c r="BI70" s="297">
        <f t="shared" ref="BI70:BI133" si="90">BG70-BH70</f>
        <v>1977.0000000000018</v>
      </c>
      <c r="BJ70" s="302">
        <f t="shared" ref="BJ70:BJ133" si="91">BG70/BH70</f>
        <v>1.1623152709359608</v>
      </c>
      <c r="BK70" s="306">
        <v>13110</v>
      </c>
      <c r="BL70" s="297">
        <f t="shared" ref="BL70:BL133" si="92">BG70-BK70</f>
        <v>1047.0000000000018</v>
      </c>
      <c r="BM70" s="311">
        <f t="shared" ref="BM70:BM133" si="93">BG70/BK70</f>
        <v>1.079862700228833</v>
      </c>
      <c r="BO70" s="292">
        <v>64</v>
      </c>
      <c r="BP70" s="289">
        <f t="shared" si="62"/>
        <v>13010</v>
      </c>
      <c r="BQ70" s="289">
        <f t="shared" ref="BQ70:BQ133" si="94">BP70*1.1</f>
        <v>14311.000000000002</v>
      </c>
      <c r="BR70" s="297">
        <v>12570</v>
      </c>
      <c r="BS70" s="297">
        <f t="shared" ref="BS70:BS133" si="95">BQ70-BR70</f>
        <v>1741.0000000000018</v>
      </c>
      <c r="BT70" s="302">
        <f t="shared" ref="BT70:BT133" si="96">BQ70/BR70</f>
        <v>1.1385043754972157</v>
      </c>
      <c r="BU70" s="306">
        <v>13490</v>
      </c>
      <c r="BV70" s="297">
        <f t="shared" ref="BV70:BV133" si="97">BQ70-BU70</f>
        <v>821.00000000000182</v>
      </c>
      <c r="BW70" s="311">
        <f t="shared" ref="BW70:BW133" si="98">BQ70/BU70</f>
        <v>1.060859896219422</v>
      </c>
      <c r="BY70" s="292">
        <v>64</v>
      </c>
      <c r="BZ70" s="289">
        <f t="shared" si="63"/>
        <v>13180</v>
      </c>
      <c r="CA70" s="289">
        <f t="shared" ref="CA70:CA133" si="99">BZ70*1.1</f>
        <v>14498.000000000002</v>
      </c>
      <c r="CB70" s="297">
        <v>12800</v>
      </c>
      <c r="CC70" s="297">
        <f t="shared" ref="CC70:CC133" si="100">CA70-CB70</f>
        <v>1698.0000000000018</v>
      </c>
      <c r="CD70" s="302">
        <f t="shared" ref="CD70:CD133" si="101">CA70/CB70</f>
        <v>1.1326562500000001</v>
      </c>
      <c r="CE70" s="306">
        <v>13720</v>
      </c>
      <c r="CF70" s="297">
        <f t="shared" ref="CF70:CF133" si="102">CA70-CE70</f>
        <v>778.00000000000182</v>
      </c>
      <c r="CG70" s="311">
        <f t="shared" ref="CG70:CG133" si="103">CA70/CE70</f>
        <v>1.0567055393586007</v>
      </c>
    </row>
    <row r="71" spans="5:85">
      <c r="E71" s="289">
        <f>計算票!G72</f>
        <v>13970</v>
      </c>
      <c r="G71" s="292">
        <v>65</v>
      </c>
      <c r="H71" s="289">
        <f t="shared" si="56"/>
        <v>12700</v>
      </c>
      <c r="I71" s="289">
        <f t="shared" si="64"/>
        <v>13970.000000000002</v>
      </c>
      <c r="J71" s="297">
        <v>11550</v>
      </c>
      <c r="K71" s="297">
        <f t="shared" si="65"/>
        <v>2420.0000000000018</v>
      </c>
      <c r="L71" s="302">
        <f t="shared" si="66"/>
        <v>1.2095238095238097</v>
      </c>
      <c r="M71" s="306">
        <v>12480</v>
      </c>
      <c r="N71" s="297">
        <f t="shared" si="67"/>
        <v>1490.0000000000018</v>
      </c>
      <c r="O71" s="311">
        <f t="shared" si="68"/>
        <v>1.1193910256410258</v>
      </c>
      <c r="Q71" s="292">
        <v>65</v>
      </c>
      <c r="R71" s="289">
        <f t="shared" si="57"/>
        <v>12700</v>
      </c>
      <c r="S71" s="289">
        <f t="shared" si="69"/>
        <v>13970.000000000002</v>
      </c>
      <c r="T71" s="297">
        <v>11560</v>
      </c>
      <c r="U71" s="297">
        <f t="shared" si="70"/>
        <v>2410.0000000000018</v>
      </c>
      <c r="V71" s="302">
        <f t="shared" si="71"/>
        <v>1.2084775086505193</v>
      </c>
      <c r="W71" s="306">
        <v>12490</v>
      </c>
      <c r="X71" s="297">
        <f t="shared" si="72"/>
        <v>1480.0000000000018</v>
      </c>
      <c r="Y71" s="311">
        <f t="shared" si="73"/>
        <v>1.1184947958366696</v>
      </c>
      <c r="AA71" s="292">
        <v>65</v>
      </c>
      <c r="AB71" s="289">
        <f t="shared" si="58"/>
        <v>12730</v>
      </c>
      <c r="AC71" s="289">
        <f t="shared" si="74"/>
        <v>14003.000000000002</v>
      </c>
      <c r="AD71" s="297">
        <v>12170</v>
      </c>
      <c r="AE71" s="297">
        <f t="shared" si="75"/>
        <v>1833.0000000000018</v>
      </c>
      <c r="AF71" s="302">
        <f t="shared" si="76"/>
        <v>1.1506162695152016</v>
      </c>
      <c r="AG71" s="306">
        <v>13110</v>
      </c>
      <c r="AH71" s="297">
        <f t="shared" si="77"/>
        <v>893.00000000000182</v>
      </c>
      <c r="AI71" s="311">
        <f t="shared" si="78"/>
        <v>1.0681159420289856</v>
      </c>
      <c r="AK71" s="292">
        <v>65</v>
      </c>
      <c r="AL71" s="289">
        <f t="shared" si="59"/>
        <v>12800</v>
      </c>
      <c r="AM71" s="289">
        <f t="shared" si="79"/>
        <v>14080.000000000002</v>
      </c>
      <c r="AN71" s="297">
        <v>12220</v>
      </c>
      <c r="AO71" s="297">
        <f t="shared" si="80"/>
        <v>1860.0000000000018</v>
      </c>
      <c r="AP71" s="302">
        <f t="shared" si="81"/>
        <v>1.1522094926350246</v>
      </c>
      <c r="AQ71" s="306">
        <v>13150</v>
      </c>
      <c r="AR71" s="297">
        <f t="shared" si="82"/>
        <v>930.00000000000182</v>
      </c>
      <c r="AS71" s="311">
        <f t="shared" si="83"/>
        <v>1.0707224334600762</v>
      </c>
      <c r="AU71" s="292">
        <v>65</v>
      </c>
      <c r="AV71" s="289">
        <f t="shared" si="60"/>
        <v>12830</v>
      </c>
      <c r="AW71" s="289">
        <f t="shared" si="84"/>
        <v>14113.000000000002</v>
      </c>
      <c r="AX71" s="297">
        <v>12240</v>
      </c>
      <c r="AY71" s="297">
        <f t="shared" si="85"/>
        <v>1873.0000000000018</v>
      </c>
      <c r="AZ71" s="302">
        <f t="shared" si="86"/>
        <v>1.1530228758169936</v>
      </c>
      <c r="BA71" s="306">
        <v>13170</v>
      </c>
      <c r="BB71" s="297">
        <f t="shared" si="87"/>
        <v>943.00000000000182</v>
      </c>
      <c r="BC71" s="311">
        <f t="shared" si="88"/>
        <v>1.0716021260440396</v>
      </c>
      <c r="BE71" s="292">
        <v>65</v>
      </c>
      <c r="BF71" s="289">
        <f t="shared" si="61"/>
        <v>13080</v>
      </c>
      <c r="BG71" s="289">
        <f t="shared" si="89"/>
        <v>14388.000000000002</v>
      </c>
      <c r="BH71" s="297">
        <v>12380</v>
      </c>
      <c r="BI71" s="297">
        <f t="shared" si="90"/>
        <v>2008.0000000000018</v>
      </c>
      <c r="BJ71" s="302">
        <f t="shared" si="91"/>
        <v>1.1621970920840066</v>
      </c>
      <c r="BK71" s="306">
        <v>13320</v>
      </c>
      <c r="BL71" s="297">
        <f t="shared" si="92"/>
        <v>1068.0000000000018</v>
      </c>
      <c r="BM71" s="311">
        <f t="shared" si="93"/>
        <v>1.0801801801801802</v>
      </c>
      <c r="BO71" s="292">
        <v>65</v>
      </c>
      <c r="BP71" s="289">
        <f t="shared" si="62"/>
        <v>13220</v>
      </c>
      <c r="BQ71" s="289">
        <f t="shared" si="94"/>
        <v>14542.000000000002</v>
      </c>
      <c r="BR71" s="297">
        <v>12770</v>
      </c>
      <c r="BS71" s="297">
        <f t="shared" si="95"/>
        <v>1772.0000000000018</v>
      </c>
      <c r="BT71" s="302">
        <f t="shared" si="96"/>
        <v>1.13876272513704</v>
      </c>
      <c r="BU71" s="306">
        <v>13700</v>
      </c>
      <c r="BV71" s="297">
        <f t="shared" si="97"/>
        <v>842.00000000000182</v>
      </c>
      <c r="BW71" s="311">
        <f t="shared" si="98"/>
        <v>1.0614598540145987</v>
      </c>
      <c r="BY71" s="292">
        <v>65</v>
      </c>
      <c r="BZ71" s="289">
        <f t="shared" si="63"/>
        <v>13390</v>
      </c>
      <c r="CA71" s="289">
        <f t="shared" si="99"/>
        <v>14729.000000000002</v>
      </c>
      <c r="CB71" s="297">
        <v>13000</v>
      </c>
      <c r="CC71" s="297">
        <f t="shared" si="100"/>
        <v>1729.0000000000018</v>
      </c>
      <c r="CD71" s="302">
        <f t="shared" si="101"/>
        <v>1.1330000000000002</v>
      </c>
      <c r="CE71" s="306">
        <v>13930</v>
      </c>
      <c r="CF71" s="297">
        <f t="shared" si="102"/>
        <v>799.00000000000182</v>
      </c>
      <c r="CG71" s="311">
        <f t="shared" si="103"/>
        <v>1.0573582196697775</v>
      </c>
    </row>
    <row r="72" spans="5:85">
      <c r="E72" s="289">
        <f>計算票!G73</f>
        <v>14200</v>
      </c>
      <c r="G72" s="292">
        <v>66</v>
      </c>
      <c r="H72" s="289">
        <f t="shared" si="56"/>
        <v>12910</v>
      </c>
      <c r="I72" s="289">
        <f t="shared" si="64"/>
        <v>14201.000000000002</v>
      </c>
      <c r="J72" s="297">
        <v>11730</v>
      </c>
      <c r="K72" s="297">
        <f t="shared" si="65"/>
        <v>2471.0000000000018</v>
      </c>
      <c r="L72" s="302">
        <f t="shared" si="66"/>
        <v>1.2106564364876387</v>
      </c>
      <c r="M72" s="306">
        <v>12680</v>
      </c>
      <c r="N72" s="297">
        <f t="shared" si="67"/>
        <v>1521.0000000000018</v>
      </c>
      <c r="O72" s="311">
        <f t="shared" si="68"/>
        <v>1.1199526813880127</v>
      </c>
      <c r="Q72" s="292">
        <v>66</v>
      </c>
      <c r="R72" s="289">
        <f t="shared" si="57"/>
        <v>12910</v>
      </c>
      <c r="S72" s="289">
        <f t="shared" si="69"/>
        <v>14201.000000000002</v>
      </c>
      <c r="T72" s="297">
        <v>11740</v>
      </c>
      <c r="U72" s="297">
        <f t="shared" si="70"/>
        <v>2461.0000000000018</v>
      </c>
      <c r="V72" s="302">
        <f t="shared" si="71"/>
        <v>1.2096252129471892</v>
      </c>
      <c r="W72" s="306">
        <v>12690</v>
      </c>
      <c r="X72" s="297">
        <f t="shared" si="72"/>
        <v>1511.0000000000018</v>
      </c>
      <c r="Y72" s="311">
        <f t="shared" si="73"/>
        <v>1.1190701339637512</v>
      </c>
      <c r="AA72" s="292">
        <v>66</v>
      </c>
      <c r="AB72" s="289">
        <f t="shared" si="58"/>
        <v>12940</v>
      </c>
      <c r="AC72" s="289">
        <f t="shared" si="74"/>
        <v>14234.000000000002</v>
      </c>
      <c r="AD72" s="297">
        <v>12370</v>
      </c>
      <c r="AE72" s="297">
        <f t="shared" si="75"/>
        <v>1864.0000000000018</v>
      </c>
      <c r="AF72" s="302">
        <f t="shared" si="76"/>
        <v>1.1506871463217463</v>
      </c>
      <c r="AG72" s="306">
        <v>13320</v>
      </c>
      <c r="AH72" s="297">
        <f t="shared" si="77"/>
        <v>914.00000000000182</v>
      </c>
      <c r="AI72" s="311">
        <f t="shared" si="78"/>
        <v>1.0686186186186188</v>
      </c>
      <c r="AK72" s="292">
        <v>66</v>
      </c>
      <c r="AL72" s="289">
        <f t="shared" si="59"/>
        <v>13010</v>
      </c>
      <c r="AM72" s="289">
        <f t="shared" si="79"/>
        <v>14311.000000000002</v>
      </c>
      <c r="AN72" s="297">
        <v>12410</v>
      </c>
      <c r="AO72" s="297">
        <f t="shared" si="80"/>
        <v>1901.0000000000018</v>
      </c>
      <c r="AP72" s="302">
        <f t="shared" si="81"/>
        <v>1.1531829170024175</v>
      </c>
      <c r="AQ72" s="306">
        <v>13360</v>
      </c>
      <c r="AR72" s="297">
        <f t="shared" si="82"/>
        <v>951.00000000000182</v>
      </c>
      <c r="AS72" s="311">
        <f t="shared" si="83"/>
        <v>1.0711826347305391</v>
      </c>
      <c r="AU72" s="292">
        <v>66</v>
      </c>
      <c r="AV72" s="289">
        <f t="shared" si="60"/>
        <v>13040</v>
      </c>
      <c r="AW72" s="289">
        <f t="shared" si="84"/>
        <v>14344.000000000002</v>
      </c>
      <c r="AX72" s="297">
        <v>12440</v>
      </c>
      <c r="AY72" s="297">
        <f t="shared" si="85"/>
        <v>1904.0000000000018</v>
      </c>
      <c r="AZ72" s="302">
        <f t="shared" si="86"/>
        <v>1.1530546623794213</v>
      </c>
      <c r="BA72" s="306">
        <v>13380</v>
      </c>
      <c r="BB72" s="297">
        <f t="shared" si="87"/>
        <v>964.00000000000182</v>
      </c>
      <c r="BC72" s="311">
        <f t="shared" si="88"/>
        <v>1.0720478325859493</v>
      </c>
      <c r="BE72" s="292">
        <v>66</v>
      </c>
      <c r="BF72" s="289">
        <f t="shared" si="61"/>
        <v>13290</v>
      </c>
      <c r="BG72" s="289">
        <f t="shared" si="89"/>
        <v>14619.000000000002</v>
      </c>
      <c r="BH72" s="297">
        <v>12580</v>
      </c>
      <c r="BI72" s="297">
        <f t="shared" si="90"/>
        <v>2039.0000000000018</v>
      </c>
      <c r="BJ72" s="302">
        <f t="shared" si="91"/>
        <v>1.1620826709062004</v>
      </c>
      <c r="BK72" s="306">
        <v>13530</v>
      </c>
      <c r="BL72" s="297">
        <f t="shared" si="92"/>
        <v>1089.0000000000018</v>
      </c>
      <c r="BM72" s="311">
        <f t="shared" si="93"/>
        <v>1.0804878048780489</v>
      </c>
      <c r="BO72" s="292">
        <v>66</v>
      </c>
      <c r="BP72" s="289">
        <f t="shared" si="62"/>
        <v>13430</v>
      </c>
      <c r="BQ72" s="289">
        <f t="shared" si="94"/>
        <v>14773.000000000002</v>
      </c>
      <c r="BR72" s="297">
        <v>12960</v>
      </c>
      <c r="BS72" s="297">
        <f t="shared" si="95"/>
        <v>1813.0000000000018</v>
      </c>
      <c r="BT72" s="302">
        <f t="shared" si="96"/>
        <v>1.1398919753086421</v>
      </c>
      <c r="BU72" s="306">
        <v>13910</v>
      </c>
      <c r="BV72" s="297">
        <f t="shared" si="97"/>
        <v>863.00000000000182</v>
      </c>
      <c r="BW72" s="311">
        <f t="shared" si="98"/>
        <v>1.0620416966211359</v>
      </c>
      <c r="BY72" s="292">
        <v>66</v>
      </c>
      <c r="BZ72" s="289">
        <f t="shared" si="63"/>
        <v>13600</v>
      </c>
      <c r="CA72" s="289">
        <f t="shared" si="99"/>
        <v>14960.000000000002</v>
      </c>
      <c r="CB72" s="297">
        <v>13200</v>
      </c>
      <c r="CC72" s="297">
        <f t="shared" si="100"/>
        <v>1760.0000000000018</v>
      </c>
      <c r="CD72" s="302">
        <f t="shared" si="101"/>
        <v>1.1333333333333335</v>
      </c>
      <c r="CE72" s="306">
        <v>14140</v>
      </c>
      <c r="CF72" s="297">
        <f t="shared" si="102"/>
        <v>820.00000000000182</v>
      </c>
      <c r="CG72" s="311">
        <f t="shared" si="103"/>
        <v>1.0579915134370581</v>
      </c>
    </row>
    <row r="73" spans="5:85">
      <c r="E73" s="289">
        <f>計算票!G74</f>
        <v>14430</v>
      </c>
      <c r="G73" s="292">
        <v>67</v>
      </c>
      <c r="H73" s="289">
        <f t="shared" si="56"/>
        <v>13120</v>
      </c>
      <c r="I73" s="289">
        <f t="shared" si="64"/>
        <v>14432.000000000002</v>
      </c>
      <c r="J73" s="297">
        <v>11920</v>
      </c>
      <c r="K73" s="297">
        <f t="shared" si="65"/>
        <v>2512.0000000000018</v>
      </c>
      <c r="L73" s="302">
        <f t="shared" si="66"/>
        <v>1.2107382550335573</v>
      </c>
      <c r="M73" s="306">
        <v>12880</v>
      </c>
      <c r="N73" s="297">
        <f t="shared" si="67"/>
        <v>1552.0000000000018</v>
      </c>
      <c r="O73" s="311">
        <f t="shared" si="68"/>
        <v>1.120496894409938</v>
      </c>
      <c r="Q73" s="292">
        <v>67</v>
      </c>
      <c r="R73" s="289">
        <f t="shared" si="57"/>
        <v>13120</v>
      </c>
      <c r="S73" s="289">
        <f t="shared" si="69"/>
        <v>14432.000000000002</v>
      </c>
      <c r="T73" s="297">
        <v>11930</v>
      </c>
      <c r="U73" s="297">
        <f t="shared" si="70"/>
        <v>2502.0000000000018</v>
      </c>
      <c r="V73" s="302">
        <f t="shared" si="71"/>
        <v>1.2097233864207881</v>
      </c>
      <c r="W73" s="306">
        <v>12890</v>
      </c>
      <c r="X73" s="297">
        <f t="shared" si="72"/>
        <v>1542.0000000000018</v>
      </c>
      <c r="Y73" s="311">
        <f t="shared" si="73"/>
        <v>1.1196276183087666</v>
      </c>
      <c r="AA73" s="292">
        <v>67</v>
      </c>
      <c r="AB73" s="289">
        <f t="shared" si="58"/>
        <v>13150</v>
      </c>
      <c r="AC73" s="289">
        <f t="shared" si="74"/>
        <v>14465.000000000002</v>
      </c>
      <c r="AD73" s="297">
        <v>12570</v>
      </c>
      <c r="AE73" s="297">
        <f t="shared" si="75"/>
        <v>1895.0000000000018</v>
      </c>
      <c r="AF73" s="302">
        <f t="shared" si="76"/>
        <v>1.1507557677008753</v>
      </c>
      <c r="AG73" s="306">
        <v>13530</v>
      </c>
      <c r="AH73" s="297">
        <f t="shared" si="77"/>
        <v>935.00000000000182</v>
      </c>
      <c r="AI73" s="311">
        <f t="shared" si="78"/>
        <v>1.0691056910569108</v>
      </c>
      <c r="AK73" s="292">
        <v>67</v>
      </c>
      <c r="AL73" s="289">
        <f t="shared" si="59"/>
        <v>13220</v>
      </c>
      <c r="AM73" s="289">
        <f t="shared" si="79"/>
        <v>14542.000000000002</v>
      </c>
      <c r="AN73" s="297">
        <v>12610</v>
      </c>
      <c r="AO73" s="297">
        <f t="shared" si="80"/>
        <v>1932.0000000000018</v>
      </c>
      <c r="AP73" s="302">
        <f t="shared" si="81"/>
        <v>1.1532117367168915</v>
      </c>
      <c r="AQ73" s="306">
        <v>13570</v>
      </c>
      <c r="AR73" s="297">
        <f t="shared" si="82"/>
        <v>972.00000000000182</v>
      </c>
      <c r="AS73" s="311">
        <f t="shared" si="83"/>
        <v>1.0716285924834195</v>
      </c>
      <c r="AU73" s="292">
        <v>67</v>
      </c>
      <c r="AV73" s="289">
        <f t="shared" si="60"/>
        <v>13250</v>
      </c>
      <c r="AW73" s="289">
        <f t="shared" si="84"/>
        <v>14575.000000000002</v>
      </c>
      <c r="AX73" s="297">
        <v>12630</v>
      </c>
      <c r="AY73" s="297">
        <f t="shared" si="85"/>
        <v>1945.0000000000018</v>
      </c>
      <c r="AZ73" s="302">
        <f t="shared" si="86"/>
        <v>1.1539984164687254</v>
      </c>
      <c r="BA73" s="306">
        <v>13590</v>
      </c>
      <c r="BB73" s="297">
        <f t="shared" si="87"/>
        <v>985.00000000000182</v>
      </c>
      <c r="BC73" s="311">
        <f t="shared" si="88"/>
        <v>1.0724797645327449</v>
      </c>
      <c r="BE73" s="292">
        <v>67</v>
      </c>
      <c r="BF73" s="289">
        <f t="shared" si="61"/>
        <v>13500</v>
      </c>
      <c r="BG73" s="289">
        <f t="shared" si="89"/>
        <v>14850.000000000002</v>
      </c>
      <c r="BH73" s="297">
        <v>12780</v>
      </c>
      <c r="BI73" s="297">
        <f t="shared" si="90"/>
        <v>2070.0000000000018</v>
      </c>
      <c r="BJ73" s="302">
        <f t="shared" si="91"/>
        <v>1.1619718309859157</v>
      </c>
      <c r="BK73" s="306">
        <v>13730</v>
      </c>
      <c r="BL73" s="297">
        <f t="shared" si="92"/>
        <v>1120.0000000000018</v>
      </c>
      <c r="BM73" s="311">
        <f t="shared" si="93"/>
        <v>1.0815731973780045</v>
      </c>
      <c r="BO73" s="292">
        <v>67</v>
      </c>
      <c r="BP73" s="289">
        <f t="shared" si="62"/>
        <v>13640</v>
      </c>
      <c r="BQ73" s="289">
        <f t="shared" si="94"/>
        <v>15004.000000000002</v>
      </c>
      <c r="BR73" s="297">
        <v>13160</v>
      </c>
      <c r="BS73" s="297">
        <f t="shared" si="95"/>
        <v>1844.0000000000018</v>
      </c>
      <c r="BT73" s="302">
        <f t="shared" si="96"/>
        <v>1.1401215805471125</v>
      </c>
      <c r="BU73" s="306">
        <v>14120</v>
      </c>
      <c r="BV73" s="297">
        <f t="shared" si="97"/>
        <v>884.00000000000182</v>
      </c>
      <c r="BW73" s="311">
        <f t="shared" si="98"/>
        <v>1.0626062322946177</v>
      </c>
      <c r="BY73" s="292">
        <v>67</v>
      </c>
      <c r="BZ73" s="289">
        <f t="shared" si="63"/>
        <v>13810</v>
      </c>
      <c r="CA73" s="289">
        <f t="shared" si="99"/>
        <v>15191.000000000002</v>
      </c>
      <c r="CB73" s="297">
        <v>13390</v>
      </c>
      <c r="CC73" s="297">
        <f t="shared" si="100"/>
        <v>1801.0000000000018</v>
      </c>
      <c r="CD73" s="302">
        <f t="shared" si="101"/>
        <v>1.134503360716953</v>
      </c>
      <c r="CE73" s="306">
        <v>14350</v>
      </c>
      <c r="CF73" s="297">
        <f t="shared" si="102"/>
        <v>841.00000000000182</v>
      </c>
      <c r="CG73" s="311">
        <f t="shared" si="103"/>
        <v>1.0586062717770035</v>
      </c>
    </row>
    <row r="74" spans="5:85">
      <c r="E74" s="289">
        <f>計算票!G75</f>
        <v>14660</v>
      </c>
      <c r="G74" s="292">
        <v>68</v>
      </c>
      <c r="H74" s="289">
        <f t="shared" si="56"/>
        <v>13330</v>
      </c>
      <c r="I74" s="289">
        <f t="shared" si="64"/>
        <v>14663.000000000002</v>
      </c>
      <c r="J74" s="297">
        <v>12110</v>
      </c>
      <c r="K74" s="297">
        <f t="shared" si="65"/>
        <v>2553.0000000000018</v>
      </c>
      <c r="L74" s="302">
        <f t="shared" si="66"/>
        <v>1.2108175061932289</v>
      </c>
      <c r="M74" s="306">
        <v>13070</v>
      </c>
      <c r="N74" s="297">
        <f t="shared" si="67"/>
        <v>1593.0000000000018</v>
      </c>
      <c r="O74" s="311">
        <f t="shared" si="68"/>
        <v>1.1218821729150728</v>
      </c>
      <c r="Q74" s="292">
        <v>68</v>
      </c>
      <c r="R74" s="289">
        <f t="shared" si="57"/>
        <v>13330</v>
      </c>
      <c r="S74" s="289">
        <f t="shared" si="69"/>
        <v>14663.000000000002</v>
      </c>
      <c r="T74" s="297">
        <v>12120</v>
      </c>
      <c r="U74" s="297">
        <f t="shared" si="70"/>
        <v>2543.0000000000018</v>
      </c>
      <c r="V74" s="302">
        <f t="shared" si="71"/>
        <v>1.209818481848185</v>
      </c>
      <c r="W74" s="306">
        <v>13090</v>
      </c>
      <c r="X74" s="297">
        <f t="shared" si="72"/>
        <v>1573.0000000000018</v>
      </c>
      <c r="Y74" s="311">
        <f t="shared" si="73"/>
        <v>1.120168067226891</v>
      </c>
      <c r="AA74" s="292">
        <v>68</v>
      </c>
      <c r="AB74" s="289">
        <f t="shared" si="58"/>
        <v>13360</v>
      </c>
      <c r="AC74" s="289">
        <f t="shared" si="74"/>
        <v>14696.000000000002</v>
      </c>
      <c r="AD74" s="297">
        <v>12770</v>
      </c>
      <c r="AE74" s="297">
        <f t="shared" si="75"/>
        <v>1926.0000000000018</v>
      </c>
      <c r="AF74" s="302">
        <f t="shared" si="76"/>
        <v>1.1508222396241192</v>
      </c>
      <c r="AG74" s="306">
        <v>13730</v>
      </c>
      <c r="AH74" s="297">
        <f t="shared" si="77"/>
        <v>966.00000000000182</v>
      </c>
      <c r="AI74" s="311">
        <f t="shared" si="78"/>
        <v>1.0703568827385288</v>
      </c>
      <c r="AK74" s="292">
        <v>68</v>
      </c>
      <c r="AL74" s="289">
        <f t="shared" si="59"/>
        <v>13430</v>
      </c>
      <c r="AM74" s="289">
        <f t="shared" si="79"/>
        <v>14773.000000000002</v>
      </c>
      <c r="AN74" s="297">
        <v>12810</v>
      </c>
      <c r="AO74" s="297">
        <f t="shared" si="80"/>
        <v>1963.0000000000018</v>
      </c>
      <c r="AP74" s="302">
        <f t="shared" si="81"/>
        <v>1.1532396565183451</v>
      </c>
      <c r="AQ74" s="306">
        <v>13780</v>
      </c>
      <c r="AR74" s="297">
        <f t="shared" si="82"/>
        <v>993.00000000000182</v>
      </c>
      <c r="AS74" s="311">
        <f t="shared" si="83"/>
        <v>1.0720609579100147</v>
      </c>
      <c r="AU74" s="292">
        <v>68</v>
      </c>
      <c r="AV74" s="289">
        <f t="shared" si="60"/>
        <v>13460</v>
      </c>
      <c r="AW74" s="289">
        <f t="shared" si="84"/>
        <v>14806.000000000002</v>
      </c>
      <c r="AX74" s="297">
        <v>12830</v>
      </c>
      <c r="AY74" s="297">
        <f t="shared" si="85"/>
        <v>1976.0000000000018</v>
      </c>
      <c r="AZ74" s="302">
        <f t="shared" si="86"/>
        <v>1.1540140296180827</v>
      </c>
      <c r="BA74" s="306">
        <v>13800</v>
      </c>
      <c r="BB74" s="297">
        <f t="shared" si="87"/>
        <v>1006.0000000000018</v>
      </c>
      <c r="BC74" s="311">
        <f t="shared" si="88"/>
        <v>1.0728985507246378</v>
      </c>
      <c r="BE74" s="292">
        <v>68</v>
      </c>
      <c r="BF74" s="289">
        <f t="shared" si="61"/>
        <v>13710</v>
      </c>
      <c r="BG74" s="289">
        <f t="shared" si="89"/>
        <v>15081.000000000002</v>
      </c>
      <c r="BH74" s="297">
        <v>12980</v>
      </c>
      <c r="BI74" s="297">
        <f t="shared" si="90"/>
        <v>2101.0000000000018</v>
      </c>
      <c r="BJ74" s="302">
        <f t="shared" si="91"/>
        <v>1.1618644067796611</v>
      </c>
      <c r="BK74" s="306">
        <v>13940</v>
      </c>
      <c r="BL74" s="297">
        <f t="shared" si="92"/>
        <v>1141.0000000000018</v>
      </c>
      <c r="BM74" s="311">
        <f t="shared" si="93"/>
        <v>1.0818507890961264</v>
      </c>
      <c r="BO74" s="292">
        <v>68</v>
      </c>
      <c r="BP74" s="289">
        <f t="shared" si="62"/>
        <v>13850</v>
      </c>
      <c r="BQ74" s="289">
        <f t="shared" si="94"/>
        <v>15235.000000000002</v>
      </c>
      <c r="BR74" s="297">
        <v>13360</v>
      </c>
      <c r="BS74" s="297">
        <f t="shared" si="95"/>
        <v>1875.0000000000018</v>
      </c>
      <c r="BT74" s="302">
        <f t="shared" si="96"/>
        <v>1.1403443113772456</v>
      </c>
      <c r="BU74" s="306">
        <v>14330</v>
      </c>
      <c r="BV74" s="297">
        <f t="shared" si="97"/>
        <v>905.00000000000182</v>
      </c>
      <c r="BW74" s="311">
        <f t="shared" si="98"/>
        <v>1.0631542219120727</v>
      </c>
      <c r="BY74" s="292">
        <v>68</v>
      </c>
      <c r="BZ74" s="289">
        <f t="shared" si="63"/>
        <v>14020</v>
      </c>
      <c r="CA74" s="289">
        <f t="shared" si="99"/>
        <v>15422.000000000002</v>
      </c>
      <c r="CB74" s="297">
        <v>13590</v>
      </c>
      <c r="CC74" s="297">
        <f t="shared" si="100"/>
        <v>1832.0000000000018</v>
      </c>
      <c r="CD74" s="302">
        <f t="shared" si="101"/>
        <v>1.1348050036791759</v>
      </c>
      <c r="CE74" s="306">
        <v>14560</v>
      </c>
      <c r="CF74" s="297">
        <f t="shared" si="102"/>
        <v>862.00000000000182</v>
      </c>
      <c r="CG74" s="311">
        <f t="shared" si="103"/>
        <v>1.0592032967032969</v>
      </c>
    </row>
    <row r="75" spans="5:85">
      <c r="E75" s="289">
        <f>計算票!G76</f>
        <v>14890</v>
      </c>
      <c r="G75" s="292">
        <v>69</v>
      </c>
      <c r="H75" s="289">
        <f t="shared" si="56"/>
        <v>13540</v>
      </c>
      <c r="I75" s="289">
        <f t="shared" si="64"/>
        <v>14894.000000000002</v>
      </c>
      <c r="J75" s="297">
        <v>12290</v>
      </c>
      <c r="K75" s="297">
        <f t="shared" si="65"/>
        <v>2604.0000000000018</v>
      </c>
      <c r="L75" s="302">
        <f t="shared" si="66"/>
        <v>1.2118795768917821</v>
      </c>
      <c r="M75" s="306">
        <v>13270</v>
      </c>
      <c r="N75" s="297">
        <f t="shared" si="67"/>
        <v>1624.0000000000018</v>
      </c>
      <c r="O75" s="311">
        <f t="shared" si="68"/>
        <v>1.1223813112283347</v>
      </c>
      <c r="Q75" s="292">
        <v>69</v>
      </c>
      <c r="R75" s="289">
        <f t="shared" si="57"/>
        <v>13540</v>
      </c>
      <c r="S75" s="289">
        <f t="shared" si="69"/>
        <v>14894.000000000002</v>
      </c>
      <c r="T75" s="297">
        <v>12300</v>
      </c>
      <c r="U75" s="297">
        <f t="shared" si="70"/>
        <v>2594.0000000000018</v>
      </c>
      <c r="V75" s="302">
        <f t="shared" si="71"/>
        <v>1.2108943089430895</v>
      </c>
      <c r="W75" s="306">
        <v>13280</v>
      </c>
      <c r="X75" s="297">
        <f t="shared" si="72"/>
        <v>1614.0000000000018</v>
      </c>
      <c r="Y75" s="311">
        <f t="shared" si="73"/>
        <v>1.1215361445783134</v>
      </c>
      <c r="AA75" s="292">
        <v>69</v>
      </c>
      <c r="AB75" s="289">
        <f t="shared" si="58"/>
        <v>13570</v>
      </c>
      <c r="AC75" s="289">
        <f t="shared" si="74"/>
        <v>14927.000000000002</v>
      </c>
      <c r="AD75" s="297">
        <v>12960</v>
      </c>
      <c r="AE75" s="297">
        <f t="shared" si="75"/>
        <v>1967.0000000000018</v>
      </c>
      <c r="AF75" s="302">
        <f t="shared" si="76"/>
        <v>1.1517746913580249</v>
      </c>
      <c r="AG75" s="306">
        <v>13940</v>
      </c>
      <c r="AH75" s="297">
        <f t="shared" si="77"/>
        <v>987.00000000000182</v>
      </c>
      <c r="AI75" s="311">
        <f t="shared" si="78"/>
        <v>1.0708034433285512</v>
      </c>
      <c r="AK75" s="292">
        <v>69</v>
      </c>
      <c r="AL75" s="289">
        <f t="shared" si="59"/>
        <v>13640</v>
      </c>
      <c r="AM75" s="289">
        <f t="shared" si="79"/>
        <v>15004.000000000002</v>
      </c>
      <c r="AN75" s="297">
        <v>13010</v>
      </c>
      <c r="AO75" s="297">
        <f t="shared" si="80"/>
        <v>1994.0000000000018</v>
      </c>
      <c r="AP75" s="302">
        <f t="shared" si="81"/>
        <v>1.1532667179093006</v>
      </c>
      <c r="AQ75" s="306">
        <v>13990</v>
      </c>
      <c r="AR75" s="297">
        <f t="shared" si="82"/>
        <v>1014.0000000000018</v>
      </c>
      <c r="AS75" s="311">
        <f t="shared" si="83"/>
        <v>1.0724803431022161</v>
      </c>
      <c r="AU75" s="292">
        <v>69</v>
      </c>
      <c r="AV75" s="289">
        <f t="shared" si="60"/>
        <v>13670</v>
      </c>
      <c r="AW75" s="289">
        <f t="shared" si="84"/>
        <v>15037.000000000002</v>
      </c>
      <c r="AX75" s="297">
        <v>13030</v>
      </c>
      <c r="AY75" s="297">
        <f t="shared" si="85"/>
        <v>2007.0000000000018</v>
      </c>
      <c r="AZ75" s="302">
        <f t="shared" si="86"/>
        <v>1.1540291634689179</v>
      </c>
      <c r="BA75" s="306">
        <v>14010</v>
      </c>
      <c r="BB75" s="297">
        <f t="shared" si="87"/>
        <v>1027.0000000000018</v>
      </c>
      <c r="BC75" s="311">
        <f t="shared" si="88"/>
        <v>1.0733047822983584</v>
      </c>
      <c r="BE75" s="292">
        <v>69</v>
      </c>
      <c r="BF75" s="289">
        <f t="shared" si="61"/>
        <v>13920</v>
      </c>
      <c r="BG75" s="289">
        <f t="shared" si="89"/>
        <v>15312.000000000002</v>
      </c>
      <c r="BH75" s="297">
        <v>13170</v>
      </c>
      <c r="BI75" s="297">
        <f t="shared" si="90"/>
        <v>2142.0000000000018</v>
      </c>
      <c r="BJ75" s="302">
        <f t="shared" si="91"/>
        <v>1.1626423690205012</v>
      </c>
      <c r="BK75" s="306">
        <v>14150</v>
      </c>
      <c r="BL75" s="297">
        <f t="shared" si="92"/>
        <v>1162.0000000000018</v>
      </c>
      <c r="BM75" s="311">
        <f t="shared" si="93"/>
        <v>1.0821201413427564</v>
      </c>
      <c r="BO75" s="292">
        <v>69</v>
      </c>
      <c r="BP75" s="289">
        <f t="shared" si="62"/>
        <v>14060</v>
      </c>
      <c r="BQ75" s="289">
        <f t="shared" si="94"/>
        <v>15466.000000000002</v>
      </c>
      <c r="BR75" s="297">
        <v>13560</v>
      </c>
      <c r="BS75" s="297">
        <f t="shared" si="95"/>
        <v>1906.0000000000018</v>
      </c>
      <c r="BT75" s="302">
        <f t="shared" si="96"/>
        <v>1.1405604719764013</v>
      </c>
      <c r="BU75" s="306">
        <v>14540</v>
      </c>
      <c r="BV75" s="297">
        <f t="shared" si="97"/>
        <v>926.00000000000182</v>
      </c>
      <c r="BW75" s="311">
        <f t="shared" si="98"/>
        <v>1.0636863823933977</v>
      </c>
      <c r="BY75" s="292">
        <v>69</v>
      </c>
      <c r="BZ75" s="289">
        <f t="shared" si="63"/>
        <v>14230</v>
      </c>
      <c r="CA75" s="289">
        <f t="shared" si="99"/>
        <v>15653.000000000002</v>
      </c>
      <c r="CB75" s="297">
        <v>13790</v>
      </c>
      <c r="CC75" s="297">
        <f t="shared" si="100"/>
        <v>1863.0000000000018</v>
      </c>
      <c r="CD75" s="302">
        <f t="shared" si="101"/>
        <v>1.1350978970268311</v>
      </c>
      <c r="CE75" s="306">
        <v>14770</v>
      </c>
      <c r="CF75" s="297">
        <f t="shared" si="102"/>
        <v>883.00000000000182</v>
      </c>
      <c r="CG75" s="311">
        <f t="shared" si="103"/>
        <v>1.059783344617468</v>
      </c>
    </row>
    <row r="76" spans="5:85">
      <c r="E76" s="289">
        <f>計算票!G77</f>
        <v>15120</v>
      </c>
      <c r="G76" s="292">
        <v>70</v>
      </c>
      <c r="H76" s="289">
        <f t="shared" si="56"/>
        <v>13750</v>
      </c>
      <c r="I76" s="289">
        <f t="shared" si="64"/>
        <v>15125.000000000002</v>
      </c>
      <c r="J76" s="297">
        <v>12480</v>
      </c>
      <c r="K76" s="297">
        <f t="shared" si="65"/>
        <v>2645.0000000000018</v>
      </c>
      <c r="L76" s="302">
        <f t="shared" si="66"/>
        <v>1.2119391025641026</v>
      </c>
      <c r="M76" s="306">
        <v>13470</v>
      </c>
      <c r="N76" s="297">
        <f t="shared" si="67"/>
        <v>1655.0000000000018</v>
      </c>
      <c r="O76" s="311">
        <f t="shared" si="68"/>
        <v>1.1228656273199704</v>
      </c>
      <c r="Q76" s="292">
        <v>70</v>
      </c>
      <c r="R76" s="289">
        <f t="shared" si="57"/>
        <v>13750</v>
      </c>
      <c r="S76" s="289">
        <f t="shared" si="69"/>
        <v>15125.000000000002</v>
      </c>
      <c r="T76" s="297">
        <v>12490</v>
      </c>
      <c r="U76" s="297">
        <f t="shared" si="70"/>
        <v>2635.0000000000018</v>
      </c>
      <c r="V76" s="302">
        <f t="shared" si="71"/>
        <v>1.2109687750200162</v>
      </c>
      <c r="W76" s="306">
        <v>13480</v>
      </c>
      <c r="X76" s="297">
        <f t="shared" si="72"/>
        <v>1645.0000000000018</v>
      </c>
      <c r="Y76" s="311">
        <f t="shared" si="73"/>
        <v>1.1220326409495551</v>
      </c>
      <c r="AA76" s="292">
        <v>70</v>
      </c>
      <c r="AB76" s="289">
        <f t="shared" si="58"/>
        <v>13780</v>
      </c>
      <c r="AC76" s="289">
        <f t="shared" si="74"/>
        <v>15158.000000000002</v>
      </c>
      <c r="AD76" s="297">
        <v>13160</v>
      </c>
      <c r="AE76" s="297">
        <f t="shared" si="75"/>
        <v>1998.0000000000018</v>
      </c>
      <c r="AF76" s="302">
        <f t="shared" si="76"/>
        <v>1.1518237082066871</v>
      </c>
      <c r="AG76" s="306">
        <v>14150</v>
      </c>
      <c r="AH76" s="297">
        <f t="shared" si="77"/>
        <v>1008.0000000000018</v>
      </c>
      <c r="AI76" s="311">
        <f t="shared" si="78"/>
        <v>1.0712367491166079</v>
      </c>
      <c r="AK76" s="292">
        <v>70</v>
      </c>
      <c r="AL76" s="289">
        <f t="shared" si="59"/>
        <v>13850</v>
      </c>
      <c r="AM76" s="289">
        <f t="shared" si="79"/>
        <v>15235.000000000002</v>
      </c>
      <c r="AN76" s="297">
        <v>13210</v>
      </c>
      <c r="AO76" s="297">
        <f t="shared" si="80"/>
        <v>2025.0000000000018</v>
      </c>
      <c r="AP76" s="302">
        <f t="shared" si="81"/>
        <v>1.1532929598788797</v>
      </c>
      <c r="AQ76" s="306">
        <v>14200</v>
      </c>
      <c r="AR76" s="297">
        <f t="shared" si="82"/>
        <v>1035.0000000000018</v>
      </c>
      <c r="AS76" s="311">
        <f t="shared" si="83"/>
        <v>1.072887323943662</v>
      </c>
      <c r="AU76" s="292">
        <v>70</v>
      </c>
      <c r="AV76" s="289">
        <f t="shared" si="60"/>
        <v>13880</v>
      </c>
      <c r="AW76" s="289">
        <f t="shared" si="84"/>
        <v>15268.000000000002</v>
      </c>
      <c r="AX76" s="297">
        <v>13230</v>
      </c>
      <c r="AY76" s="297">
        <f t="shared" si="85"/>
        <v>2038.0000000000018</v>
      </c>
      <c r="AZ76" s="302">
        <f t="shared" si="86"/>
        <v>1.1540438397581256</v>
      </c>
      <c r="BA76" s="306">
        <v>14220</v>
      </c>
      <c r="BB76" s="297">
        <f t="shared" si="87"/>
        <v>1048.0000000000018</v>
      </c>
      <c r="BC76" s="311">
        <f t="shared" si="88"/>
        <v>1.0736990154711674</v>
      </c>
      <c r="BE76" s="292">
        <v>70</v>
      </c>
      <c r="BF76" s="289">
        <f t="shared" si="61"/>
        <v>14130</v>
      </c>
      <c r="BG76" s="289">
        <f t="shared" si="89"/>
        <v>15543.000000000002</v>
      </c>
      <c r="BH76" s="297">
        <v>13370</v>
      </c>
      <c r="BI76" s="297">
        <f t="shared" si="90"/>
        <v>2173.0000000000018</v>
      </c>
      <c r="BJ76" s="302">
        <f t="shared" si="91"/>
        <v>1.1625280478683622</v>
      </c>
      <c r="BK76" s="306">
        <v>14360</v>
      </c>
      <c r="BL76" s="297">
        <f t="shared" si="92"/>
        <v>1183.0000000000018</v>
      </c>
      <c r="BM76" s="311">
        <f t="shared" si="93"/>
        <v>1.0823816155988859</v>
      </c>
      <c r="BO76" s="292">
        <v>70</v>
      </c>
      <c r="BP76" s="289">
        <f t="shared" si="62"/>
        <v>14270</v>
      </c>
      <c r="BQ76" s="289">
        <f t="shared" si="94"/>
        <v>15697.000000000002</v>
      </c>
      <c r="BR76" s="297">
        <v>13760</v>
      </c>
      <c r="BS76" s="297">
        <f t="shared" si="95"/>
        <v>1937.0000000000018</v>
      </c>
      <c r="BT76" s="302">
        <f t="shared" si="96"/>
        <v>1.1407703488372094</v>
      </c>
      <c r="BU76" s="306">
        <v>14750</v>
      </c>
      <c r="BV76" s="297">
        <f t="shared" si="97"/>
        <v>947.00000000000182</v>
      </c>
      <c r="BW76" s="311">
        <f t="shared" si="98"/>
        <v>1.0642033898305086</v>
      </c>
      <c r="BY76" s="292">
        <v>70</v>
      </c>
      <c r="BZ76" s="289">
        <f t="shared" si="63"/>
        <v>14440</v>
      </c>
      <c r="CA76" s="289">
        <f t="shared" si="99"/>
        <v>15884.000000000002</v>
      </c>
      <c r="CB76" s="297">
        <v>13990</v>
      </c>
      <c r="CC76" s="297">
        <f t="shared" si="100"/>
        <v>1894.0000000000018</v>
      </c>
      <c r="CD76" s="302">
        <f t="shared" si="101"/>
        <v>1.135382416011437</v>
      </c>
      <c r="CE76" s="306">
        <v>14980</v>
      </c>
      <c r="CF76" s="297">
        <f t="shared" si="102"/>
        <v>904.00000000000182</v>
      </c>
      <c r="CG76" s="311">
        <f t="shared" si="103"/>
        <v>1.0603471295060081</v>
      </c>
    </row>
    <row r="77" spans="5:85">
      <c r="E77" s="289">
        <f>計算票!G78</f>
        <v>15350</v>
      </c>
      <c r="G77" s="292">
        <v>71</v>
      </c>
      <c r="H77" s="289">
        <f t="shared" si="56"/>
        <v>13960</v>
      </c>
      <c r="I77" s="289">
        <f t="shared" si="64"/>
        <v>15356.000000000002</v>
      </c>
      <c r="J77" s="297">
        <v>12670</v>
      </c>
      <c r="K77" s="297">
        <f t="shared" si="65"/>
        <v>2686.0000000000018</v>
      </c>
      <c r="L77" s="302">
        <f t="shared" si="66"/>
        <v>1.2119968429360697</v>
      </c>
      <c r="M77" s="306">
        <v>13670</v>
      </c>
      <c r="N77" s="297">
        <f t="shared" si="67"/>
        <v>1686.0000000000018</v>
      </c>
      <c r="O77" s="311">
        <f t="shared" si="68"/>
        <v>1.1233357717629848</v>
      </c>
      <c r="Q77" s="292">
        <v>71</v>
      </c>
      <c r="R77" s="289">
        <f t="shared" si="57"/>
        <v>13960</v>
      </c>
      <c r="S77" s="289">
        <f t="shared" si="69"/>
        <v>15356.000000000002</v>
      </c>
      <c r="T77" s="297">
        <v>12680</v>
      </c>
      <c r="U77" s="297">
        <f t="shared" si="70"/>
        <v>2676.0000000000018</v>
      </c>
      <c r="V77" s="302">
        <f t="shared" si="71"/>
        <v>1.2110410094637225</v>
      </c>
      <c r="W77" s="306">
        <v>13680</v>
      </c>
      <c r="X77" s="297">
        <f t="shared" si="72"/>
        <v>1676.0000000000018</v>
      </c>
      <c r="Y77" s="311">
        <f t="shared" si="73"/>
        <v>1.1225146198830411</v>
      </c>
      <c r="AA77" s="292">
        <v>71</v>
      </c>
      <c r="AB77" s="289">
        <f t="shared" si="58"/>
        <v>13990</v>
      </c>
      <c r="AC77" s="289">
        <f t="shared" si="74"/>
        <v>15389.000000000002</v>
      </c>
      <c r="AD77" s="297">
        <v>13360</v>
      </c>
      <c r="AE77" s="297">
        <f t="shared" si="75"/>
        <v>2029.0000000000018</v>
      </c>
      <c r="AF77" s="302">
        <f t="shared" si="76"/>
        <v>1.1518712574850301</v>
      </c>
      <c r="AG77" s="306">
        <v>14360</v>
      </c>
      <c r="AH77" s="297">
        <f t="shared" si="77"/>
        <v>1029.0000000000018</v>
      </c>
      <c r="AI77" s="311">
        <f t="shared" si="78"/>
        <v>1.071657381615599</v>
      </c>
      <c r="AK77" s="292">
        <v>71</v>
      </c>
      <c r="AL77" s="289">
        <f t="shared" si="59"/>
        <v>14060</v>
      </c>
      <c r="AM77" s="289">
        <f t="shared" si="79"/>
        <v>15466.000000000002</v>
      </c>
      <c r="AN77" s="297">
        <v>13400</v>
      </c>
      <c r="AO77" s="297">
        <f t="shared" si="80"/>
        <v>2066.0000000000018</v>
      </c>
      <c r="AP77" s="302">
        <f t="shared" si="81"/>
        <v>1.1541791044776122</v>
      </c>
      <c r="AQ77" s="306">
        <v>14410</v>
      </c>
      <c r="AR77" s="297">
        <f t="shared" si="82"/>
        <v>1056.0000000000018</v>
      </c>
      <c r="AS77" s="311">
        <f t="shared" si="83"/>
        <v>1.0732824427480918</v>
      </c>
      <c r="AU77" s="292">
        <v>71</v>
      </c>
      <c r="AV77" s="289">
        <f t="shared" si="60"/>
        <v>14090</v>
      </c>
      <c r="AW77" s="289">
        <f t="shared" si="84"/>
        <v>15499.000000000002</v>
      </c>
      <c r="AX77" s="297">
        <v>13430</v>
      </c>
      <c r="AY77" s="297">
        <f t="shared" si="85"/>
        <v>2069.0000000000018</v>
      </c>
      <c r="AZ77" s="302">
        <f t="shared" si="86"/>
        <v>1.1540580789277737</v>
      </c>
      <c r="BA77" s="306">
        <v>14430</v>
      </c>
      <c r="BB77" s="297">
        <f t="shared" si="87"/>
        <v>1069.0000000000018</v>
      </c>
      <c r="BC77" s="311">
        <f t="shared" si="88"/>
        <v>1.0740817740817743</v>
      </c>
      <c r="BE77" s="292">
        <v>71</v>
      </c>
      <c r="BF77" s="289">
        <f t="shared" si="61"/>
        <v>14340</v>
      </c>
      <c r="BG77" s="289">
        <f t="shared" si="89"/>
        <v>15774.000000000002</v>
      </c>
      <c r="BH77" s="297">
        <v>13570</v>
      </c>
      <c r="BI77" s="297">
        <f t="shared" si="90"/>
        <v>2204.0000000000018</v>
      </c>
      <c r="BJ77" s="302">
        <f t="shared" si="91"/>
        <v>1.1624170965364777</v>
      </c>
      <c r="BK77" s="306">
        <v>14570</v>
      </c>
      <c r="BL77" s="297">
        <f t="shared" si="92"/>
        <v>1204.0000000000018</v>
      </c>
      <c r="BM77" s="311">
        <f t="shared" si="93"/>
        <v>1.0826355525051476</v>
      </c>
      <c r="BO77" s="292">
        <v>71</v>
      </c>
      <c r="BP77" s="289">
        <f t="shared" si="62"/>
        <v>14480</v>
      </c>
      <c r="BQ77" s="289">
        <f t="shared" si="94"/>
        <v>15928.000000000002</v>
      </c>
      <c r="BR77" s="297">
        <v>13950</v>
      </c>
      <c r="BS77" s="297">
        <f t="shared" si="95"/>
        <v>1978.0000000000018</v>
      </c>
      <c r="BT77" s="302">
        <f t="shared" si="96"/>
        <v>1.1417921146953407</v>
      </c>
      <c r="BU77" s="306">
        <v>14960</v>
      </c>
      <c r="BV77" s="297">
        <f t="shared" si="97"/>
        <v>968.00000000000182</v>
      </c>
      <c r="BW77" s="311">
        <f t="shared" si="98"/>
        <v>1.0647058823529414</v>
      </c>
      <c r="BY77" s="292">
        <v>71</v>
      </c>
      <c r="BZ77" s="289">
        <f t="shared" si="63"/>
        <v>14650</v>
      </c>
      <c r="CA77" s="289">
        <f t="shared" si="99"/>
        <v>16115.000000000002</v>
      </c>
      <c r="CB77" s="297">
        <v>14190</v>
      </c>
      <c r="CC77" s="297">
        <f t="shared" si="100"/>
        <v>1925.0000000000018</v>
      </c>
      <c r="CD77" s="302">
        <f t="shared" si="101"/>
        <v>1.1356589147286822</v>
      </c>
      <c r="CE77" s="306">
        <v>15190</v>
      </c>
      <c r="CF77" s="297">
        <f t="shared" si="102"/>
        <v>925.00000000000182</v>
      </c>
      <c r="CG77" s="311">
        <f t="shared" si="103"/>
        <v>1.0608953258722844</v>
      </c>
    </row>
    <row r="78" spans="5:85">
      <c r="E78" s="289">
        <f>計算票!G79</f>
        <v>15580</v>
      </c>
      <c r="G78" s="292">
        <v>72</v>
      </c>
      <c r="H78" s="289">
        <f t="shared" si="56"/>
        <v>14170</v>
      </c>
      <c r="I78" s="289">
        <f t="shared" si="64"/>
        <v>15587.000000000002</v>
      </c>
      <c r="J78" s="297">
        <v>12850</v>
      </c>
      <c r="K78" s="297">
        <f t="shared" si="65"/>
        <v>2737.0000000000018</v>
      </c>
      <c r="L78" s="302">
        <f t="shared" si="66"/>
        <v>1.2129961089494166</v>
      </c>
      <c r="M78" s="306">
        <v>13870</v>
      </c>
      <c r="N78" s="297">
        <f t="shared" si="67"/>
        <v>1717.0000000000018</v>
      </c>
      <c r="O78" s="311">
        <f t="shared" si="68"/>
        <v>1.1237923576063447</v>
      </c>
      <c r="Q78" s="292">
        <v>72</v>
      </c>
      <c r="R78" s="289">
        <f t="shared" si="57"/>
        <v>14170</v>
      </c>
      <c r="S78" s="289">
        <f t="shared" si="69"/>
        <v>15587.000000000002</v>
      </c>
      <c r="T78" s="297">
        <v>12870</v>
      </c>
      <c r="U78" s="297">
        <f t="shared" si="70"/>
        <v>2717.0000000000018</v>
      </c>
      <c r="V78" s="302">
        <f t="shared" si="71"/>
        <v>1.2111111111111112</v>
      </c>
      <c r="W78" s="306">
        <v>13880</v>
      </c>
      <c r="X78" s="297">
        <f t="shared" si="72"/>
        <v>1707.0000000000018</v>
      </c>
      <c r="Y78" s="311">
        <f t="shared" si="73"/>
        <v>1.1229827089337177</v>
      </c>
      <c r="AA78" s="292">
        <v>72</v>
      </c>
      <c r="AB78" s="289">
        <f t="shared" si="58"/>
        <v>14200</v>
      </c>
      <c r="AC78" s="289">
        <f t="shared" si="74"/>
        <v>15620.000000000002</v>
      </c>
      <c r="AD78" s="297">
        <v>13560</v>
      </c>
      <c r="AE78" s="297">
        <f t="shared" si="75"/>
        <v>2060.0000000000018</v>
      </c>
      <c r="AF78" s="302">
        <f t="shared" si="76"/>
        <v>1.1519174041297937</v>
      </c>
      <c r="AG78" s="306">
        <v>14570</v>
      </c>
      <c r="AH78" s="297">
        <f t="shared" si="77"/>
        <v>1050.0000000000018</v>
      </c>
      <c r="AI78" s="311">
        <f t="shared" si="78"/>
        <v>1.0720658888126289</v>
      </c>
      <c r="AK78" s="292">
        <v>72</v>
      </c>
      <c r="AL78" s="289">
        <f t="shared" si="59"/>
        <v>14270</v>
      </c>
      <c r="AM78" s="289">
        <f t="shared" si="79"/>
        <v>15697.000000000002</v>
      </c>
      <c r="AN78" s="297">
        <v>13600</v>
      </c>
      <c r="AO78" s="297">
        <f t="shared" si="80"/>
        <v>2097.0000000000018</v>
      </c>
      <c r="AP78" s="302">
        <f t="shared" si="81"/>
        <v>1.1541911764705883</v>
      </c>
      <c r="AQ78" s="306">
        <v>14610</v>
      </c>
      <c r="AR78" s="297">
        <f t="shared" si="82"/>
        <v>1087.0000000000018</v>
      </c>
      <c r="AS78" s="311">
        <f t="shared" si="83"/>
        <v>1.0744010951403149</v>
      </c>
      <c r="AU78" s="292">
        <v>72</v>
      </c>
      <c r="AV78" s="289">
        <f t="shared" si="60"/>
        <v>14300</v>
      </c>
      <c r="AW78" s="289">
        <f t="shared" si="84"/>
        <v>15730.000000000002</v>
      </c>
      <c r="AX78" s="297">
        <v>13620</v>
      </c>
      <c r="AY78" s="297">
        <f t="shared" si="85"/>
        <v>2110.0000000000018</v>
      </c>
      <c r="AZ78" s="302">
        <f t="shared" si="86"/>
        <v>1.154919236417034</v>
      </c>
      <c r="BA78" s="306">
        <v>14640</v>
      </c>
      <c r="BB78" s="297">
        <f t="shared" si="87"/>
        <v>1090.0000000000018</v>
      </c>
      <c r="BC78" s="311">
        <f t="shared" si="88"/>
        <v>1.0744535519125684</v>
      </c>
      <c r="BE78" s="292">
        <v>72</v>
      </c>
      <c r="BF78" s="289">
        <f t="shared" si="61"/>
        <v>14550</v>
      </c>
      <c r="BG78" s="289">
        <f t="shared" si="89"/>
        <v>16005.000000000002</v>
      </c>
      <c r="BH78" s="297">
        <v>13770</v>
      </c>
      <c r="BI78" s="297">
        <f t="shared" si="90"/>
        <v>2235.0000000000018</v>
      </c>
      <c r="BJ78" s="302">
        <f t="shared" si="91"/>
        <v>1.1623093681917214</v>
      </c>
      <c r="BK78" s="306">
        <v>14780</v>
      </c>
      <c r="BL78" s="297">
        <f t="shared" si="92"/>
        <v>1225.0000000000018</v>
      </c>
      <c r="BM78" s="311">
        <f t="shared" si="93"/>
        <v>1.0828822733423547</v>
      </c>
      <c r="BO78" s="292">
        <v>72</v>
      </c>
      <c r="BP78" s="289">
        <f t="shared" si="62"/>
        <v>14690</v>
      </c>
      <c r="BQ78" s="289">
        <f t="shared" si="94"/>
        <v>16159.000000000002</v>
      </c>
      <c r="BR78" s="297">
        <v>14150</v>
      </c>
      <c r="BS78" s="297">
        <f t="shared" si="95"/>
        <v>2009.0000000000018</v>
      </c>
      <c r="BT78" s="302">
        <f t="shared" si="96"/>
        <v>1.1419787985865726</v>
      </c>
      <c r="BU78" s="306">
        <v>15160</v>
      </c>
      <c r="BV78" s="297">
        <f t="shared" si="97"/>
        <v>999.00000000000182</v>
      </c>
      <c r="BW78" s="311">
        <f t="shared" si="98"/>
        <v>1.0658970976253299</v>
      </c>
      <c r="BY78" s="292">
        <v>72</v>
      </c>
      <c r="BZ78" s="289">
        <f t="shared" si="63"/>
        <v>14860</v>
      </c>
      <c r="CA78" s="289">
        <f t="shared" si="99"/>
        <v>16346.000000000002</v>
      </c>
      <c r="CB78" s="297">
        <v>14380</v>
      </c>
      <c r="CC78" s="297">
        <f t="shared" si="100"/>
        <v>1966.0000000000018</v>
      </c>
      <c r="CD78" s="302">
        <f t="shared" si="101"/>
        <v>1.1367176634214187</v>
      </c>
      <c r="CE78" s="306">
        <v>15400</v>
      </c>
      <c r="CF78" s="297">
        <f t="shared" si="102"/>
        <v>946.00000000000182</v>
      </c>
      <c r="CG78" s="311">
        <f t="shared" si="103"/>
        <v>1.0614285714285716</v>
      </c>
    </row>
    <row r="79" spans="5:85">
      <c r="E79" s="289">
        <f>計算票!G80</f>
        <v>15810</v>
      </c>
      <c r="G79" s="292">
        <v>73</v>
      </c>
      <c r="H79" s="289">
        <f t="shared" si="56"/>
        <v>14380</v>
      </c>
      <c r="I79" s="289">
        <f t="shared" si="64"/>
        <v>15818.000000000002</v>
      </c>
      <c r="J79" s="297">
        <v>13040</v>
      </c>
      <c r="K79" s="297">
        <f t="shared" si="65"/>
        <v>2778.0000000000018</v>
      </c>
      <c r="L79" s="302">
        <f t="shared" si="66"/>
        <v>1.213036809815951</v>
      </c>
      <c r="M79" s="306">
        <v>14060</v>
      </c>
      <c r="N79" s="297">
        <f t="shared" si="67"/>
        <v>1758.0000000000018</v>
      </c>
      <c r="O79" s="311">
        <f t="shared" si="68"/>
        <v>1.1250355618776673</v>
      </c>
      <c r="Q79" s="292">
        <v>73</v>
      </c>
      <c r="R79" s="289">
        <f t="shared" si="57"/>
        <v>14380</v>
      </c>
      <c r="S79" s="289">
        <f t="shared" si="69"/>
        <v>15818.000000000002</v>
      </c>
      <c r="T79" s="297">
        <v>13050</v>
      </c>
      <c r="U79" s="297">
        <f t="shared" si="70"/>
        <v>2768.0000000000018</v>
      </c>
      <c r="V79" s="302">
        <f t="shared" si="71"/>
        <v>1.2121072796934866</v>
      </c>
      <c r="W79" s="306">
        <v>14080</v>
      </c>
      <c r="X79" s="297">
        <f t="shared" si="72"/>
        <v>1738.0000000000018</v>
      </c>
      <c r="Y79" s="311">
        <f t="shared" si="73"/>
        <v>1.1234375000000001</v>
      </c>
      <c r="AA79" s="292">
        <v>73</v>
      </c>
      <c r="AB79" s="289">
        <f t="shared" si="58"/>
        <v>14410</v>
      </c>
      <c r="AC79" s="289">
        <f t="shared" si="74"/>
        <v>15851.000000000002</v>
      </c>
      <c r="AD79" s="297">
        <v>13760</v>
      </c>
      <c r="AE79" s="297">
        <f t="shared" si="75"/>
        <v>2091.0000000000018</v>
      </c>
      <c r="AF79" s="302">
        <f t="shared" si="76"/>
        <v>1.1519622093023256</v>
      </c>
      <c r="AG79" s="306">
        <v>14780</v>
      </c>
      <c r="AH79" s="297">
        <f t="shared" si="77"/>
        <v>1071.0000000000018</v>
      </c>
      <c r="AI79" s="311">
        <f t="shared" si="78"/>
        <v>1.0724627875507444</v>
      </c>
      <c r="AK79" s="292">
        <v>73</v>
      </c>
      <c r="AL79" s="289">
        <f t="shared" si="59"/>
        <v>14480</v>
      </c>
      <c r="AM79" s="289">
        <f t="shared" si="79"/>
        <v>15928.000000000002</v>
      </c>
      <c r="AN79" s="297">
        <v>13800</v>
      </c>
      <c r="AO79" s="297">
        <f t="shared" si="80"/>
        <v>2128.0000000000018</v>
      </c>
      <c r="AP79" s="302">
        <f t="shared" si="81"/>
        <v>1.1542028985507247</v>
      </c>
      <c r="AQ79" s="306">
        <v>14820</v>
      </c>
      <c r="AR79" s="297">
        <f t="shared" si="82"/>
        <v>1108.0000000000018</v>
      </c>
      <c r="AS79" s="311">
        <f t="shared" si="83"/>
        <v>1.0747638326585696</v>
      </c>
      <c r="AU79" s="292">
        <v>73</v>
      </c>
      <c r="AV79" s="289">
        <f t="shared" si="60"/>
        <v>14510</v>
      </c>
      <c r="AW79" s="289">
        <f t="shared" si="84"/>
        <v>15961.000000000002</v>
      </c>
      <c r="AX79" s="297">
        <v>13820</v>
      </c>
      <c r="AY79" s="297">
        <f t="shared" si="85"/>
        <v>2141.0000000000018</v>
      </c>
      <c r="AZ79" s="302">
        <f t="shared" si="86"/>
        <v>1.154920405209841</v>
      </c>
      <c r="BA79" s="306">
        <v>14850</v>
      </c>
      <c r="BB79" s="297">
        <f t="shared" si="87"/>
        <v>1111.0000000000018</v>
      </c>
      <c r="BC79" s="311">
        <f t="shared" si="88"/>
        <v>1.0748148148148149</v>
      </c>
      <c r="BE79" s="292">
        <v>73</v>
      </c>
      <c r="BF79" s="289">
        <f t="shared" si="61"/>
        <v>14760</v>
      </c>
      <c r="BG79" s="289">
        <f t="shared" si="89"/>
        <v>16236.000000000002</v>
      </c>
      <c r="BH79" s="297">
        <v>13970</v>
      </c>
      <c r="BI79" s="297">
        <f t="shared" si="90"/>
        <v>2266.0000000000018</v>
      </c>
      <c r="BJ79" s="302">
        <f t="shared" si="91"/>
        <v>1.1622047244094489</v>
      </c>
      <c r="BK79" s="306">
        <v>14990</v>
      </c>
      <c r="BL79" s="297">
        <f t="shared" si="92"/>
        <v>1246.0000000000018</v>
      </c>
      <c r="BM79" s="311">
        <f t="shared" si="93"/>
        <v>1.0831220813875919</v>
      </c>
      <c r="BO79" s="292">
        <v>73</v>
      </c>
      <c r="BP79" s="289">
        <f t="shared" si="62"/>
        <v>14900</v>
      </c>
      <c r="BQ79" s="289">
        <f t="shared" si="94"/>
        <v>16390</v>
      </c>
      <c r="BR79" s="297">
        <v>14350</v>
      </c>
      <c r="BS79" s="297">
        <f t="shared" si="95"/>
        <v>2040</v>
      </c>
      <c r="BT79" s="302">
        <f t="shared" si="96"/>
        <v>1.1421602787456446</v>
      </c>
      <c r="BU79" s="306">
        <v>15370</v>
      </c>
      <c r="BV79" s="297">
        <f t="shared" si="97"/>
        <v>1020</v>
      </c>
      <c r="BW79" s="311">
        <f t="shared" si="98"/>
        <v>1.066363044892648</v>
      </c>
      <c r="BY79" s="292">
        <v>73</v>
      </c>
      <c r="BZ79" s="289">
        <f t="shared" si="63"/>
        <v>15070</v>
      </c>
      <c r="CA79" s="289">
        <f t="shared" si="99"/>
        <v>16577</v>
      </c>
      <c r="CB79" s="297">
        <v>14580</v>
      </c>
      <c r="CC79" s="297">
        <f t="shared" si="100"/>
        <v>1997</v>
      </c>
      <c r="CD79" s="302">
        <f t="shared" si="101"/>
        <v>1.136968449931413</v>
      </c>
      <c r="CE79" s="306">
        <v>15600</v>
      </c>
      <c r="CF79" s="297">
        <f t="shared" si="102"/>
        <v>977</v>
      </c>
      <c r="CG79" s="311">
        <f t="shared" si="103"/>
        <v>1.0626282051282052</v>
      </c>
    </row>
    <row r="80" spans="5:85">
      <c r="E80" s="289">
        <f>計算票!G81</f>
        <v>16040</v>
      </c>
      <c r="G80" s="292">
        <v>74</v>
      </c>
      <c r="H80" s="289">
        <f t="shared" si="56"/>
        <v>14590</v>
      </c>
      <c r="I80" s="289">
        <f t="shared" si="64"/>
        <v>16049.000000000002</v>
      </c>
      <c r="J80" s="297">
        <v>13230</v>
      </c>
      <c r="K80" s="297">
        <f t="shared" si="65"/>
        <v>2819.0000000000018</v>
      </c>
      <c r="L80" s="302">
        <f t="shared" si="66"/>
        <v>1.2130763416477703</v>
      </c>
      <c r="M80" s="306">
        <v>14260</v>
      </c>
      <c r="N80" s="297">
        <f t="shared" si="67"/>
        <v>1789.0000000000018</v>
      </c>
      <c r="O80" s="311">
        <f t="shared" si="68"/>
        <v>1.1254558204768585</v>
      </c>
      <c r="Q80" s="292">
        <v>74</v>
      </c>
      <c r="R80" s="289">
        <f t="shared" si="57"/>
        <v>14590</v>
      </c>
      <c r="S80" s="289">
        <f t="shared" si="69"/>
        <v>16049.000000000002</v>
      </c>
      <c r="T80" s="297">
        <v>13240</v>
      </c>
      <c r="U80" s="297">
        <f t="shared" si="70"/>
        <v>2809.0000000000018</v>
      </c>
      <c r="V80" s="302">
        <f t="shared" si="71"/>
        <v>1.2121601208459216</v>
      </c>
      <c r="W80" s="306">
        <v>14270</v>
      </c>
      <c r="X80" s="297">
        <f t="shared" si="72"/>
        <v>1779.0000000000018</v>
      </c>
      <c r="Y80" s="311">
        <f t="shared" si="73"/>
        <v>1.124667133847232</v>
      </c>
      <c r="AA80" s="292">
        <v>74</v>
      </c>
      <c r="AB80" s="289">
        <f t="shared" si="58"/>
        <v>14620</v>
      </c>
      <c r="AC80" s="289">
        <f t="shared" si="74"/>
        <v>16082.000000000002</v>
      </c>
      <c r="AD80" s="297">
        <v>13950</v>
      </c>
      <c r="AE80" s="297">
        <f t="shared" si="75"/>
        <v>2132.0000000000018</v>
      </c>
      <c r="AF80" s="302">
        <f t="shared" si="76"/>
        <v>1.1528315412186381</v>
      </c>
      <c r="AG80" s="306">
        <v>14990</v>
      </c>
      <c r="AH80" s="297">
        <f t="shared" si="77"/>
        <v>1092.0000000000018</v>
      </c>
      <c r="AI80" s="311">
        <f t="shared" si="78"/>
        <v>1.0728485657104738</v>
      </c>
      <c r="AK80" s="292">
        <v>74</v>
      </c>
      <c r="AL80" s="289">
        <f t="shared" si="59"/>
        <v>14690</v>
      </c>
      <c r="AM80" s="289">
        <f t="shared" si="79"/>
        <v>16159.000000000002</v>
      </c>
      <c r="AN80" s="297">
        <v>14000</v>
      </c>
      <c r="AO80" s="297">
        <f t="shared" si="80"/>
        <v>2159.0000000000018</v>
      </c>
      <c r="AP80" s="302">
        <f t="shared" si="81"/>
        <v>1.1542142857142859</v>
      </c>
      <c r="AQ80" s="306">
        <v>15030</v>
      </c>
      <c r="AR80" s="297">
        <f t="shared" si="82"/>
        <v>1129.0000000000018</v>
      </c>
      <c r="AS80" s="311">
        <f t="shared" si="83"/>
        <v>1.0751164337990686</v>
      </c>
      <c r="AU80" s="292">
        <v>74</v>
      </c>
      <c r="AV80" s="289">
        <f t="shared" si="60"/>
        <v>14720</v>
      </c>
      <c r="AW80" s="289">
        <f t="shared" si="84"/>
        <v>16192.000000000002</v>
      </c>
      <c r="AX80" s="297">
        <v>14020</v>
      </c>
      <c r="AY80" s="297">
        <f t="shared" si="85"/>
        <v>2172.0000000000018</v>
      </c>
      <c r="AZ80" s="302">
        <f t="shared" si="86"/>
        <v>1.1549215406562054</v>
      </c>
      <c r="BA80" s="306">
        <v>15050</v>
      </c>
      <c r="BB80" s="297">
        <f t="shared" si="87"/>
        <v>1142.0000000000018</v>
      </c>
      <c r="BC80" s="311">
        <f t="shared" si="88"/>
        <v>1.0758803986710965</v>
      </c>
      <c r="BE80" s="292">
        <v>74</v>
      </c>
      <c r="BF80" s="289">
        <f t="shared" si="61"/>
        <v>14970</v>
      </c>
      <c r="BG80" s="289">
        <f t="shared" si="89"/>
        <v>16467</v>
      </c>
      <c r="BH80" s="297">
        <v>14160</v>
      </c>
      <c r="BI80" s="297">
        <f t="shared" si="90"/>
        <v>2307</v>
      </c>
      <c r="BJ80" s="302">
        <f t="shared" si="91"/>
        <v>1.1629237288135594</v>
      </c>
      <c r="BK80" s="306">
        <v>15200</v>
      </c>
      <c r="BL80" s="297">
        <f t="shared" si="92"/>
        <v>1267</v>
      </c>
      <c r="BM80" s="311">
        <f t="shared" si="93"/>
        <v>1.0833552631578947</v>
      </c>
      <c r="BO80" s="292">
        <v>74</v>
      </c>
      <c r="BP80" s="289">
        <f t="shared" si="62"/>
        <v>15110</v>
      </c>
      <c r="BQ80" s="289">
        <f t="shared" si="94"/>
        <v>16621</v>
      </c>
      <c r="BR80" s="297">
        <v>14550</v>
      </c>
      <c r="BS80" s="297">
        <f t="shared" si="95"/>
        <v>2071</v>
      </c>
      <c r="BT80" s="302">
        <f t="shared" si="96"/>
        <v>1.1423367697594502</v>
      </c>
      <c r="BU80" s="306">
        <v>15580</v>
      </c>
      <c r="BV80" s="297">
        <f t="shared" si="97"/>
        <v>1041</v>
      </c>
      <c r="BW80" s="311">
        <f t="shared" si="98"/>
        <v>1.0668164313222079</v>
      </c>
      <c r="BY80" s="292">
        <v>74</v>
      </c>
      <c r="BZ80" s="289">
        <f t="shared" si="63"/>
        <v>15280</v>
      </c>
      <c r="CA80" s="289">
        <f t="shared" si="99"/>
        <v>16808</v>
      </c>
      <c r="CB80" s="297">
        <v>14780</v>
      </c>
      <c r="CC80" s="297">
        <f t="shared" si="100"/>
        <v>2028</v>
      </c>
      <c r="CD80" s="302">
        <f t="shared" si="101"/>
        <v>1.1372124492557509</v>
      </c>
      <c r="CE80" s="306">
        <v>15810</v>
      </c>
      <c r="CF80" s="297">
        <f t="shared" si="102"/>
        <v>998</v>
      </c>
      <c r="CG80" s="311">
        <f t="shared" si="103"/>
        <v>1.063124604680582</v>
      </c>
    </row>
    <row r="81" spans="5:85">
      <c r="E81" s="289">
        <f>計算票!G82</f>
        <v>16280</v>
      </c>
      <c r="G81" s="292">
        <v>75</v>
      </c>
      <c r="H81" s="289">
        <f t="shared" si="56"/>
        <v>14800</v>
      </c>
      <c r="I81" s="289">
        <f t="shared" si="64"/>
        <v>16280.000000000002</v>
      </c>
      <c r="J81" s="297">
        <v>13420</v>
      </c>
      <c r="K81" s="297">
        <f t="shared" si="65"/>
        <v>2860.0000000000018</v>
      </c>
      <c r="L81" s="302">
        <f t="shared" si="66"/>
        <v>1.2131147540983609</v>
      </c>
      <c r="M81" s="306">
        <v>14460</v>
      </c>
      <c r="N81" s="297">
        <f t="shared" si="67"/>
        <v>1820.0000000000018</v>
      </c>
      <c r="O81" s="311">
        <f t="shared" si="68"/>
        <v>1.1258644536652838</v>
      </c>
      <c r="Q81" s="292">
        <v>75</v>
      </c>
      <c r="R81" s="289">
        <f t="shared" si="57"/>
        <v>14800</v>
      </c>
      <c r="S81" s="289">
        <f t="shared" si="69"/>
        <v>16280.000000000002</v>
      </c>
      <c r="T81" s="297">
        <v>13430</v>
      </c>
      <c r="U81" s="297">
        <f t="shared" si="70"/>
        <v>2850.0000000000018</v>
      </c>
      <c r="V81" s="302">
        <f t="shared" si="71"/>
        <v>1.2122114668652273</v>
      </c>
      <c r="W81" s="306">
        <v>14470</v>
      </c>
      <c r="X81" s="297">
        <f t="shared" si="72"/>
        <v>1810.0000000000018</v>
      </c>
      <c r="Y81" s="311">
        <f t="shared" si="73"/>
        <v>1.1250863856254321</v>
      </c>
      <c r="AA81" s="292">
        <v>75</v>
      </c>
      <c r="AB81" s="289">
        <f t="shared" si="58"/>
        <v>14830</v>
      </c>
      <c r="AC81" s="289">
        <f t="shared" si="74"/>
        <v>16313.000000000002</v>
      </c>
      <c r="AD81" s="297">
        <v>14150</v>
      </c>
      <c r="AE81" s="297">
        <f t="shared" si="75"/>
        <v>2163.0000000000018</v>
      </c>
      <c r="AF81" s="302">
        <f t="shared" si="76"/>
        <v>1.152862190812721</v>
      </c>
      <c r="AG81" s="306">
        <v>15200</v>
      </c>
      <c r="AH81" s="297">
        <f t="shared" si="77"/>
        <v>1113.0000000000018</v>
      </c>
      <c r="AI81" s="311">
        <f t="shared" si="78"/>
        <v>1.0732236842105265</v>
      </c>
      <c r="AK81" s="292">
        <v>75</v>
      </c>
      <c r="AL81" s="289">
        <f t="shared" si="59"/>
        <v>14900</v>
      </c>
      <c r="AM81" s="289">
        <f t="shared" si="79"/>
        <v>16390</v>
      </c>
      <c r="AN81" s="297">
        <v>14200</v>
      </c>
      <c r="AO81" s="297">
        <f t="shared" si="80"/>
        <v>2190</v>
      </c>
      <c r="AP81" s="302">
        <f t="shared" si="81"/>
        <v>1.154225352112676</v>
      </c>
      <c r="AQ81" s="306">
        <v>15240</v>
      </c>
      <c r="AR81" s="297">
        <f t="shared" si="82"/>
        <v>1150</v>
      </c>
      <c r="AS81" s="311">
        <f t="shared" si="83"/>
        <v>1.0754593175853018</v>
      </c>
      <c r="AU81" s="292">
        <v>75</v>
      </c>
      <c r="AV81" s="289">
        <f t="shared" si="60"/>
        <v>14930</v>
      </c>
      <c r="AW81" s="289">
        <f t="shared" si="84"/>
        <v>16423</v>
      </c>
      <c r="AX81" s="297">
        <v>14220</v>
      </c>
      <c r="AY81" s="297">
        <f t="shared" si="85"/>
        <v>2203</v>
      </c>
      <c r="AZ81" s="302">
        <f t="shared" si="86"/>
        <v>1.1549226441631506</v>
      </c>
      <c r="BA81" s="306">
        <v>15260</v>
      </c>
      <c r="BB81" s="297">
        <f t="shared" si="87"/>
        <v>1163</v>
      </c>
      <c r="BC81" s="311">
        <f t="shared" si="88"/>
        <v>1.0762123197903015</v>
      </c>
      <c r="BE81" s="292">
        <v>75</v>
      </c>
      <c r="BF81" s="289">
        <f t="shared" si="61"/>
        <v>15180</v>
      </c>
      <c r="BG81" s="289">
        <f t="shared" si="89"/>
        <v>16698</v>
      </c>
      <c r="BH81" s="297">
        <v>14360</v>
      </c>
      <c r="BI81" s="297">
        <f t="shared" si="90"/>
        <v>2338</v>
      </c>
      <c r="BJ81" s="302">
        <f t="shared" si="91"/>
        <v>1.1628133704735375</v>
      </c>
      <c r="BK81" s="306">
        <v>15410</v>
      </c>
      <c r="BL81" s="297">
        <f t="shared" si="92"/>
        <v>1288</v>
      </c>
      <c r="BM81" s="311">
        <f t="shared" si="93"/>
        <v>1.0835820895522388</v>
      </c>
      <c r="BO81" s="292">
        <v>75</v>
      </c>
      <c r="BP81" s="289">
        <f t="shared" si="62"/>
        <v>15320</v>
      </c>
      <c r="BQ81" s="289">
        <f t="shared" si="94"/>
        <v>16852</v>
      </c>
      <c r="BR81" s="297">
        <v>14750</v>
      </c>
      <c r="BS81" s="297">
        <f t="shared" si="95"/>
        <v>2102</v>
      </c>
      <c r="BT81" s="302">
        <f t="shared" si="96"/>
        <v>1.1425084745762712</v>
      </c>
      <c r="BU81" s="306">
        <v>15790</v>
      </c>
      <c r="BV81" s="297">
        <f t="shared" si="97"/>
        <v>1062</v>
      </c>
      <c r="BW81" s="311">
        <f t="shared" si="98"/>
        <v>1.0672577580747309</v>
      </c>
      <c r="BY81" s="292">
        <v>75</v>
      </c>
      <c r="BZ81" s="289">
        <f t="shared" si="63"/>
        <v>15490</v>
      </c>
      <c r="CA81" s="289">
        <f t="shared" si="99"/>
        <v>17039</v>
      </c>
      <c r="CB81" s="297">
        <v>14980</v>
      </c>
      <c r="CC81" s="297">
        <f t="shared" si="100"/>
        <v>2059</v>
      </c>
      <c r="CD81" s="302">
        <f t="shared" si="101"/>
        <v>1.1374499332443258</v>
      </c>
      <c r="CE81" s="306">
        <v>16020</v>
      </c>
      <c r="CF81" s="297">
        <f t="shared" si="102"/>
        <v>1019</v>
      </c>
      <c r="CG81" s="311">
        <f t="shared" si="103"/>
        <v>1.0636079900124844</v>
      </c>
    </row>
    <row r="82" spans="5:85">
      <c r="E82" s="289">
        <f>計算票!G83</f>
        <v>16510</v>
      </c>
      <c r="G82" s="292">
        <v>76</v>
      </c>
      <c r="H82" s="289">
        <f t="shared" si="56"/>
        <v>15010</v>
      </c>
      <c r="I82" s="289">
        <f t="shared" si="64"/>
        <v>16511</v>
      </c>
      <c r="J82" s="297">
        <v>13600</v>
      </c>
      <c r="K82" s="297">
        <f t="shared" si="65"/>
        <v>2911</v>
      </c>
      <c r="L82" s="302">
        <f t="shared" si="66"/>
        <v>1.2140441176470589</v>
      </c>
      <c r="M82" s="306">
        <v>14660</v>
      </c>
      <c r="N82" s="297">
        <f t="shared" si="67"/>
        <v>1851</v>
      </c>
      <c r="O82" s="311">
        <f t="shared" si="68"/>
        <v>1.126261937244202</v>
      </c>
      <c r="Q82" s="292">
        <v>76</v>
      </c>
      <c r="R82" s="289">
        <f t="shared" si="57"/>
        <v>15010</v>
      </c>
      <c r="S82" s="289">
        <f t="shared" si="69"/>
        <v>16511</v>
      </c>
      <c r="T82" s="297">
        <v>13610</v>
      </c>
      <c r="U82" s="297">
        <f t="shared" si="70"/>
        <v>2901</v>
      </c>
      <c r="V82" s="302">
        <f t="shared" si="71"/>
        <v>1.2131520940484937</v>
      </c>
      <c r="W82" s="306">
        <v>14670</v>
      </c>
      <c r="X82" s="297">
        <f t="shared" si="72"/>
        <v>1841</v>
      </c>
      <c r="Y82" s="311">
        <f t="shared" si="73"/>
        <v>1.1254942058623041</v>
      </c>
      <c r="AA82" s="292">
        <v>76</v>
      </c>
      <c r="AB82" s="289">
        <f t="shared" si="58"/>
        <v>15040</v>
      </c>
      <c r="AC82" s="289">
        <f t="shared" si="74"/>
        <v>16544</v>
      </c>
      <c r="AD82" s="297">
        <v>14350</v>
      </c>
      <c r="AE82" s="297">
        <f t="shared" si="75"/>
        <v>2194</v>
      </c>
      <c r="AF82" s="302">
        <f t="shared" si="76"/>
        <v>1.1528919860627178</v>
      </c>
      <c r="AG82" s="306">
        <v>15410</v>
      </c>
      <c r="AH82" s="297">
        <f t="shared" si="77"/>
        <v>1134</v>
      </c>
      <c r="AI82" s="311">
        <f t="shared" si="78"/>
        <v>1.073588578844906</v>
      </c>
      <c r="AK82" s="292">
        <v>76</v>
      </c>
      <c r="AL82" s="289">
        <f t="shared" si="59"/>
        <v>15110</v>
      </c>
      <c r="AM82" s="289">
        <f t="shared" si="79"/>
        <v>16621</v>
      </c>
      <c r="AN82" s="297">
        <v>14390</v>
      </c>
      <c r="AO82" s="297">
        <f t="shared" si="80"/>
        <v>2231</v>
      </c>
      <c r="AP82" s="302">
        <f t="shared" si="81"/>
        <v>1.1550382209867964</v>
      </c>
      <c r="AQ82" s="306">
        <v>15450</v>
      </c>
      <c r="AR82" s="297">
        <f t="shared" si="82"/>
        <v>1171</v>
      </c>
      <c r="AS82" s="311">
        <f t="shared" si="83"/>
        <v>1.0757928802588996</v>
      </c>
      <c r="AU82" s="292">
        <v>76</v>
      </c>
      <c r="AV82" s="289">
        <f t="shared" si="60"/>
        <v>15140</v>
      </c>
      <c r="AW82" s="289">
        <f t="shared" si="84"/>
        <v>16654</v>
      </c>
      <c r="AX82" s="297">
        <v>14420</v>
      </c>
      <c r="AY82" s="297">
        <f t="shared" si="85"/>
        <v>2234</v>
      </c>
      <c r="AZ82" s="302">
        <f t="shared" si="86"/>
        <v>1.1549237170596394</v>
      </c>
      <c r="BA82" s="306">
        <v>15470</v>
      </c>
      <c r="BB82" s="297">
        <f t="shared" si="87"/>
        <v>1184</v>
      </c>
      <c r="BC82" s="311">
        <f t="shared" si="88"/>
        <v>1.0765352294764059</v>
      </c>
      <c r="BE82" s="292">
        <v>76</v>
      </c>
      <c r="BF82" s="289">
        <f t="shared" si="61"/>
        <v>15390</v>
      </c>
      <c r="BG82" s="289">
        <f t="shared" si="89"/>
        <v>16929</v>
      </c>
      <c r="BH82" s="297">
        <v>14560</v>
      </c>
      <c r="BI82" s="297">
        <f t="shared" si="90"/>
        <v>2369</v>
      </c>
      <c r="BJ82" s="302">
        <f t="shared" si="91"/>
        <v>1.1627060439560439</v>
      </c>
      <c r="BK82" s="306">
        <v>15620</v>
      </c>
      <c r="BL82" s="297">
        <f t="shared" si="92"/>
        <v>1309</v>
      </c>
      <c r="BM82" s="311">
        <f t="shared" si="93"/>
        <v>1.0838028169014085</v>
      </c>
      <c r="BO82" s="292">
        <v>76</v>
      </c>
      <c r="BP82" s="289">
        <f t="shared" si="62"/>
        <v>15530</v>
      </c>
      <c r="BQ82" s="289">
        <f t="shared" si="94"/>
        <v>17083</v>
      </c>
      <c r="BR82" s="297">
        <v>14940</v>
      </c>
      <c r="BS82" s="297">
        <f t="shared" si="95"/>
        <v>2143</v>
      </c>
      <c r="BT82" s="302">
        <f t="shared" si="96"/>
        <v>1.1434404283801873</v>
      </c>
      <c r="BU82" s="306">
        <v>16000</v>
      </c>
      <c r="BV82" s="297">
        <f t="shared" si="97"/>
        <v>1083</v>
      </c>
      <c r="BW82" s="311">
        <f t="shared" si="98"/>
        <v>1.0676874999999999</v>
      </c>
      <c r="BY82" s="292">
        <v>76</v>
      </c>
      <c r="BZ82" s="289">
        <f t="shared" si="63"/>
        <v>15700</v>
      </c>
      <c r="CA82" s="289">
        <f t="shared" si="99"/>
        <v>17270</v>
      </c>
      <c r="CB82" s="297">
        <v>15180</v>
      </c>
      <c r="CC82" s="297">
        <f t="shared" si="100"/>
        <v>2090</v>
      </c>
      <c r="CD82" s="302">
        <f t="shared" si="101"/>
        <v>1.1376811594202898</v>
      </c>
      <c r="CE82" s="306">
        <v>16230</v>
      </c>
      <c r="CF82" s="297">
        <f t="shared" si="102"/>
        <v>1040</v>
      </c>
      <c r="CG82" s="311">
        <f t="shared" si="103"/>
        <v>1.0640788662969809</v>
      </c>
    </row>
    <row r="83" spans="5:85">
      <c r="E83" s="289">
        <f>計算票!G84</f>
        <v>16740</v>
      </c>
      <c r="G83" s="292">
        <v>77</v>
      </c>
      <c r="H83" s="289">
        <f t="shared" si="56"/>
        <v>15220</v>
      </c>
      <c r="I83" s="289">
        <f t="shared" si="64"/>
        <v>16742</v>
      </c>
      <c r="J83" s="297">
        <v>13790</v>
      </c>
      <c r="K83" s="297">
        <f t="shared" si="65"/>
        <v>2952</v>
      </c>
      <c r="L83" s="302">
        <f t="shared" si="66"/>
        <v>1.214068165337201</v>
      </c>
      <c r="M83" s="306">
        <v>14860</v>
      </c>
      <c r="N83" s="297">
        <f t="shared" si="67"/>
        <v>1882</v>
      </c>
      <c r="O83" s="311">
        <f t="shared" si="68"/>
        <v>1.1266487213997307</v>
      </c>
      <c r="Q83" s="292">
        <v>77</v>
      </c>
      <c r="R83" s="289">
        <f t="shared" si="57"/>
        <v>15220</v>
      </c>
      <c r="S83" s="289">
        <f t="shared" si="69"/>
        <v>16742</v>
      </c>
      <c r="T83" s="297">
        <v>13800</v>
      </c>
      <c r="U83" s="297">
        <f t="shared" si="70"/>
        <v>2942</v>
      </c>
      <c r="V83" s="302">
        <f t="shared" si="71"/>
        <v>1.2131884057971014</v>
      </c>
      <c r="W83" s="306">
        <v>14870</v>
      </c>
      <c r="X83" s="297">
        <f t="shared" si="72"/>
        <v>1872</v>
      </c>
      <c r="Y83" s="311">
        <f t="shared" si="73"/>
        <v>1.1258910558170814</v>
      </c>
      <c r="AA83" s="292">
        <v>77</v>
      </c>
      <c r="AB83" s="289">
        <f t="shared" si="58"/>
        <v>15250</v>
      </c>
      <c r="AC83" s="289">
        <f t="shared" si="74"/>
        <v>16775</v>
      </c>
      <c r="AD83" s="297">
        <v>14550</v>
      </c>
      <c r="AE83" s="297">
        <f t="shared" si="75"/>
        <v>2225</v>
      </c>
      <c r="AF83" s="302">
        <f t="shared" si="76"/>
        <v>1.1529209621993126</v>
      </c>
      <c r="AG83" s="306">
        <v>15620</v>
      </c>
      <c r="AH83" s="297">
        <f t="shared" si="77"/>
        <v>1155</v>
      </c>
      <c r="AI83" s="311">
        <f t="shared" si="78"/>
        <v>1.073943661971831</v>
      </c>
      <c r="AK83" s="292">
        <v>77</v>
      </c>
      <c r="AL83" s="289">
        <f t="shared" si="59"/>
        <v>15320</v>
      </c>
      <c r="AM83" s="289">
        <f t="shared" si="79"/>
        <v>16852</v>
      </c>
      <c r="AN83" s="297">
        <v>14590</v>
      </c>
      <c r="AO83" s="297">
        <f t="shared" si="80"/>
        <v>2262</v>
      </c>
      <c r="AP83" s="302">
        <f t="shared" si="81"/>
        <v>1.1550376970527758</v>
      </c>
      <c r="AQ83" s="306">
        <v>15660</v>
      </c>
      <c r="AR83" s="297">
        <f t="shared" si="82"/>
        <v>1192</v>
      </c>
      <c r="AS83" s="311">
        <f t="shared" si="83"/>
        <v>1.0761174968071521</v>
      </c>
      <c r="AU83" s="292">
        <v>77</v>
      </c>
      <c r="AV83" s="289">
        <f t="shared" si="60"/>
        <v>15350</v>
      </c>
      <c r="AW83" s="289">
        <f t="shared" si="84"/>
        <v>16885</v>
      </c>
      <c r="AX83" s="297">
        <v>14610</v>
      </c>
      <c r="AY83" s="297">
        <f t="shared" si="85"/>
        <v>2275</v>
      </c>
      <c r="AZ83" s="302">
        <f t="shared" si="86"/>
        <v>1.1557152635181382</v>
      </c>
      <c r="BA83" s="306">
        <v>15680</v>
      </c>
      <c r="BB83" s="297">
        <f t="shared" si="87"/>
        <v>1205</v>
      </c>
      <c r="BC83" s="311">
        <f t="shared" si="88"/>
        <v>1.0768494897959184</v>
      </c>
      <c r="BE83" s="292">
        <v>77</v>
      </c>
      <c r="BF83" s="289">
        <f t="shared" si="61"/>
        <v>15600</v>
      </c>
      <c r="BG83" s="289">
        <f t="shared" si="89"/>
        <v>17160</v>
      </c>
      <c r="BH83" s="297">
        <v>14760</v>
      </c>
      <c r="BI83" s="297">
        <f t="shared" si="90"/>
        <v>2400</v>
      </c>
      <c r="BJ83" s="302">
        <f t="shared" si="91"/>
        <v>1.1626016260162602</v>
      </c>
      <c r="BK83" s="306">
        <v>15820</v>
      </c>
      <c r="BL83" s="297">
        <f t="shared" si="92"/>
        <v>1340</v>
      </c>
      <c r="BM83" s="311">
        <f t="shared" si="93"/>
        <v>1.0847029077117574</v>
      </c>
      <c r="BO83" s="292">
        <v>77</v>
      </c>
      <c r="BP83" s="289">
        <f t="shared" si="62"/>
        <v>15740</v>
      </c>
      <c r="BQ83" s="289">
        <f t="shared" si="94"/>
        <v>17314</v>
      </c>
      <c r="BR83" s="297">
        <v>15140</v>
      </c>
      <c r="BS83" s="297">
        <f t="shared" si="95"/>
        <v>2174</v>
      </c>
      <c r="BT83" s="302">
        <f t="shared" si="96"/>
        <v>1.1435931307793923</v>
      </c>
      <c r="BU83" s="306">
        <v>16210</v>
      </c>
      <c r="BV83" s="297">
        <f t="shared" si="97"/>
        <v>1104</v>
      </c>
      <c r="BW83" s="311">
        <f t="shared" si="98"/>
        <v>1.0681061073411475</v>
      </c>
      <c r="BY83" s="292">
        <v>77</v>
      </c>
      <c r="BZ83" s="289">
        <f t="shared" si="63"/>
        <v>15910</v>
      </c>
      <c r="CA83" s="289">
        <f t="shared" si="99"/>
        <v>17501</v>
      </c>
      <c r="CB83" s="297">
        <v>15370</v>
      </c>
      <c r="CC83" s="297">
        <f t="shared" si="100"/>
        <v>2131</v>
      </c>
      <c r="CD83" s="302">
        <f t="shared" si="101"/>
        <v>1.1386467143786598</v>
      </c>
      <c r="CE83" s="306">
        <v>16440</v>
      </c>
      <c r="CF83" s="297">
        <f t="shared" si="102"/>
        <v>1061</v>
      </c>
      <c r="CG83" s="311">
        <f t="shared" si="103"/>
        <v>1.064537712895377</v>
      </c>
    </row>
    <row r="84" spans="5:85">
      <c r="E84" s="289">
        <f>計算票!G85</f>
        <v>16970</v>
      </c>
      <c r="G84" s="292">
        <v>78</v>
      </c>
      <c r="H84" s="289">
        <f t="shared" si="56"/>
        <v>15430</v>
      </c>
      <c r="I84" s="289">
        <f t="shared" si="64"/>
        <v>16973</v>
      </c>
      <c r="J84" s="297">
        <v>13980</v>
      </c>
      <c r="K84" s="297">
        <f t="shared" si="65"/>
        <v>2993</v>
      </c>
      <c r="L84" s="302">
        <f t="shared" si="66"/>
        <v>1.2140915593705293</v>
      </c>
      <c r="M84" s="306">
        <v>15050</v>
      </c>
      <c r="N84" s="297">
        <f t="shared" si="67"/>
        <v>1923</v>
      </c>
      <c r="O84" s="311">
        <f t="shared" si="68"/>
        <v>1.1277740863787376</v>
      </c>
      <c r="Q84" s="292">
        <v>78</v>
      </c>
      <c r="R84" s="289">
        <f t="shared" si="57"/>
        <v>15430</v>
      </c>
      <c r="S84" s="289">
        <f t="shared" si="69"/>
        <v>16973</v>
      </c>
      <c r="T84" s="297">
        <v>13990</v>
      </c>
      <c r="U84" s="297">
        <f t="shared" si="70"/>
        <v>2983</v>
      </c>
      <c r="V84" s="302">
        <f t="shared" si="71"/>
        <v>1.2132237312365977</v>
      </c>
      <c r="W84" s="306">
        <v>15070</v>
      </c>
      <c r="X84" s="297">
        <f t="shared" si="72"/>
        <v>1903</v>
      </c>
      <c r="Y84" s="311">
        <f t="shared" si="73"/>
        <v>1.1262773722627737</v>
      </c>
      <c r="AA84" s="292">
        <v>78</v>
      </c>
      <c r="AB84" s="289">
        <f t="shared" si="58"/>
        <v>15460</v>
      </c>
      <c r="AC84" s="289">
        <f t="shared" si="74"/>
        <v>17006</v>
      </c>
      <c r="AD84" s="297">
        <v>14750</v>
      </c>
      <c r="AE84" s="297">
        <f t="shared" si="75"/>
        <v>2256</v>
      </c>
      <c r="AF84" s="302">
        <f t="shared" si="76"/>
        <v>1.152949152542373</v>
      </c>
      <c r="AG84" s="306">
        <v>15820</v>
      </c>
      <c r="AH84" s="297">
        <f t="shared" si="77"/>
        <v>1186</v>
      </c>
      <c r="AI84" s="311">
        <f t="shared" si="78"/>
        <v>1.0749683944374211</v>
      </c>
      <c r="AK84" s="292">
        <v>78</v>
      </c>
      <c r="AL84" s="289">
        <f t="shared" si="59"/>
        <v>15530</v>
      </c>
      <c r="AM84" s="289">
        <f t="shared" si="79"/>
        <v>17083</v>
      </c>
      <c r="AN84" s="297">
        <v>14790</v>
      </c>
      <c r="AO84" s="297">
        <f t="shared" si="80"/>
        <v>2293</v>
      </c>
      <c r="AP84" s="302">
        <f t="shared" si="81"/>
        <v>1.1550371872887086</v>
      </c>
      <c r="AQ84" s="306">
        <v>15870</v>
      </c>
      <c r="AR84" s="297">
        <f t="shared" si="82"/>
        <v>1213</v>
      </c>
      <c r="AS84" s="311">
        <f t="shared" si="83"/>
        <v>1.0764335223692501</v>
      </c>
      <c r="AU84" s="292">
        <v>78</v>
      </c>
      <c r="AV84" s="289">
        <f t="shared" si="60"/>
        <v>15560</v>
      </c>
      <c r="AW84" s="289">
        <f t="shared" si="84"/>
        <v>17116</v>
      </c>
      <c r="AX84" s="297">
        <v>14810</v>
      </c>
      <c r="AY84" s="297">
        <f t="shared" si="85"/>
        <v>2306</v>
      </c>
      <c r="AZ84" s="302">
        <f t="shared" si="86"/>
        <v>1.1557056043214045</v>
      </c>
      <c r="BA84" s="306">
        <v>15890</v>
      </c>
      <c r="BB84" s="297">
        <f t="shared" si="87"/>
        <v>1226</v>
      </c>
      <c r="BC84" s="311">
        <f t="shared" si="88"/>
        <v>1.0771554436752675</v>
      </c>
      <c r="BE84" s="292">
        <v>78</v>
      </c>
      <c r="BF84" s="289">
        <f t="shared" si="61"/>
        <v>15810</v>
      </c>
      <c r="BG84" s="289">
        <f t="shared" si="89"/>
        <v>17391</v>
      </c>
      <c r="BH84" s="297">
        <v>14960</v>
      </c>
      <c r="BI84" s="297">
        <f t="shared" si="90"/>
        <v>2431</v>
      </c>
      <c r="BJ84" s="302">
        <f t="shared" si="91"/>
        <v>1.1625000000000001</v>
      </c>
      <c r="BK84" s="306">
        <v>16030</v>
      </c>
      <c r="BL84" s="297">
        <f t="shared" si="92"/>
        <v>1361</v>
      </c>
      <c r="BM84" s="311">
        <f t="shared" si="93"/>
        <v>1.0849033063006863</v>
      </c>
      <c r="BO84" s="292">
        <v>78</v>
      </c>
      <c r="BP84" s="289">
        <f t="shared" si="62"/>
        <v>15950</v>
      </c>
      <c r="BQ84" s="289">
        <f t="shared" si="94"/>
        <v>17545</v>
      </c>
      <c r="BR84" s="297">
        <v>15340</v>
      </c>
      <c r="BS84" s="297">
        <f t="shared" si="95"/>
        <v>2205</v>
      </c>
      <c r="BT84" s="302">
        <f t="shared" si="96"/>
        <v>1.1437418513689701</v>
      </c>
      <c r="BU84" s="306">
        <v>16420</v>
      </c>
      <c r="BV84" s="297">
        <f t="shared" si="97"/>
        <v>1125</v>
      </c>
      <c r="BW84" s="311">
        <f t="shared" si="98"/>
        <v>1.0685140073081607</v>
      </c>
      <c r="BY84" s="292">
        <v>78</v>
      </c>
      <c r="BZ84" s="289">
        <f t="shared" si="63"/>
        <v>16120</v>
      </c>
      <c r="CA84" s="289">
        <f t="shared" si="99"/>
        <v>17732</v>
      </c>
      <c r="CB84" s="297">
        <v>15570</v>
      </c>
      <c r="CC84" s="297">
        <f t="shared" si="100"/>
        <v>2162</v>
      </c>
      <c r="CD84" s="302">
        <f t="shared" si="101"/>
        <v>1.1388567758509955</v>
      </c>
      <c r="CE84" s="306">
        <v>16650</v>
      </c>
      <c r="CF84" s="297">
        <f t="shared" si="102"/>
        <v>1082</v>
      </c>
      <c r="CG84" s="311">
        <f t="shared" si="103"/>
        <v>1.0649849849849851</v>
      </c>
    </row>
    <row r="85" spans="5:85">
      <c r="E85" s="289">
        <f>計算票!G86</f>
        <v>17200</v>
      </c>
      <c r="G85" s="292">
        <v>79</v>
      </c>
      <c r="H85" s="289">
        <f t="shared" si="56"/>
        <v>15640</v>
      </c>
      <c r="I85" s="289">
        <f t="shared" si="64"/>
        <v>17204</v>
      </c>
      <c r="J85" s="297">
        <v>14160</v>
      </c>
      <c r="K85" s="297">
        <f t="shared" si="65"/>
        <v>3044</v>
      </c>
      <c r="L85" s="302">
        <f t="shared" si="66"/>
        <v>1.2149717514124294</v>
      </c>
      <c r="M85" s="306">
        <v>15250</v>
      </c>
      <c r="N85" s="297">
        <f t="shared" si="67"/>
        <v>1954</v>
      </c>
      <c r="O85" s="311">
        <f t="shared" si="68"/>
        <v>1.1281311475409836</v>
      </c>
      <c r="Q85" s="292">
        <v>79</v>
      </c>
      <c r="R85" s="289">
        <f t="shared" si="57"/>
        <v>15640</v>
      </c>
      <c r="S85" s="289">
        <f t="shared" si="69"/>
        <v>17204</v>
      </c>
      <c r="T85" s="297">
        <v>14170</v>
      </c>
      <c r="U85" s="297">
        <f t="shared" si="70"/>
        <v>3034</v>
      </c>
      <c r="V85" s="302">
        <f t="shared" si="71"/>
        <v>1.2141143260409315</v>
      </c>
      <c r="W85" s="306">
        <v>15260</v>
      </c>
      <c r="X85" s="297">
        <f t="shared" si="72"/>
        <v>1944</v>
      </c>
      <c r="Y85" s="311">
        <f t="shared" si="73"/>
        <v>1.1273918741808651</v>
      </c>
      <c r="AA85" s="292">
        <v>79</v>
      </c>
      <c r="AB85" s="289">
        <f t="shared" si="58"/>
        <v>15670</v>
      </c>
      <c r="AC85" s="289">
        <f t="shared" si="74"/>
        <v>17237</v>
      </c>
      <c r="AD85" s="297">
        <v>14940</v>
      </c>
      <c r="AE85" s="297">
        <f t="shared" si="75"/>
        <v>2297</v>
      </c>
      <c r="AF85" s="302">
        <f t="shared" si="76"/>
        <v>1.1537483266398929</v>
      </c>
      <c r="AG85" s="306">
        <v>16030</v>
      </c>
      <c r="AH85" s="297">
        <f t="shared" si="77"/>
        <v>1207</v>
      </c>
      <c r="AI85" s="311">
        <f t="shared" si="78"/>
        <v>1.0752963194011229</v>
      </c>
      <c r="AK85" s="292">
        <v>79</v>
      </c>
      <c r="AL85" s="289">
        <f t="shared" si="59"/>
        <v>15740</v>
      </c>
      <c r="AM85" s="289">
        <f t="shared" si="79"/>
        <v>17314</v>
      </c>
      <c r="AN85" s="297">
        <v>14990</v>
      </c>
      <c r="AO85" s="297">
        <f t="shared" si="80"/>
        <v>2324</v>
      </c>
      <c r="AP85" s="302">
        <f t="shared" si="81"/>
        <v>1.1550366911274184</v>
      </c>
      <c r="AQ85" s="306">
        <v>16080</v>
      </c>
      <c r="AR85" s="297">
        <f t="shared" si="82"/>
        <v>1234</v>
      </c>
      <c r="AS85" s="311">
        <f t="shared" si="83"/>
        <v>1.0767412935323384</v>
      </c>
      <c r="AU85" s="292">
        <v>79</v>
      </c>
      <c r="AV85" s="289">
        <f t="shared" si="60"/>
        <v>15770</v>
      </c>
      <c r="AW85" s="289">
        <f t="shared" si="84"/>
        <v>17347</v>
      </c>
      <c r="AX85" s="297">
        <v>15010</v>
      </c>
      <c r="AY85" s="297">
        <f t="shared" si="85"/>
        <v>2337</v>
      </c>
      <c r="AZ85" s="302">
        <f t="shared" si="86"/>
        <v>1.1556962025316455</v>
      </c>
      <c r="BA85" s="306">
        <v>16100</v>
      </c>
      <c r="BB85" s="297">
        <f t="shared" si="87"/>
        <v>1247</v>
      </c>
      <c r="BC85" s="311">
        <f t="shared" si="88"/>
        <v>1.0774534161490683</v>
      </c>
      <c r="BE85" s="292">
        <v>79</v>
      </c>
      <c r="BF85" s="289">
        <f t="shared" si="61"/>
        <v>16020</v>
      </c>
      <c r="BG85" s="289">
        <f t="shared" si="89"/>
        <v>17622</v>
      </c>
      <c r="BH85" s="297">
        <v>15150</v>
      </c>
      <c r="BI85" s="297">
        <f t="shared" si="90"/>
        <v>2472</v>
      </c>
      <c r="BJ85" s="302">
        <f t="shared" si="91"/>
        <v>1.1631683168316831</v>
      </c>
      <c r="BK85" s="306">
        <v>16240</v>
      </c>
      <c r="BL85" s="297">
        <f t="shared" si="92"/>
        <v>1382</v>
      </c>
      <c r="BM85" s="311">
        <f t="shared" si="93"/>
        <v>1.0850985221674876</v>
      </c>
      <c r="BO85" s="292">
        <v>79</v>
      </c>
      <c r="BP85" s="289">
        <f t="shared" si="62"/>
        <v>16160</v>
      </c>
      <c r="BQ85" s="289">
        <f t="shared" si="94"/>
        <v>17776</v>
      </c>
      <c r="BR85" s="297">
        <v>15540</v>
      </c>
      <c r="BS85" s="297">
        <f t="shared" si="95"/>
        <v>2236</v>
      </c>
      <c r="BT85" s="302">
        <f t="shared" si="96"/>
        <v>1.1438867438867439</v>
      </c>
      <c r="BU85" s="306">
        <v>16630</v>
      </c>
      <c r="BV85" s="297">
        <f t="shared" si="97"/>
        <v>1146</v>
      </c>
      <c r="BW85" s="311">
        <f t="shared" si="98"/>
        <v>1.0689116055321708</v>
      </c>
      <c r="BY85" s="292">
        <v>79</v>
      </c>
      <c r="BZ85" s="289">
        <f t="shared" si="63"/>
        <v>16330</v>
      </c>
      <c r="CA85" s="289">
        <f t="shared" si="99"/>
        <v>17963</v>
      </c>
      <c r="CB85" s="297">
        <v>15770</v>
      </c>
      <c r="CC85" s="297">
        <f t="shared" si="100"/>
        <v>2193</v>
      </c>
      <c r="CD85" s="302">
        <f t="shared" si="101"/>
        <v>1.1390615091946734</v>
      </c>
      <c r="CE85" s="306">
        <v>16860</v>
      </c>
      <c r="CF85" s="297">
        <f t="shared" si="102"/>
        <v>1103</v>
      </c>
      <c r="CG85" s="311">
        <f t="shared" si="103"/>
        <v>1.0654211150652433</v>
      </c>
    </row>
    <row r="86" spans="5:85">
      <c r="E86" s="289">
        <f>計算票!G87</f>
        <v>17430</v>
      </c>
      <c r="G86" s="292">
        <v>80</v>
      </c>
      <c r="H86" s="289">
        <f t="shared" si="56"/>
        <v>15850</v>
      </c>
      <c r="I86" s="289">
        <f t="shared" si="64"/>
        <v>17435</v>
      </c>
      <c r="J86" s="297">
        <v>14350</v>
      </c>
      <c r="K86" s="297">
        <f t="shared" si="65"/>
        <v>3085</v>
      </c>
      <c r="L86" s="302">
        <f t="shared" si="66"/>
        <v>1.2149825783972126</v>
      </c>
      <c r="M86" s="306">
        <v>15450</v>
      </c>
      <c r="N86" s="297">
        <f t="shared" si="67"/>
        <v>1985</v>
      </c>
      <c r="O86" s="311">
        <f t="shared" si="68"/>
        <v>1.1284789644012945</v>
      </c>
      <c r="Q86" s="292">
        <v>80</v>
      </c>
      <c r="R86" s="289">
        <f t="shared" si="57"/>
        <v>15850</v>
      </c>
      <c r="S86" s="289">
        <f t="shared" si="69"/>
        <v>17435</v>
      </c>
      <c r="T86" s="297">
        <v>14360</v>
      </c>
      <c r="U86" s="297">
        <f t="shared" si="70"/>
        <v>3075</v>
      </c>
      <c r="V86" s="302">
        <f t="shared" si="71"/>
        <v>1.2141364902506964</v>
      </c>
      <c r="W86" s="306">
        <v>15460</v>
      </c>
      <c r="X86" s="297">
        <f t="shared" si="72"/>
        <v>1975</v>
      </c>
      <c r="Y86" s="311">
        <f t="shared" si="73"/>
        <v>1.1277490297542043</v>
      </c>
      <c r="AA86" s="292">
        <v>80</v>
      </c>
      <c r="AB86" s="289">
        <f t="shared" si="58"/>
        <v>15880</v>
      </c>
      <c r="AC86" s="289">
        <f t="shared" si="74"/>
        <v>17468</v>
      </c>
      <c r="AD86" s="297">
        <v>15140</v>
      </c>
      <c r="AE86" s="297">
        <f t="shared" si="75"/>
        <v>2328</v>
      </c>
      <c r="AF86" s="302">
        <f t="shared" si="76"/>
        <v>1.1537648612945839</v>
      </c>
      <c r="AG86" s="306">
        <v>16240</v>
      </c>
      <c r="AH86" s="297">
        <f t="shared" si="77"/>
        <v>1228</v>
      </c>
      <c r="AI86" s="311">
        <f t="shared" si="78"/>
        <v>1.075615763546798</v>
      </c>
      <c r="AK86" s="292">
        <v>80</v>
      </c>
      <c r="AL86" s="289">
        <f t="shared" si="59"/>
        <v>15950</v>
      </c>
      <c r="AM86" s="289">
        <f t="shared" si="79"/>
        <v>17545</v>
      </c>
      <c r="AN86" s="297">
        <v>15190</v>
      </c>
      <c r="AO86" s="297">
        <f t="shared" si="80"/>
        <v>2355</v>
      </c>
      <c r="AP86" s="302">
        <f t="shared" si="81"/>
        <v>1.1550362080315997</v>
      </c>
      <c r="AQ86" s="306">
        <v>16290</v>
      </c>
      <c r="AR86" s="297">
        <f t="shared" si="82"/>
        <v>1255</v>
      </c>
      <c r="AS86" s="311">
        <f t="shared" si="83"/>
        <v>1.0770411295273175</v>
      </c>
      <c r="AU86" s="292">
        <v>80</v>
      </c>
      <c r="AV86" s="289">
        <f t="shared" si="60"/>
        <v>15980</v>
      </c>
      <c r="AW86" s="289">
        <f t="shared" si="84"/>
        <v>17578</v>
      </c>
      <c r="AX86" s="297">
        <v>15210</v>
      </c>
      <c r="AY86" s="297">
        <f t="shared" si="85"/>
        <v>2368</v>
      </c>
      <c r="AZ86" s="302">
        <f t="shared" si="86"/>
        <v>1.1556870479947403</v>
      </c>
      <c r="BA86" s="306">
        <v>16310</v>
      </c>
      <c r="BB86" s="297">
        <f t="shared" si="87"/>
        <v>1268</v>
      </c>
      <c r="BC86" s="311">
        <f t="shared" si="88"/>
        <v>1.0777437155119558</v>
      </c>
      <c r="BE86" s="292">
        <v>80</v>
      </c>
      <c r="BF86" s="289">
        <f t="shared" si="61"/>
        <v>16230</v>
      </c>
      <c r="BG86" s="289">
        <f t="shared" si="89"/>
        <v>17853</v>
      </c>
      <c r="BH86" s="297">
        <v>15350</v>
      </c>
      <c r="BI86" s="297">
        <f t="shared" si="90"/>
        <v>2503</v>
      </c>
      <c r="BJ86" s="302">
        <f t="shared" si="91"/>
        <v>1.1630618892508144</v>
      </c>
      <c r="BK86" s="306">
        <v>16450</v>
      </c>
      <c r="BL86" s="297">
        <f t="shared" si="92"/>
        <v>1403</v>
      </c>
      <c r="BM86" s="311">
        <f t="shared" si="93"/>
        <v>1.085288753799392</v>
      </c>
      <c r="BO86" s="292">
        <v>80</v>
      </c>
      <c r="BP86" s="289">
        <f t="shared" si="62"/>
        <v>16370</v>
      </c>
      <c r="BQ86" s="289">
        <f t="shared" si="94"/>
        <v>18007</v>
      </c>
      <c r="BR86" s="297">
        <v>15740</v>
      </c>
      <c r="BS86" s="297">
        <f t="shared" si="95"/>
        <v>2267</v>
      </c>
      <c r="BT86" s="302">
        <f t="shared" si="96"/>
        <v>1.1440279542566709</v>
      </c>
      <c r="BU86" s="306">
        <v>16840</v>
      </c>
      <c r="BV86" s="297">
        <f t="shared" si="97"/>
        <v>1167</v>
      </c>
      <c r="BW86" s="311">
        <f t="shared" si="98"/>
        <v>1.0692992874109264</v>
      </c>
      <c r="BY86" s="292">
        <v>80</v>
      </c>
      <c r="BZ86" s="289">
        <f t="shared" si="63"/>
        <v>16540</v>
      </c>
      <c r="CA86" s="289">
        <f t="shared" si="99"/>
        <v>18194</v>
      </c>
      <c r="CB86" s="297">
        <v>15970</v>
      </c>
      <c r="CC86" s="297">
        <f t="shared" si="100"/>
        <v>2224</v>
      </c>
      <c r="CD86" s="302">
        <f t="shared" si="101"/>
        <v>1.1392611145898559</v>
      </c>
      <c r="CE86" s="306">
        <v>17070</v>
      </c>
      <c r="CF86" s="297">
        <f t="shared" si="102"/>
        <v>1124</v>
      </c>
      <c r="CG86" s="311">
        <f t="shared" si="103"/>
        <v>1.0658465143526654</v>
      </c>
    </row>
    <row r="87" spans="5:85">
      <c r="E87" s="289">
        <f>計算票!G88</f>
        <v>17660</v>
      </c>
      <c r="G87" s="292">
        <v>81</v>
      </c>
      <c r="H87" s="289">
        <f t="shared" si="56"/>
        <v>16060</v>
      </c>
      <c r="I87" s="289">
        <f t="shared" si="64"/>
        <v>17666</v>
      </c>
      <c r="J87" s="297">
        <v>14540</v>
      </c>
      <c r="K87" s="297">
        <f t="shared" si="65"/>
        <v>3126</v>
      </c>
      <c r="L87" s="302">
        <f t="shared" si="66"/>
        <v>1.2149931224209078</v>
      </c>
      <c r="M87" s="306">
        <v>15650</v>
      </c>
      <c r="N87" s="297">
        <f t="shared" si="67"/>
        <v>2016</v>
      </c>
      <c r="O87" s="311">
        <f t="shared" si="68"/>
        <v>1.1288178913738018</v>
      </c>
      <c r="Q87" s="292">
        <v>81</v>
      </c>
      <c r="R87" s="289">
        <f t="shared" si="57"/>
        <v>16060</v>
      </c>
      <c r="S87" s="289">
        <f t="shared" si="69"/>
        <v>17666</v>
      </c>
      <c r="T87" s="297">
        <v>14550</v>
      </c>
      <c r="U87" s="297">
        <f t="shared" si="70"/>
        <v>3116</v>
      </c>
      <c r="V87" s="302">
        <f t="shared" si="71"/>
        <v>1.2141580756013746</v>
      </c>
      <c r="W87" s="306">
        <v>15660</v>
      </c>
      <c r="X87" s="297">
        <f t="shared" si="72"/>
        <v>2006</v>
      </c>
      <c r="Y87" s="311">
        <f t="shared" si="73"/>
        <v>1.1280970625798212</v>
      </c>
      <c r="AA87" s="292">
        <v>81</v>
      </c>
      <c r="AB87" s="289">
        <f t="shared" si="58"/>
        <v>16090</v>
      </c>
      <c r="AC87" s="289">
        <f t="shared" si="74"/>
        <v>17699</v>
      </c>
      <c r="AD87" s="297">
        <v>15340</v>
      </c>
      <c r="AE87" s="297">
        <f t="shared" si="75"/>
        <v>2359</v>
      </c>
      <c r="AF87" s="302">
        <f t="shared" si="76"/>
        <v>1.153780964797914</v>
      </c>
      <c r="AG87" s="306">
        <v>16450</v>
      </c>
      <c r="AH87" s="297">
        <f t="shared" si="77"/>
        <v>1249</v>
      </c>
      <c r="AI87" s="311">
        <f t="shared" si="78"/>
        <v>1.0759270516717325</v>
      </c>
      <c r="AK87" s="292">
        <v>81</v>
      </c>
      <c r="AL87" s="289">
        <f t="shared" si="59"/>
        <v>16160</v>
      </c>
      <c r="AM87" s="289">
        <f t="shared" si="79"/>
        <v>17776</v>
      </c>
      <c r="AN87" s="297">
        <v>15380</v>
      </c>
      <c r="AO87" s="297">
        <f t="shared" si="80"/>
        <v>2396</v>
      </c>
      <c r="AP87" s="302">
        <f t="shared" si="81"/>
        <v>1.1557867360208063</v>
      </c>
      <c r="AQ87" s="306">
        <v>16500</v>
      </c>
      <c r="AR87" s="297">
        <f t="shared" si="82"/>
        <v>1276</v>
      </c>
      <c r="AS87" s="311">
        <f t="shared" si="83"/>
        <v>1.0773333333333333</v>
      </c>
      <c r="AU87" s="292">
        <v>81</v>
      </c>
      <c r="AV87" s="289">
        <f t="shared" si="60"/>
        <v>16190</v>
      </c>
      <c r="AW87" s="289">
        <f t="shared" si="84"/>
        <v>17809</v>
      </c>
      <c r="AX87" s="297">
        <v>15410</v>
      </c>
      <c r="AY87" s="297">
        <f t="shared" si="85"/>
        <v>2399</v>
      </c>
      <c r="AZ87" s="302">
        <f t="shared" si="86"/>
        <v>1.1556781310837119</v>
      </c>
      <c r="BA87" s="306">
        <v>16520</v>
      </c>
      <c r="BB87" s="297">
        <f t="shared" si="87"/>
        <v>1289</v>
      </c>
      <c r="BC87" s="311">
        <f t="shared" si="88"/>
        <v>1.0780266343825666</v>
      </c>
      <c r="BE87" s="292">
        <v>81</v>
      </c>
      <c r="BF87" s="289">
        <f t="shared" si="61"/>
        <v>16440</v>
      </c>
      <c r="BG87" s="289">
        <f t="shared" si="89"/>
        <v>18084</v>
      </c>
      <c r="BH87" s="297">
        <v>15550</v>
      </c>
      <c r="BI87" s="297">
        <f t="shared" si="90"/>
        <v>2534</v>
      </c>
      <c r="BJ87" s="302">
        <f t="shared" si="91"/>
        <v>1.1629581993569131</v>
      </c>
      <c r="BK87" s="306">
        <v>16660</v>
      </c>
      <c r="BL87" s="297">
        <f t="shared" si="92"/>
        <v>1424</v>
      </c>
      <c r="BM87" s="311">
        <f t="shared" si="93"/>
        <v>1.0854741896758704</v>
      </c>
      <c r="BO87" s="292">
        <v>81</v>
      </c>
      <c r="BP87" s="289">
        <f t="shared" si="62"/>
        <v>16580</v>
      </c>
      <c r="BQ87" s="289">
        <f t="shared" si="94"/>
        <v>18238</v>
      </c>
      <c r="BR87" s="297">
        <v>15930</v>
      </c>
      <c r="BS87" s="297">
        <f t="shared" si="95"/>
        <v>2308</v>
      </c>
      <c r="BT87" s="302">
        <f t="shared" si="96"/>
        <v>1.1448838669177652</v>
      </c>
      <c r="BU87" s="306">
        <v>17050</v>
      </c>
      <c r="BV87" s="297">
        <f t="shared" si="97"/>
        <v>1188</v>
      </c>
      <c r="BW87" s="311">
        <f t="shared" si="98"/>
        <v>1.0696774193548386</v>
      </c>
      <c r="BY87" s="292">
        <v>81</v>
      </c>
      <c r="BZ87" s="289">
        <f t="shared" si="63"/>
        <v>16750</v>
      </c>
      <c r="CA87" s="289">
        <f t="shared" si="99"/>
        <v>18425</v>
      </c>
      <c r="CB87" s="297">
        <v>16170</v>
      </c>
      <c r="CC87" s="297">
        <f t="shared" si="100"/>
        <v>2255</v>
      </c>
      <c r="CD87" s="302">
        <f t="shared" si="101"/>
        <v>1.1394557823129252</v>
      </c>
      <c r="CE87" s="306">
        <v>17280</v>
      </c>
      <c r="CF87" s="297">
        <f t="shared" si="102"/>
        <v>1145</v>
      </c>
      <c r="CG87" s="311">
        <f t="shared" si="103"/>
        <v>1.0662615740740742</v>
      </c>
    </row>
    <row r="88" spans="5:85">
      <c r="E88" s="289">
        <f>計算票!G89</f>
        <v>17890</v>
      </c>
      <c r="G88" s="292">
        <v>82</v>
      </c>
      <c r="H88" s="289">
        <f t="shared" si="56"/>
        <v>16270</v>
      </c>
      <c r="I88" s="289">
        <f t="shared" si="64"/>
        <v>17897</v>
      </c>
      <c r="J88" s="297">
        <v>14720</v>
      </c>
      <c r="K88" s="297">
        <f t="shared" si="65"/>
        <v>3177</v>
      </c>
      <c r="L88" s="302">
        <f t="shared" si="66"/>
        <v>1.215828804347826</v>
      </c>
      <c r="M88" s="306">
        <v>15850</v>
      </c>
      <c r="N88" s="297">
        <f t="shared" si="67"/>
        <v>2047</v>
      </c>
      <c r="O88" s="311">
        <f t="shared" si="68"/>
        <v>1.129148264984227</v>
      </c>
      <c r="Q88" s="292">
        <v>82</v>
      </c>
      <c r="R88" s="289">
        <f t="shared" si="57"/>
        <v>16270</v>
      </c>
      <c r="S88" s="289">
        <f t="shared" si="69"/>
        <v>17897</v>
      </c>
      <c r="T88" s="297">
        <v>14740</v>
      </c>
      <c r="U88" s="297">
        <f t="shared" si="70"/>
        <v>3157</v>
      </c>
      <c r="V88" s="302">
        <f t="shared" si="71"/>
        <v>1.214179104477612</v>
      </c>
      <c r="W88" s="306">
        <v>15860</v>
      </c>
      <c r="X88" s="297">
        <f t="shared" si="72"/>
        <v>2037</v>
      </c>
      <c r="Y88" s="311">
        <f t="shared" si="73"/>
        <v>1.1284363177805801</v>
      </c>
      <c r="AA88" s="292">
        <v>82</v>
      </c>
      <c r="AB88" s="289">
        <f t="shared" si="58"/>
        <v>16300</v>
      </c>
      <c r="AC88" s="289">
        <f t="shared" si="74"/>
        <v>17930</v>
      </c>
      <c r="AD88" s="297">
        <v>15540</v>
      </c>
      <c r="AE88" s="297">
        <f t="shared" si="75"/>
        <v>2390</v>
      </c>
      <c r="AF88" s="302">
        <f t="shared" si="76"/>
        <v>1.1537966537966537</v>
      </c>
      <c r="AG88" s="306">
        <v>16660</v>
      </c>
      <c r="AH88" s="297">
        <f t="shared" si="77"/>
        <v>1270</v>
      </c>
      <c r="AI88" s="311">
        <f t="shared" si="78"/>
        <v>1.0762304921968788</v>
      </c>
      <c r="AK88" s="292">
        <v>82</v>
      </c>
      <c r="AL88" s="289">
        <f t="shared" si="59"/>
        <v>16370</v>
      </c>
      <c r="AM88" s="289">
        <f t="shared" si="79"/>
        <v>18007</v>
      </c>
      <c r="AN88" s="297">
        <v>15580</v>
      </c>
      <c r="AO88" s="297">
        <f t="shared" si="80"/>
        <v>2427</v>
      </c>
      <c r="AP88" s="302">
        <f t="shared" si="81"/>
        <v>1.1557766367137357</v>
      </c>
      <c r="AQ88" s="306">
        <v>16700</v>
      </c>
      <c r="AR88" s="297">
        <f t="shared" si="82"/>
        <v>1307</v>
      </c>
      <c r="AS88" s="311">
        <f t="shared" si="83"/>
        <v>1.0782634730538923</v>
      </c>
      <c r="AU88" s="292">
        <v>82</v>
      </c>
      <c r="AV88" s="289">
        <f t="shared" si="60"/>
        <v>16400</v>
      </c>
      <c r="AW88" s="289">
        <f t="shared" si="84"/>
        <v>18040</v>
      </c>
      <c r="AX88" s="297">
        <v>15600</v>
      </c>
      <c r="AY88" s="297">
        <f t="shared" si="85"/>
        <v>2440</v>
      </c>
      <c r="AZ88" s="302">
        <f t="shared" si="86"/>
        <v>1.1564102564102565</v>
      </c>
      <c r="BA88" s="306">
        <v>16730</v>
      </c>
      <c r="BB88" s="297">
        <f t="shared" si="87"/>
        <v>1310</v>
      </c>
      <c r="BC88" s="311">
        <f t="shared" si="88"/>
        <v>1.0783024506873879</v>
      </c>
      <c r="BE88" s="292">
        <v>82</v>
      </c>
      <c r="BF88" s="289">
        <f t="shared" si="61"/>
        <v>16650</v>
      </c>
      <c r="BG88" s="289">
        <f t="shared" si="89"/>
        <v>18315</v>
      </c>
      <c r="BH88" s="297">
        <v>15750</v>
      </c>
      <c r="BI88" s="297">
        <f t="shared" si="90"/>
        <v>2565</v>
      </c>
      <c r="BJ88" s="302">
        <f t="shared" si="91"/>
        <v>1.1628571428571428</v>
      </c>
      <c r="BK88" s="306">
        <v>16870</v>
      </c>
      <c r="BL88" s="297">
        <f t="shared" si="92"/>
        <v>1445</v>
      </c>
      <c r="BM88" s="311">
        <f t="shared" si="93"/>
        <v>1.0856550088915233</v>
      </c>
      <c r="BO88" s="292">
        <v>82</v>
      </c>
      <c r="BP88" s="289">
        <f t="shared" si="62"/>
        <v>16790</v>
      </c>
      <c r="BQ88" s="289">
        <f t="shared" si="94"/>
        <v>18469</v>
      </c>
      <c r="BR88" s="297">
        <v>16130</v>
      </c>
      <c r="BS88" s="297">
        <f t="shared" si="95"/>
        <v>2339</v>
      </c>
      <c r="BT88" s="302">
        <f t="shared" si="96"/>
        <v>1.1450092994420336</v>
      </c>
      <c r="BU88" s="306">
        <v>17250</v>
      </c>
      <c r="BV88" s="297">
        <f t="shared" si="97"/>
        <v>1219</v>
      </c>
      <c r="BW88" s="311">
        <f t="shared" si="98"/>
        <v>1.0706666666666667</v>
      </c>
      <c r="BY88" s="292">
        <v>82</v>
      </c>
      <c r="BZ88" s="289">
        <f t="shared" si="63"/>
        <v>16960</v>
      </c>
      <c r="CA88" s="289">
        <f t="shared" si="99"/>
        <v>18656</v>
      </c>
      <c r="CB88" s="297">
        <v>16360</v>
      </c>
      <c r="CC88" s="297">
        <f t="shared" si="100"/>
        <v>2296</v>
      </c>
      <c r="CD88" s="302">
        <f t="shared" si="101"/>
        <v>1.1403422982885085</v>
      </c>
      <c r="CE88" s="306">
        <v>17490</v>
      </c>
      <c r="CF88" s="297">
        <f t="shared" si="102"/>
        <v>1166</v>
      </c>
      <c r="CG88" s="311">
        <f t="shared" si="103"/>
        <v>1.0666666666666667</v>
      </c>
    </row>
    <row r="89" spans="5:85">
      <c r="E89" s="289">
        <f>計算票!G90</f>
        <v>18120</v>
      </c>
      <c r="G89" s="292">
        <v>83</v>
      </c>
      <c r="H89" s="289">
        <f t="shared" si="56"/>
        <v>16480</v>
      </c>
      <c r="I89" s="289">
        <f t="shared" si="64"/>
        <v>18128</v>
      </c>
      <c r="J89" s="297">
        <v>14910</v>
      </c>
      <c r="K89" s="297">
        <f t="shared" si="65"/>
        <v>3218</v>
      </c>
      <c r="L89" s="302">
        <f t="shared" si="66"/>
        <v>1.2158283031522468</v>
      </c>
      <c r="M89" s="306">
        <v>16040</v>
      </c>
      <c r="N89" s="297">
        <f t="shared" si="67"/>
        <v>2088</v>
      </c>
      <c r="O89" s="311">
        <f t="shared" si="68"/>
        <v>1.1301745635910225</v>
      </c>
      <c r="Q89" s="292">
        <v>83</v>
      </c>
      <c r="R89" s="289">
        <f t="shared" si="57"/>
        <v>16480</v>
      </c>
      <c r="S89" s="289">
        <f t="shared" si="69"/>
        <v>18128</v>
      </c>
      <c r="T89" s="297">
        <v>14920</v>
      </c>
      <c r="U89" s="297">
        <f t="shared" si="70"/>
        <v>3208</v>
      </c>
      <c r="V89" s="302">
        <f t="shared" si="71"/>
        <v>1.2150134048257373</v>
      </c>
      <c r="W89" s="306">
        <v>16060</v>
      </c>
      <c r="X89" s="297">
        <f t="shared" si="72"/>
        <v>2068</v>
      </c>
      <c r="Y89" s="311">
        <f t="shared" si="73"/>
        <v>1.1287671232876713</v>
      </c>
      <c r="AA89" s="292">
        <v>83</v>
      </c>
      <c r="AB89" s="289">
        <f t="shared" si="58"/>
        <v>16510</v>
      </c>
      <c r="AC89" s="289">
        <f t="shared" si="74"/>
        <v>18161</v>
      </c>
      <c r="AD89" s="297">
        <v>15740</v>
      </c>
      <c r="AE89" s="297">
        <f t="shared" si="75"/>
        <v>2421</v>
      </c>
      <c r="AF89" s="302">
        <f t="shared" si="76"/>
        <v>1.1538119440914867</v>
      </c>
      <c r="AG89" s="306">
        <v>16870</v>
      </c>
      <c r="AH89" s="297">
        <f t="shared" si="77"/>
        <v>1291</v>
      </c>
      <c r="AI89" s="311">
        <f t="shared" si="78"/>
        <v>1.0765263781861292</v>
      </c>
      <c r="AK89" s="292">
        <v>83</v>
      </c>
      <c r="AL89" s="289">
        <f t="shared" si="59"/>
        <v>16580</v>
      </c>
      <c r="AM89" s="289">
        <f t="shared" si="79"/>
        <v>18238</v>
      </c>
      <c r="AN89" s="297">
        <v>15780</v>
      </c>
      <c r="AO89" s="297">
        <f t="shared" si="80"/>
        <v>2458</v>
      </c>
      <c r="AP89" s="302">
        <f t="shared" si="81"/>
        <v>1.1557667934093789</v>
      </c>
      <c r="AQ89" s="306">
        <v>16910</v>
      </c>
      <c r="AR89" s="297">
        <f t="shared" si="82"/>
        <v>1328</v>
      </c>
      <c r="AS89" s="311">
        <f t="shared" si="83"/>
        <v>1.0785334121821408</v>
      </c>
      <c r="AU89" s="292">
        <v>83</v>
      </c>
      <c r="AV89" s="289">
        <f t="shared" si="60"/>
        <v>16610</v>
      </c>
      <c r="AW89" s="289">
        <f t="shared" si="84"/>
        <v>18271</v>
      </c>
      <c r="AX89" s="297">
        <v>15800</v>
      </c>
      <c r="AY89" s="297">
        <f t="shared" si="85"/>
        <v>2471</v>
      </c>
      <c r="AZ89" s="302">
        <f t="shared" si="86"/>
        <v>1.1563924050632912</v>
      </c>
      <c r="BA89" s="306">
        <v>16940</v>
      </c>
      <c r="BB89" s="297">
        <f t="shared" si="87"/>
        <v>1331</v>
      </c>
      <c r="BC89" s="311">
        <f t="shared" si="88"/>
        <v>1.0785714285714285</v>
      </c>
      <c r="BE89" s="292">
        <v>83</v>
      </c>
      <c r="BF89" s="289">
        <f t="shared" si="61"/>
        <v>16860</v>
      </c>
      <c r="BG89" s="289">
        <f t="shared" si="89"/>
        <v>18546</v>
      </c>
      <c r="BH89" s="297">
        <v>15950</v>
      </c>
      <c r="BI89" s="297">
        <f t="shared" si="90"/>
        <v>2596</v>
      </c>
      <c r="BJ89" s="302">
        <f t="shared" si="91"/>
        <v>1.1627586206896552</v>
      </c>
      <c r="BK89" s="306">
        <v>17080</v>
      </c>
      <c r="BL89" s="297">
        <f t="shared" si="92"/>
        <v>1466</v>
      </c>
      <c r="BM89" s="311">
        <f t="shared" si="93"/>
        <v>1.0858313817330212</v>
      </c>
      <c r="BO89" s="292">
        <v>83</v>
      </c>
      <c r="BP89" s="289">
        <f t="shared" si="62"/>
        <v>17000</v>
      </c>
      <c r="BQ89" s="289">
        <f t="shared" si="94"/>
        <v>18700</v>
      </c>
      <c r="BR89" s="297">
        <v>16330</v>
      </c>
      <c r="BS89" s="297">
        <f t="shared" si="95"/>
        <v>2370</v>
      </c>
      <c r="BT89" s="302">
        <f t="shared" si="96"/>
        <v>1.1451316595223515</v>
      </c>
      <c r="BU89" s="306">
        <v>17460</v>
      </c>
      <c r="BV89" s="297">
        <f t="shared" si="97"/>
        <v>1240</v>
      </c>
      <c r="BW89" s="311">
        <f t="shared" si="98"/>
        <v>1.0710194730813287</v>
      </c>
      <c r="BY89" s="292">
        <v>83</v>
      </c>
      <c r="BZ89" s="289">
        <f t="shared" si="63"/>
        <v>17170</v>
      </c>
      <c r="CA89" s="289">
        <f t="shared" si="99"/>
        <v>18887</v>
      </c>
      <c r="CB89" s="297">
        <v>16560</v>
      </c>
      <c r="CC89" s="297">
        <f t="shared" si="100"/>
        <v>2327</v>
      </c>
      <c r="CD89" s="302">
        <f t="shared" si="101"/>
        <v>1.1405193236714977</v>
      </c>
      <c r="CE89" s="306">
        <v>17690</v>
      </c>
      <c r="CF89" s="297">
        <f t="shared" si="102"/>
        <v>1197</v>
      </c>
      <c r="CG89" s="311">
        <f t="shared" si="103"/>
        <v>1.0676653476540419</v>
      </c>
    </row>
    <row r="90" spans="5:85">
      <c r="E90" s="289">
        <f>計算票!G91</f>
        <v>18350</v>
      </c>
      <c r="G90" s="292">
        <v>84</v>
      </c>
      <c r="H90" s="289">
        <f t="shared" si="56"/>
        <v>16690</v>
      </c>
      <c r="I90" s="289">
        <f t="shared" si="64"/>
        <v>18359</v>
      </c>
      <c r="J90" s="297">
        <v>15100</v>
      </c>
      <c r="K90" s="297">
        <f t="shared" si="65"/>
        <v>3259</v>
      </c>
      <c r="L90" s="302">
        <f t="shared" si="66"/>
        <v>1.2158278145695365</v>
      </c>
      <c r="M90" s="306">
        <v>16240</v>
      </c>
      <c r="N90" s="297">
        <f t="shared" si="67"/>
        <v>2119</v>
      </c>
      <c r="O90" s="311">
        <f t="shared" si="68"/>
        <v>1.1304802955665025</v>
      </c>
      <c r="Q90" s="292">
        <v>84</v>
      </c>
      <c r="R90" s="289">
        <f t="shared" si="57"/>
        <v>16690</v>
      </c>
      <c r="S90" s="289">
        <f t="shared" si="69"/>
        <v>18359</v>
      </c>
      <c r="T90" s="297">
        <v>15110</v>
      </c>
      <c r="U90" s="297">
        <f t="shared" si="70"/>
        <v>3249</v>
      </c>
      <c r="V90" s="302">
        <f t="shared" si="71"/>
        <v>1.2150231634679021</v>
      </c>
      <c r="W90" s="306">
        <v>16250</v>
      </c>
      <c r="X90" s="297">
        <f t="shared" si="72"/>
        <v>2109</v>
      </c>
      <c r="Y90" s="311">
        <f t="shared" si="73"/>
        <v>1.1297846153846154</v>
      </c>
      <c r="AA90" s="292">
        <v>84</v>
      </c>
      <c r="AB90" s="289">
        <f t="shared" si="58"/>
        <v>16720</v>
      </c>
      <c r="AC90" s="289">
        <f t="shared" si="74"/>
        <v>18392</v>
      </c>
      <c r="AD90" s="297">
        <v>15930</v>
      </c>
      <c r="AE90" s="297">
        <f t="shared" si="75"/>
        <v>2462</v>
      </c>
      <c r="AF90" s="302">
        <f t="shared" si="76"/>
        <v>1.1545511613308224</v>
      </c>
      <c r="AG90" s="306">
        <v>17080</v>
      </c>
      <c r="AH90" s="297">
        <f t="shared" si="77"/>
        <v>1312</v>
      </c>
      <c r="AI90" s="311">
        <f t="shared" si="78"/>
        <v>1.0768149882903981</v>
      </c>
      <c r="AK90" s="292">
        <v>84</v>
      </c>
      <c r="AL90" s="289">
        <f t="shared" si="59"/>
        <v>16790</v>
      </c>
      <c r="AM90" s="289">
        <f t="shared" si="79"/>
        <v>18469</v>
      </c>
      <c r="AN90" s="297">
        <v>15980</v>
      </c>
      <c r="AO90" s="297">
        <f t="shared" si="80"/>
        <v>2489</v>
      </c>
      <c r="AP90" s="302">
        <f t="shared" si="81"/>
        <v>1.1557571964956195</v>
      </c>
      <c r="AQ90" s="306">
        <v>17120</v>
      </c>
      <c r="AR90" s="297">
        <f t="shared" si="82"/>
        <v>1349</v>
      </c>
      <c r="AS90" s="311">
        <f t="shared" si="83"/>
        <v>1.0787967289719627</v>
      </c>
      <c r="AU90" s="292">
        <v>84</v>
      </c>
      <c r="AV90" s="289">
        <f t="shared" si="60"/>
        <v>16820</v>
      </c>
      <c r="AW90" s="289">
        <f t="shared" si="84"/>
        <v>18502</v>
      </c>
      <c r="AX90" s="297">
        <v>16000</v>
      </c>
      <c r="AY90" s="297">
        <f t="shared" si="85"/>
        <v>2502</v>
      </c>
      <c r="AZ90" s="302">
        <f t="shared" si="86"/>
        <v>1.1563749999999999</v>
      </c>
      <c r="BA90" s="306">
        <v>17140</v>
      </c>
      <c r="BB90" s="297">
        <f t="shared" si="87"/>
        <v>1362</v>
      </c>
      <c r="BC90" s="311">
        <f t="shared" si="88"/>
        <v>1.0794632438739791</v>
      </c>
      <c r="BE90" s="292">
        <v>84</v>
      </c>
      <c r="BF90" s="289">
        <f t="shared" si="61"/>
        <v>17070</v>
      </c>
      <c r="BG90" s="289">
        <f t="shared" si="89"/>
        <v>18777</v>
      </c>
      <c r="BH90" s="297">
        <v>16140</v>
      </c>
      <c r="BI90" s="297">
        <f t="shared" si="90"/>
        <v>2637</v>
      </c>
      <c r="BJ90" s="302">
        <f t="shared" si="91"/>
        <v>1.1633828996282527</v>
      </c>
      <c r="BK90" s="306">
        <v>17290</v>
      </c>
      <c r="BL90" s="297">
        <f t="shared" si="92"/>
        <v>1487</v>
      </c>
      <c r="BM90" s="311">
        <f t="shared" si="93"/>
        <v>1.0860034702139965</v>
      </c>
      <c r="BO90" s="292">
        <v>84</v>
      </c>
      <c r="BP90" s="289">
        <f t="shared" si="62"/>
        <v>17210</v>
      </c>
      <c r="BQ90" s="289">
        <f t="shared" si="94"/>
        <v>18931</v>
      </c>
      <c r="BR90" s="297">
        <v>16530</v>
      </c>
      <c r="BS90" s="297">
        <f t="shared" si="95"/>
        <v>2401</v>
      </c>
      <c r="BT90" s="302">
        <f t="shared" si="96"/>
        <v>1.1452510586811857</v>
      </c>
      <c r="BU90" s="306">
        <v>17670</v>
      </c>
      <c r="BV90" s="297">
        <f t="shared" si="97"/>
        <v>1261</v>
      </c>
      <c r="BW90" s="311">
        <f t="shared" si="98"/>
        <v>1.0713638936049803</v>
      </c>
      <c r="BY90" s="292">
        <v>84</v>
      </c>
      <c r="BZ90" s="289">
        <f t="shared" si="63"/>
        <v>17380</v>
      </c>
      <c r="CA90" s="289">
        <f t="shared" si="99"/>
        <v>19118</v>
      </c>
      <c r="CB90" s="297">
        <v>16760</v>
      </c>
      <c r="CC90" s="297">
        <f t="shared" si="100"/>
        <v>2358</v>
      </c>
      <c r="CD90" s="302">
        <f t="shared" si="101"/>
        <v>1.1406921241050119</v>
      </c>
      <c r="CE90" s="306">
        <v>17900</v>
      </c>
      <c r="CF90" s="297">
        <f t="shared" si="102"/>
        <v>1218</v>
      </c>
      <c r="CG90" s="311">
        <f t="shared" si="103"/>
        <v>1.0680446927374301</v>
      </c>
    </row>
    <row r="91" spans="5:85">
      <c r="E91" s="289">
        <f>計算票!G92</f>
        <v>18590</v>
      </c>
      <c r="G91" s="292">
        <v>85</v>
      </c>
      <c r="H91" s="289">
        <f t="shared" si="56"/>
        <v>16900</v>
      </c>
      <c r="I91" s="289">
        <f t="shared" si="64"/>
        <v>18590</v>
      </c>
      <c r="J91" s="297">
        <v>15290</v>
      </c>
      <c r="K91" s="297">
        <f t="shared" si="65"/>
        <v>3300</v>
      </c>
      <c r="L91" s="302">
        <f t="shared" si="66"/>
        <v>1.2158273381294964</v>
      </c>
      <c r="M91" s="306">
        <v>16440</v>
      </c>
      <c r="N91" s="297">
        <f t="shared" si="67"/>
        <v>2150</v>
      </c>
      <c r="O91" s="311">
        <f t="shared" si="68"/>
        <v>1.1307785888077859</v>
      </c>
      <c r="Q91" s="292">
        <v>85</v>
      </c>
      <c r="R91" s="289">
        <f t="shared" si="57"/>
        <v>16900</v>
      </c>
      <c r="S91" s="289">
        <f t="shared" si="69"/>
        <v>18590</v>
      </c>
      <c r="T91" s="297">
        <v>15300</v>
      </c>
      <c r="U91" s="297">
        <f t="shared" si="70"/>
        <v>3290</v>
      </c>
      <c r="V91" s="302">
        <f t="shared" si="71"/>
        <v>1.215032679738562</v>
      </c>
      <c r="W91" s="306">
        <v>16450</v>
      </c>
      <c r="X91" s="297">
        <f t="shared" si="72"/>
        <v>2140</v>
      </c>
      <c r="Y91" s="311">
        <f t="shared" si="73"/>
        <v>1.1300911854103344</v>
      </c>
      <c r="AA91" s="292">
        <v>85</v>
      </c>
      <c r="AB91" s="289">
        <f t="shared" si="58"/>
        <v>16930</v>
      </c>
      <c r="AC91" s="289">
        <f t="shared" si="74"/>
        <v>18623</v>
      </c>
      <c r="AD91" s="297">
        <v>16130</v>
      </c>
      <c r="AE91" s="297">
        <f t="shared" si="75"/>
        <v>2493</v>
      </c>
      <c r="AF91" s="302">
        <f t="shared" si="76"/>
        <v>1.1545567265964043</v>
      </c>
      <c r="AG91" s="306">
        <v>17290</v>
      </c>
      <c r="AH91" s="297">
        <f t="shared" si="77"/>
        <v>1333</v>
      </c>
      <c r="AI91" s="311">
        <f t="shared" si="78"/>
        <v>1.0770965876229035</v>
      </c>
      <c r="AK91" s="292">
        <v>85</v>
      </c>
      <c r="AL91" s="289">
        <f t="shared" si="59"/>
        <v>17000</v>
      </c>
      <c r="AM91" s="289">
        <f t="shared" si="79"/>
        <v>18700</v>
      </c>
      <c r="AN91" s="297">
        <v>16180</v>
      </c>
      <c r="AO91" s="297">
        <f t="shared" si="80"/>
        <v>2520</v>
      </c>
      <c r="AP91" s="302">
        <f t="shared" si="81"/>
        <v>1.1557478368355996</v>
      </c>
      <c r="AQ91" s="306">
        <v>17330</v>
      </c>
      <c r="AR91" s="297">
        <f t="shared" si="82"/>
        <v>1370</v>
      </c>
      <c r="AS91" s="311">
        <f t="shared" si="83"/>
        <v>1.0790536641661859</v>
      </c>
      <c r="AU91" s="292">
        <v>85</v>
      </c>
      <c r="AV91" s="289">
        <f t="shared" si="60"/>
        <v>17030</v>
      </c>
      <c r="AW91" s="289">
        <f t="shared" si="84"/>
        <v>18733</v>
      </c>
      <c r="AX91" s="297">
        <v>16200</v>
      </c>
      <c r="AY91" s="297">
        <f t="shared" si="85"/>
        <v>2533</v>
      </c>
      <c r="AZ91" s="302">
        <f t="shared" si="86"/>
        <v>1.1563580246913581</v>
      </c>
      <c r="BA91" s="306">
        <v>17350</v>
      </c>
      <c r="BB91" s="297">
        <f t="shared" si="87"/>
        <v>1383</v>
      </c>
      <c r="BC91" s="311">
        <f t="shared" si="88"/>
        <v>1.0797118155619596</v>
      </c>
      <c r="BE91" s="292">
        <v>85</v>
      </c>
      <c r="BF91" s="289">
        <f t="shared" si="61"/>
        <v>17280</v>
      </c>
      <c r="BG91" s="289">
        <f t="shared" si="89"/>
        <v>19008</v>
      </c>
      <c r="BH91" s="297">
        <v>16340</v>
      </c>
      <c r="BI91" s="297">
        <f t="shared" si="90"/>
        <v>2668</v>
      </c>
      <c r="BJ91" s="302">
        <f t="shared" si="91"/>
        <v>1.1632802937576499</v>
      </c>
      <c r="BK91" s="306">
        <v>17500</v>
      </c>
      <c r="BL91" s="297">
        <f t="shared" si="92"/>
        <v>1508</v>
      </c>
      <c r="BM91" s="311">
        <f t="shared" si="93"/>
        <v>1.0861714285714286</v>
      </c>
      <c r="BO91" s="292">
        <v>85</v>
      </c>
      <c r="BP91" s="289">
        <f t="shared" si="62"/>
        <v>17420</v>
      </c>
      <c r="BQ91" s="289">
        <f t="shared" si="94"/>
        <v>19162</v>
      </c>
      <c r="BR91" s="297">
        <v>16730</v>
      </c>
      <c r="BS91" s="297">
        <f t="shared" si="95"/>
        <v>2432</v>
      </c>
      <c r="BT91" s="302">
        <f t="shared" si="96"/>
        <v>1.145367603108189</v>
      </c>
      <c r="BU91" s="306">
        <v>17880</v>
      </c>
      <c r="BV91" s="297">
        <f t="shared" si="97"/>
        <v>1282</v>
      </c>
      <c r="BW91" s="311">
        <f t="shared" si="98"/>
        <v>1.0717002237136466</v>
      </c>
      <c r="BY91" s="292">
        <v>85</v>
      </c>
      <c r="BZ91" s="289">
        <f t="shared" si="63"/>
        <v>17590</v>
      </c>
      <c r="CA91" s="289">
        <f t="shared" si="99"/>
        <v>19349</v>
      </c>
      <c r="CB91" s="297">
        <v>16960</v>
      </c>
      <c r="CC91" s="297">
        <f t="shared" si="100"/>
        <v>2389</v>
      </c>
      <c r="CD91" s="302">
        <f t="shared" si="101"/>
        <v>1.1408608490566037</v>
      </c>
      <c r="CE91" s="306">
        <v>18110</v>
      </c>
      <c r="CF91" s="297">
        <f t="shared" si="102"/>
        <v>1239</v>
      </c>
      <c r="CG91" s="311">
        <f t="shared" si="103"/>
        <v>1.0684152401987852</v>
      </c>
    </row>
    <row r="92" spans="5:85">
      <c r="E92" s="289">
        <f>計算票!G93</f>
        <v>18820</v>
      </c>
      <c r="G92" s="292">
        <v>86</v>
      </c>
      <c r="H92" s="289">
        <f t="shared" si="56"/>
        <v>17110</v>
      </c>
      <c r="I92" s="289">
        <f t="shared" si="64"/>
        <v>18821</v>
      </c>
      <c r="J92" s="297">
        <v>15470</v>
      </c>
      <c r="K92" s="297">
        <f t="shared" si="65"/>
        <v>3351</v>
      </c>
      <c r="L92" s="302">
        <f t="shared" si="66"/>
        <v>1.21661279896574</v>
      </c>
      <c r="M92" s="306">
        <v>16640</v>
      </c>
      <c r="N92" s="297">
        <f t="shared" si="67"/>
        <v>2181</v>
      </c>
      <c r="O92" s="311">
        <f t="shared" si="68"/>
        <v>1.1310697115384616</v>
      </c>
      <c r="Q92" s="292">
        <v>86</v>
      </c>
      <c r="R92" s="289">
        <f t="shared" si="57"/>
        <v>17110</v>
      </c>
      <c r="S92" s="289">
        <f t="shared" si="69"/>
        <v>18821</v>
      </c>
      <c r="T92" s="297">
        <v>15480</v>
      </c>
      <c r="U92" s="297">
        <f t="shared" si="70"/>
        <v>3341</v>
      </c>
      <c r="V92" s="302">
        <f t="shared" si="71"/>
        <v>1.2158268733850128</v>
      </c>
      <c r="W92" s="306">
        <v>16650</v>
      </c>
      <c r="X92" s="297">
        <f t="shared" si="72"/>
        <v>2171</v>
      </c>
      <c r="Y92" s="311">
        <f t="shared" si="73"/>
        <v>1.1303903903903905</v>
      </c>
      <c r="AA92" s="292">
        <v>86</v>
      </c>
      <c r="AB92" s="289">
        <f t="shared" si="58"/>
        <v>17140</v>
      </c>
      <c r="AC92" s="289">
        <f t="shared" si="74"/>
        <v>18854</v>
      </c>
      <c r="AD92" s="297">
        <v>16330</v>
      </c>
      <c r="AE92" s="297">
        <f t="shared" si="75"/>
        <v>2524</v>
      </c>
      <c r="AF92" s="302">
        <f t="shared" si="76"/>
        <v>1.1545621555419474</v>
      </c>
      <c r="AG92" s="306">
        <v>17500</v>
      </c>
      <c r="AH92" s="297">
        <f t="shared" si="77"/>
        <v>1354</v>
      </c>
      <c r="AI92" s="311">
        <f t="shared" si="78"/>
        <v>1.0773714285714286</v>
      </c>
      <c r="AK92" s="292">
        <v>86</v>
      </c>
      <c r="AL92" s="289">
        <f t="shared" si="59"/>
        <v>17210</v>
      </c>
      <c r="AM92" s="289">
        <f t="shared" si="79"/>
        <v>18931</v>
      </c>
      <c r="AN92" s="297">
        <v>16370</v>
      </c>
      <c r="AO92" s="297">
        <f t="shared" si="80"/>
        <v>2561</v>
      </c>
      <c r="AP92" s="302">
        <f t="shared" si="81"/>
        <v>1.1564447159437996</v>
      </c>
      <c r="AQ92" s="306">
        <v>17540</v>
      </c>
      <c r="AR92" s="297">
        <f t="shared" si="82"/>
        <v>1391</v>
      </c>
      <c r="AS92" s="311">
        <f t="shared" si="83"/>
        <v>1.0793044469783353</v>
      </c>
      <c r="AU92" s="292">
        <v>86</v>
      </c>
      <c r="AV92" s="289">
        <f t="shared" si="60"/>
        <v>17240</v>
      </c>
      <c r="AW92" s="289">
        <f t="shared" si="84"/>
        <v>18964</v>
      </c>
      <c r="AX92" s="297">
        <v>16400</v>
      </c>
      <c r="AY92" s="297">
        <f t="shared" si="85"/>
        <v>2564</v>
      </c>
      <c r="AZ92" s="302">
        <f t="shared" si="86"/>
        <v>1.1563414634146341</v>
      </c>
      <c r="BA92" s="306">
        <v>17560</v>
      </c>
      <c r="BB92" s="297">
        <f t="shared" si="87"/>
        <v>1404</v>
      </c>
      <c r="BC92" s="311">
        <f t="shared" si="88"/>
        <v>1.0799544419134397</v>
      </c>
      <c r="BE92" s="292">
        <v>86</v>
      </c>
      <c r="BF92" s="289">
        <f t="shared" si="61"/>
        <v>17490</v>
      </c>
      <c r="BG92" s="289">
        <f t="shared" si="89"/>
        <v>19239</v>
      </c>
      <c r="BH92" s="297">
        <v>16540</v>
      </c>
      <c r="BI92" s="297">
        <f t="shared" si="90"/>
        <v>2699</v>
      </c>
      <c r="BJ92" s="302">
        <f t="shared" si="91"/>
        <v>1.163180169286578</v>
      </c>
      <c r="BK92" s="306">
        <v>17710</v>
      </c>
      <c r="BL92" s="297">
        <f t="shared" si="92"/>
        <v>1529</v>
      </c>
      <c r="BM92" s="311">
        <f t="shared" si="93"/>
        <v>1.0863354037267081</v>
      </c>
      <c r="BO92" s="292">
        <v>86</v>
      </c>
      <c r="BP92" s="289">
        <f t="shared" si="62"/>
        <v>17630</v>
      </c>
      <c r="BQ92" s="289">
        <f t="shared" si="94"/>
        <v>19393</v>
      </c>
      <c r="BR92" s="297">
        <v>16920</v>
      </c>
      <c r="BS92" s="297">
        <f t="shared" si="95"/>
        <v>2473</v>
      </c>
      <c r="BT92" s="302">
        <f t="shared" si="96"/>
        <v>1.1461583924349881</v>
      </c>
      <c r="BU92" s="306">
        <v>18090</v>
      </c>
      <c r="BV92" s="297">
        <f t="shared" si="97"/>
        <v>1303</v>
      </c>
      <c r="BW92" s="311">
        <f t="shared" si="98"/>
        <v>1.0720287451630734</v>
      </c>
      <c r="BY92" s="292">
        <v>86</v>
      </c>
      <c r="BZ92" s="289">
        <f t="shared" si="63"/>
        <v>17800</v>
      </c>
      <c r="CA92" s="289">
        <f t="shared" si="99"/>
        <v>19580</v>
      </c>
      <c r="CB92" s="297">
        <v>17160</v>
      </c>
      <c r="CC92" s="297">
        <f t="shared" si="100"/>
        <v>2420</v>
      </c>
      <c r="CD92" s="302">
        <f t="shared" si="101"/>
        <v>1.141025641025641</v>
      </c>
      <c r="CE92" s="306">
        <v>18320</v>
      </c>
      <c r="CF92" s="297">
        <f t="shared" si="102"/>
        <v>1260</v>
      </c>
      <c r="CG92" s="311">
        <f t="shared" si="103"/>
        <v>1.0687772925764192</v>
      </c>
    </row>
    <row r="93" spans="5:85">
      <c r="E93" s="289">
        <f>計算票!G94</f>
        <v>19050</v>
      </c>
      <c r="G93" s="292">
        <v>87</v>
      </c>
      <c r="H93" s="289">
        <f t="shared" si="56"/>
        <v>17320</v>
      </c>
      <c r="I93" s="289">
        <f t="shared" si="64"/>
        <v>19052</v>
      </c>
      <c r="J93" s="297">
        <v>15660</v>
      </c>
      <c r="K93" s="297">
        <f t="shared" si="65"/>
        <v>3392</v>
      </c>
      <c r="L93" s="302">
        <f t="shared" si="66"/>
        <v>1.216602809706258</v>
      </c>
      <c r="M93" s="306">
        <v>16840</v>
      </c>
      <c r="N93" s="297">
        <f t="shared" si="67"/>
        <v>2212</v>
      </c>
      <c r="O93" s="311">
        <f t="shared" si="68"/>
        <v>1.1313539192399049</v>
      </c>
      <c r="Q93" s="292">
        <v>87</v>
      </c>
      <c r="R93" s="289">
        <f t="shared" si="57"/>
        <v>17320</v>
      </c>
      <c r="S93" s="289">
        <f t="shared" si="69"/>
        <v>19052</v>
      </c>
      <c r="T93" s="297">
        <v>15670</v>
      </c>
      <c r="U93" s="297">
        <f t="shared" si="70"/>
        <v>3382</v>
      </c>
      <c r="V93" s="302">
        <f t="shared" si="71"/>
        <v>1.2158264199106572</v>
      </c>
      <c r="W93" s="306">
        <v>16850</v>
      </c>
      <c r="X93" s="297">
        <f t="shared" si="72"/>
        <v>2202</v>
      </c>
      <c r="Y93" s="311">
        <f t="shared" si="73"/>
        <v>1.1306824925816024</v>
      </c>
      <c r="AA93" s="292">
        <v>87</v>
      </c>
      <c r="AB93" s="289">
        <f t="shared" si="58"/>
        <v>17350</v>
      </c>
      <c r="AC93" s="289">
        <f t="shared" si="74"/>
        <v>19085</v>
      </c>
      <c r="AD93" s="297">
        <v>16530</v>
      </c>
      <c r="AE93" s="297">
        <f t="shared" si="75"/>
        <v>2555</v>
      </c>
      <c r="AF93" s="302">
        <f t="shared" si="76"/>
        <v>1.1545674531155474</v>
      </c>
      <c r="AG93" s="306">
        <v>17710</v>
      </c>
      <c r="AH93" s="297">
        <f t="shared" si="77"/>
        <v>1375</v>
      </c>
      <c r="AI93" s="311">
        <f t="shared" si="78"/>
        <v>1.0776397515527951</v>
      </c>
      <c r="AK93" s="292">
        <v>87</v>
      </c>
      <c r="AL93" s="289">
        <f t="shared" si="59"/>
        <v>17420</v>
      </c>
      <c r="AM93" s="289">
        <f t="shared" si="79"/>
        <v>19162</v>
      </c>
      <c r="AN93" s="297">
        <v>16570</v>
      </c>
      <c r="AO93" s="297">
        <f t="shared" si="80"/>
        <v>2592</v>
      </c>
      <c r="AP93" s="302">
        <f t="shared" si="81"/>
        <v>1.1564272782136391</v>
      </c>
      <c r="AQ93" s="306">
        <v>17750</v>
      </c>
      <c r="AR93" s="297">
        <f t="shared" si="82"/>
        <v>1412</v>
      </c>
      <c r="AS93" s="311">
        <f t="shared" si="83"/>
        <v>1.079549295774648</v>
      </c>
      <c r="AU93" s="292">
        <v>87</v>
      </c>
      <c r="AV93" s="289">
        <f t="shared" si="60"/>
        <v>17450</v>
      </c>
      <c r="AW93" s="289">
        <f t="shared" si="84"/>
        <v>19195</v>
      </c>
      <c r="AX93" s="297">
        <v>16590</v>
      </c>
      <c r="AY93" s="297">
        <f t="shared" si="85"/>
        <v>2605</v>
      </c>
      <c r="AZ93" s="302">
        <f t="shared" si="86"/>
        <v>1.1570223025919228</v>
      </c>
      <c r="BA93" s="306">
        <v>17770</v>
      </c>
      <c r="BB93" s="297">
        <f t="shared" si="87"/>
        <v>1425</v>
      </c>
      <c r="BC93" s="311">
        <f t="shared" si="88"/>
        <v>1.0801913337084974</v>
      </c>
      <c r="BE93" s="292">
        <v>87</v>
      </c>
      <c r="BF93" s="289">
        <f t="shared" si="61"/>
        <v>17700</v>
      </c>
      <c r="BG93" s="289">
        <f t="shared" si="89"/>
        <v>19470</v>
      </c>
      <c r="BH93" s="297">
        <v>16740</v>
      </c>
      <c r="BI93" s="297">
        <f t="shared" si="90"/>
        <v>2730</v>
      </c>
      <c r="BJ93" s="302">
        <f t="shared" si="91"/>
        <v>1.1630824372759856</v>
      </c>
      <c r="BK93" s="306">
        <v>17910</v>
      </c>
      <c r="BL93" s="297">
        <f t="shared" si="92"/>
        <v>1560</v>
      </c>
      <c r="BM93" s="311">
        <f t="shared" si="93"/>
        <v>1.0871021775544389</v>
      </c>
      <c r="BO93" s="292">
        <v>87</v>
      </c>
      <c r="BP93" s="289">
        <f t="shared" si="62"/>
        <v>17840</v>
      </c>
      <c r="BQ93" s="289">
        <f t="shared" si="94"/>
        <v>19624</v>
      </c>
      <c r="BR93" s="297">
        <v>17120</v>
      </c>
      <c r="BS93" s="297">
        <f t="shared" si="95"/>
        <v>2504</v>
      </c>
      <c r="BT93" s="302">
        <f t="shared" si="96"/>
        <v>1.1462616822429907</v>
      </c>
      <c r="BU93" s="306">
        <v>18300</v>
      </c>
      <c r="BV93" s="297">
        <f t="shared" si="97"/>
        <v>1324</v>
      </c>
      <c r="BW93" s="311">
        <f t="shared" si="98"/>
        <v>1.0723497267759563</v>
      </c>
      <c r="BY93" s="292">
        <v>87</v>
      </c>
      <c r="BZ93" s="289">
        <f t="shared" si="63"/>
        <v>18010</v>
      </c>
      <c r="CA93" s="289">
        <f t="shared" si="99"/>
        <v>19811</v>
      </c>
      <c r="CB93" s="297">
        <v>17350</v>
      </c>
      <c r="CC93" s="297">
        <f t="shared" si="100"/>
        <v>2461</v>
      </c>
      <c r="CD93" s="302">
        <f t="shared" si="101"/>
        <v>1.1418443804034581</v>
      </c>
      <c r="CE93" s="306">
        <v>18530</v>
      </c>
      <c r="CF93" s="297">
        <f t="shared" si="102"/>
        <v>1281</v>
      </c>
      <c r="CG93" s="311">
        <f t="shared" si="103"/>
        <v>1.0691311386940097</v>
      </c>
    </row>
    <row r="94" spans="5:85">
      <c r="E94" s="289">
        <f>計算票!G95</f>
        <v>19280</v>
      </c>
      <c r="G94" s="292">
        <v>88</v>
      </c>
      <c r="H94" s="289">
        <f t="shared" si="56"/>
        <v>17530</v>
      </c>
      <c r="I94" s="289">
        <f t="shared" si="64"/>
        <v>19283</v>
      </c>
      <c r="J94" s="297">
        <v>15850</v>
      </c>
      <c r="K94" s="297">
        <f t="shared" si="65"/>
        <v>3433</v>
      </c>
      <c r="L94" s="302">
        <f t="shared" si="66"/>
        <v>1.2165930599369086</v>
      </c>
      <c r="M94" s="306">
        <v>17030</v>
      </c>
      <c r="N94" s="297">
        <f t="shared" si="67"/>
        <v>2253</v>
      </c>
      <c r="O94" s="311">
        <f t="shared" si="68"/>
        <v>1.1322959483264827</v>
      </c>
      <c r="Q94" s="292">
        <v>88</v>
      </c>
      <c r="R94" s="289">
        <f t="shared" si="57"/>
        <v>17530</v>
      </c>
      <c r="S94" s="289">
        <f t="shared" si="69"/>
        <v>19283</v>
      </c>
      <c r="T94" s="297">
        <v>15860</v>
      </c>
      <c r="U94" s="297">
        <f t="shared" si="70"/>
        <v>3423</v>
      </c>
      <c r="V94" s="302">
        <f t="shared" si="71"/>
        <v>1.2158259773013871</v>
      </c>
      <c r="W94" s="306">
        <v>17050</v>
      </c>
      <c r="X94" s="297">
        <f t="shared" si="72"/>
        <v>2233</v>
      </c>
      <c r="Y94" s="311">
        <f t="shared" si="73"/>
        <v>1.1309677419354838</v>
      </c>
      <c r="AA94" s="292">
        <v>88</v>
      </c>
      <c r="AB94" s="289">
        <f t="shared" si="58"/>
        <v>17560</v>
      </c>
      <c r="AC94" s="289">
        <f t="shared" si="74"/>
        <v>19316</v>
      </c>
      <c r="AD94" s="297">
        <v>16730</v>
      </c>
      <c r="AE94" s="297">
        <f t="shared" si="75"/>
        <v>2586</v>
      </c>
      <c r="AF94" s="302">
        <f t="shared" si="76"/>
        <v>1.1545726240286909</v>
      </c>
      <c r="AG94" s="306">
        <v>17910</v>
      </c>
      <c r="AH94" s="297">
        <f t="shared" si="77"/>
        <v>1406</v>
      </c>
      <c r="AI94" s="311">
        <f t="shared" si="78"/>
        <v>1.0785036292573982</v>
      </c>
      <c r="AK94" s="292">
        <v>88</v>
      </c>
      <c r="AL94" s="289">
        <f t="shared" si="59"/>
        <v>17630</v>
      </c>
      <c r="AM94" s="289">
        <f t="shared" si="79"/>
        <v>19393</v>
      </c>
      <c r="AN94" s="297">
        <v>16770</v>
      </c>
      <c r="AO94" s="297">
        <f t="shared" si="80"/>
        <v>2623</v>
      </c>
      <c r="AP94" s="302">
        <f t="shared" si="81"/>
        <v>1.1564102564102565</v>
      </c>
      <c r="AQ94" s="306">
        <v>17960</v>
      </c>
      <c r="AR94" s="297">
        <f t="shared" si="82"/>
        <v>1433</v>
      </c>
      <c r="AS94" s="311">
        <f t="shared" si="83"/>
        <v>1.0797884187082405</v>
      </c>
      <c r="AU94" s="292">
        <v>88</v>
      </c>
      <c r="AV94" s="289">
        <f t="shared" si="60"/>
        <v>17660</v>
      </c>
      <c r="AW94" s="289">
        <f t="shared" si="84"/>
        <v>19426</v>
      </c>
      <c r="AX94" s="297">
        <v>16790</v>
      </c>
      <c r="AY94" s="297">
        <f t="shared" si="85"/>
        <v>2636</v>
      </c>
      <c r="AZ94" s="302">
        <f t="shared" si="86"/>
        <v>1.1569982132221561</v>
      </c>
      <c r="BA94" s="306">
        <v>17980</v>
      </c>
      <c r="BB94" s="297">
        <f t="shared" si="87"/>
        <v>1446</v>
      </c>
      <c r="BC94" s="311">
        <f t="shared" si="88"/>
        <v>1.0804226918798665</v>
      </c>
      <c r="BE94" s="292">
        <v>88</v>
      </c>
      <c r="BF94" s="289">
        <f t="shared" si="61"/>
        <v>17910</v>
      </c>
      <c r="BG94" s="289">
        <f t="shared" si="89"/>
        <v>19701</v>
      </c>
      <c r="BH94" s="297">
        <v>16940</v>
      </c>
      <c r="BI94" s="297">
        <f t="shared" si="90"/>
        <v>2761</v>
      </c>
      <c r="BJ94" s="302">
        <f t="shared" si="91"/>
        <v>1.162987012987013</v>
      </c>
      <c r="BK94" s="306">
        <v>18120</v>
      </c>
      <c r="BL94" s="297">
        <f t="shared" si="92"/>
        <v>1581</v>
      </c>
      <c r="BM94" s="311">
        <f t="shared" si="93"/>
        <v>1.0872516556291392</v>
      </c>
      <c r="BO94" s="292">
        <v>88</v>
      </c>
      <c r="BP94" s="289">
        <f t="shared" si="62"/>
        <v>18050</v>
      </c>
      <c r="BQ94" s="289">
        <f t="shared" si="94"/>
        <v>19855</v>
      </c>
      <c r="BR94" s="297">
        <v>17320</v>
      </c>
      <c r="BS94" s="297">
        <f t="shared" si="95"/>
        <v>2535</v>
      </c>
      <c r="BT94" s="302">
        <f t="shared" si="96"/>
        <v>1.1463625866050808</v>
      </c>
      <c r="BU94" s="306">
        <v>18510</v>
      </c>
      <c r="BV94" s="297">
        <f t="shared" si="97"/>
        <v>1345</v>
      </c>
      <c r="BW94" s="311">
        <f t="shared" si="98"/>
        <v>1.0726634251755807</v>
      </c>
      <c r="BY94" s="292">
        <v>88</v>
      </c>
      <c r="BZ94" s="289">
        <f t="shared" si="63"/>
        <v>18220</v>
      </c>
      <c r="CA94" s="289">
        <f t="shared" si="99"/>
        <v>20042</v>
      </c>
      <c r="CB94" s="297">
        <v>17550</v>
      </c>
      <c r="CC94" s="297">
        <f t="shared" si="100"/>
        <v>2492</v>
      </c>
      <c r="CD94" s="302">
        <f t="shared" si="101"/>
        <v>1.141994301994302</v>
      </c>
      <c r="CE94" s="306">
        <v>18740</v>
      </c>
      <c r="CF94" s="297">
        <f t="shared" si="102"/>
        <v>1302</v>
      </c>
      <c r="CG94" s="311">
        <f t="shared" si="103"/>
        <v>1.0694770544290289</v>
      </c>
    </row>
    <row r="95" spans="5:85">
      <c r="E95" s="289">
        <f>計算票!G96</f>
        <v>19510</v>
      </c>
      <c r="G95" s="292">
        <v>89</v>
      </c>
      <c r="H95" s="289">
        <f t="shared" si="56"/>
        <v>17740</v>
      </c>
      <c r="I95" s="289">
        <f t="shared" si="64"/>
        <v>19514</v>
      </c>
      <c r="J95" s="297">
        <v>16030</v>
      </c>
      <c r="K95" s="297">
        <f t="shared" si="65"/>
        <v>3484</v>
      </c>
      <c r="L95" s="302">
        <f t="shared" si="66"/>
        <v>1.2173424828446662</v>
      </c>
      <c r="M95" s="306">
        <v>17230</v>
      </c>
      <c r="N95" s="297">
        <f t="shared" si="67"/>
        <v>2284</v>
      </c>
      <c r="O95" s="311">
        <f t="shared" si="68"/>
        <v>1.1325594892629136</v>
      </c>
      <c r="Q95" s="292">
        <v>89</v>
      </c>
      <c r="R95" s="289">
        <f t="shared" si="57"/>
        <v>17740</v>
      </c>
      <c r="S95" s="289">
        <f t="shared" si="69"/>
        <v>19514</v>
      </c>
      <c r="T95" s="297">
        <v>16040</v>
      </c>
      <c r="U95" s="297">
        <f t="shared" si="70"/>
        <v>3474</v>
      </c>
      <c r="V95" s="302">
        <f t="shared" si="71"/>
        <v>1.2165835411471322</v>
      </c>
      <c r="W95" s="306">
        <v>17240</v>
      </c>
      <c r="X95" s="297">
        <f t="shared" si="72"/>
        <v>2274</v>
      </c>
      <c r="Y95" s="311">
        <f t="shared" si="73"/>
        <v>1.1319025522041763</v>
      </c>
      <c r="AA95" s="292">
        <v>89</v>
      </c>
      <c r="AB95" s="289">
        <f t="shared" si="58"/>
        <v>17770</v>
      </c>
      <c r="AC95" s="289">
        <f t="shared" si="74"/>
        <v>19547</v>
      </c>
      <c r="AD95" s="297">
        <v>16920</v>
      </c>
      <c r="AE95" s="297">
        <f t="shared" si="75"/>
        <v>2627</v>
      </c>
      <c r="AF95" s="302">
        <f t="shared" si="76"/>
        <v>1.1552600472813239</v>
      </c>
      <c r="AG95" s="306">
        <v>18120</v>
      </c>
      <c r="AH95" s="297">
        <f t="shared" si="77"/>
        <v>1427</v>
      </c>
      <c r="AI95" s="311">
        <f t="shared" si="78"/>
        <v>1.0787527593818984</v>
      </c>
      <c r="AK95" s="292">
        <v>89</v>
      </c>
      <c r="AL95" s="289">
        <f t="shared" si="59"/>
        <v>17840</v>
      </c>
      <c r="AM95" s="289">
        <f t="shared" si="79"/>
        <v>19624</v>
      </c>
      <c r="AN95" s="297">
        <v>16970</v>
      </c>
      <c r="AO95" s="297">
        <f t="shared" si="80"/>
        <v>2654</v>
      </c>
      <c r="AP95" s="302">
        <f t="shared" si="81"/>
        <v>1.1563936358279316</v>
      </c>
      <c r="AQ95" s="306">
        <v>18170</v>
      </c>
      <c r="AR95" s="297">
        <f t="shared" si="82"/>
        <v>1454</v>
      </c>
      <c r="AS95" s="311">
        <f t="shared" si="83"/>
        <v>1.0800220143093011</v>
      </c>
      <c r="AU95" s="292">
        <v>89</v>
      </c>
      <c r="AV95" s="289">
        <f t="shared" si="60"/>
        <v>17870</v>
      </c>
      <c r="AW95" s="289">
        <f t="shared" si="84"/>
        <v>19657</v>
      </c>
      <c r="AX95" s="297">
        <v>16990</v>
      </c>
      <c r="AY95" s="297">
        <f t="shared" si="85"/>
        <v>2667</v>
      </c>
      <c r="AZ95" s="302">
        <f t="shared" si="86"/>
        <v>1.1569746909947027</v>
      </c>
      <c r="BA95" s="306">
        <v>18190</v>
      </c>
      <c r="BB95" s="297">
        <f t="shared" si="87"/>
        <v>1467</v>
      </c>
      <c r="BC95" s="311">
        <f t="shared" si="88"/>
        <v>1.0806487080813634</v>
      </c>
      <c r="BE95" s="292">
        <v>89</v>
      </c>
      <c r="BF95" s="289">
        <f t="shared" si="61"/>
        <v>18120</v>
      </c>
      <c r="BG95" s="289">
        <f t="shared" si="89"/>
        <v>19932</v>
      </c>
      <c r="BH95" s="297">
        <v>17130</v>
      </c>
      <c r="BI95" s="297">
        <f t="shared" si="90"/>
        <v>2802</v>
      </c>
      <c r="BJ95" s="302">
        <f t="shared" si="91"/>
        <v>1.1635726795096322</v>
      </c>
      <c r="BK95" s="306">
        <v>18330</v>
      </c>
      <c r="BL95" s="297">
        <f t="shared" si="92"/>
        <v>1602</v>
      </c>
      <c r="BM95" s="311">
        <f t="shared" si="93"/>
        <v>1.0873977086743045</v>
      </c>
      <c r="BO95" s="292">
        <v>89</v>
      </c>
      <c r="BP95" s="289">
        <f t="shared" si="62"/>
        <v>18260</v>
      </c>
      <c r="BQ95" s="289">
        <f t="shared" si="94"/>
        <v>20086</v>
      </c>
      <c r="BR95" s="297">
        <v>17520</v>
      </c>
      <c r="BS95" s="297">
        <f t="shared" si="95"/>
        <v>2566</v>
      </c>
      <c r="BT95" s="302">
        <f t="shared" si="96"/>
        <v>1.1464611872146118</v>
      </c>
      <c r="BU95" s="306">
        <v>18720</v>
      </c>
      <c r="BV95" s="297">
        <f t="shared" si="97"/>
        <v>1366</v>
      </c>
      <c r="BW95" s="311">
        <f t="shared" si="98"/>
        <v>1.0729700854700854</v>
      </c>
      <c r="BY95" s="292">
        <v>89</v>
      </c>
      <c r="BZ95" s="289">
        <f t="shared" si="63"/>
        <v>18430</v>
      </c>
      <c r="CA95" s="289">
        <f t="shared" si="99"/>
        <v>20273</v>
      </c>
      <c r="CB95" s="297">
        <v>17750</v>
      </c>
      <c r="CC95" s="297">
        <f t="shared" si="100"/>
        <v>2523</v>
      </c>
      <c r="CD95" s="302">
        <f t="shared" si="101"/>
        <v>1.1421408450704225</v>
      </c>
      <c r="CE95" s="306">
        <v>18950</v>
      </c>
      <c r="CF95" s="297">
        <f t="shared" si="102"/>
        <v>1323</v>
      </c>
      <c r="CG95" s="311">
        <f t="shared" si="103"/>
        <v>1.0698153034300792</v>
      </c>
    </row>
    <row r="96" spans="5:85">
      <c r="E96" s="289">
        <f>計算票!G97</f>
        <v>19740</v>
      </c>
      <c r="G96" s="292">
        <v>90</v>
      </c>
      <c r="H96" s="289">
        <f t="shared" si="56"/>
        <v>17950</v>
      </c>
      <c r="I96" s="289">
        <f t="shared" si="64"/>
        <v>19745</v>
      </c>
      <c r="J96" s="297">
        <v>16220</v>
      </c>
      <c r="K96" s="297">
        <f t="shared" si="65"/>
        <v>3525</v>
      </c>
      <c r="L96" s="302">
        <f t="shared" si="66"/>
        <v>1.2173242909987669</v>
      </c>
      <c r="M96" s="306">
        <v>17430</v>
      </c>
      <c r="N96" s="297">
        <f t="shared" si="67"/>
        <v>2315</v>
      </c>
      <c r="O96" s="311">
        <f t="shared" si="68"/>
        <v>1.1328169822145726</v>
      </c>
      <c r="Q96" s="292">
        <v>90</v>
      </c>
      <c r="R96" s="289">
        <f t="shared" si="57"/>
        <v>17950</v>
      </c>
      <c r="S96" s="289">
        <f t="shared" si="69"/>
        <v>19745</v>
      </c>
      <c r="T96" s="297">
        <v>16230</v>
      </c>
      <c r="U96" s="297">
        <f t="shared" si="70"/>
        <v>3515</v>
      </c>
      <c r="V96" s="302">
        <f t="shared" si="71"/>
        <v>1.2165742452248922</v>
      </c>
      <c r="W96" s="306">
        <v>17440</v>
      </c>
      <c r="X96" s="297">
        <f t="shared" si="72"/>
        <v>2305</v>
      </c>
      <c r="Y96" s="311">
        <f t="shared" si="73"/>
        <v>1.1321674311926606</v>
      </c>
      <c r="AA96" s="292">
        <v>90</v>
      </c>
      <c r="AB96" s="289">
        <f t="shared" si="58"/>
        <v>17980</v>
      </c>
      <c r="AC96" s="289">
        <f t="shared" si="74"/>
        <v>19778</v>
      </c>
      <c r="AD96" s="297">
        <v>17120</v>
      </c>
      <c r="AE96" s="297">
        <f t="shared" si="75"/>
        <v>2658</v>
      </c>
      <c r="AF96" s="302">
        <f t="shared" si="76"/>
        <v>1.1552570093457943</v>
      </c>
      <c r="AG96" s="306">
        <v>18330</v>
      </c>
      <c r="AH96" s="297">
        <f t="shared" si="77"/>
        <v>1448</v>
      </c>
      <c r="AI96" s="311">
        <f t="shared" si="78"/>
        <v>1.0789961811238407</v>
      </c>
      <c r="AK96" s="292">
        <v>90</v>
      </c>
      <c r="AL96" s="289">
        <f t="shared" si="59"/>
        <v>18050</v>
      </c>
      <c r="AM96" s="289">
        <f t="shared" si="79"/>
        <v>19855</v>
      </c>
      <c r="AN96" s="297">
        <v>17170</v>
      </c>
      <c r="AO96" s="297">
        <f t="shared" si="80"/>
        <v>2685</v>
      </c>
      <c r="AP96" s="302">
        <f t="shared" si="81"/>
        <v>1.1563774024461269</v>
      </c>
      <c r="AQ96" s="306">
        <v>18380</v>
      </c>
      <c r="AR96" s="297">
        <f t="shared" si="82"/>
        <v>1475</v>
      </c>
      <c r="AS96" s="311">
        <f t="shared" si="83"/>
        <v>1.0802502720348204</v>
      </c>
      <c r="AU96" s="292">
        <v>90</v>
      </c>
      <c r="AV96" s="289">
        <f t="shared" si="60"/>
        <v>18080</v>
      </c>
      <c r="AW96" s="289">
        <f t="shared" si="84"/>
        <v>19888</v>
      </c>
      <c r="AX96" s="297">
        <v>17190</v>
      </c>
      <c r="AY96" s="297">
        <f t="shared" si="85"/>
        <v>2698</v>
      </c>
      <c r="AZ96" s="302">
        <f t="shared" si="86"/>
        <v>1.1569517161140197</v>
      </c>
      <c r="BA96" s="306">
        <v>18400</v>
      </c>
      <c r="BB96" s="297">
        <f t="shared" si="87"/>
        <v>1488</v>
      </c>
      <c r="BC96" s="311">
        <f t="shared" si="88"/>
        <v>1.0808695652173914</v>
      </c>
      <c r="BE96" s="292">
        <v>90</v>
      </c>
      <c r="BF96" s="289">
        <f t="shared" si="61"/>
        <v>18330</v>
      </c>
      <c r="BG96" s="289">
        <f t="shared" si="89"/>
        <v>20163</v>
      </c>
      <c r="BH96" s="297">
        <v>17330</v>
      </c>
      <c r="BI96" s="297">
        <f t="shared" si="90"/>
        <v>2833</v>
      </c>
      <c r="BJ96" s="302">
        <f t="shared" si="91"/>
        <v>1.163473744950952</v>
      </c>
      <c r="BK96" s="306">
        <v>18540</v>
      </c>
      <c r="BL96" s="297">
        <f t="shared" si="92"/>
        <v>1623</v>
      </c>
      <c r="BM96" s="311">
        <f t="shared" si="93"/>
        <v>1.0875404530744337</v>
      </c>
      <c r="BO96" s="292">
        <v>90</v>
      </c>
      <c r="BP96" s="289">
        <f t="shared" si="62"/>
        <v>18470</v>
      </c>
      <c r="BQ96" s="289">
        <f t="shared" si="94"/>
        <v>20317</v>
      </c>
      <c r="BR96" s="297">
        <v>17720</v>
      </c>
      <c r="BS96" s="297">
        <f t="shared" si="95"/>
        <v>2597</v>
      </c>
      <c r="BT96" s="302">
        <f t="shared" si="96"/>
        <v>1.1465575620767494</v>
      </c>
      <c r="BU96" s="306">
        <v>18930</v>
      </c>
      <c r="BV96" s="297">
        <f t="shared" si="97"/>
        <v>1387</v>
      </c>
      <c r="BW96" s="311">
        <f t="shared" si="98"/>
        <v>1.073269941891178</v>
      </c>
      <c r="BY96" s="292">
        <v>90</v>
      </c>
      <c r="BZ96" s="289">
        <f t="shared" si="63"/>
        <v>18640</v>
      </c>
      <c r="CA96" s="289">
        <f t="shared" si="99"/>
        <v>20504</v>
      </c>
      <c r="CB96" s="297">
        <v>17950</v>
      </c>
      <c r="CC96" s="297">
        <f t="shared" si="100"/>
        <v>2554</v>
      </c>
      <c r="CD96" s="302">
        <f t="shared" si="101"/>
        <v>1.1422841225626741</v>
      </c>
      <c r="CE96" s="306">
        <v>19160</v>
      </c>
      <c r="CF96" s="297">
        <f t="shared" si="102"/>
        <v>1344</v>
      </c>
      <c r="CG96" s="311">
        <f t="shared" si="103"/>
        <v>1.0701461377870565</v>
      </c>
    </row>
    <row r="97" spans="5:85">
      <c r="E97" s="289">
        <f>計算票!G98</f>
        <v>19970</v>
      </c>
      <c r="G97" s="292">
        <v>91</v>
      </c>
      <c r="H97" s="289">
        <f t="shared" si="56"/>
        <v>18160</v>
      </c>
      <c r="I97" s="289">
        <f t="shared" si="64"/>
        <v>19976</v>
      </c>
      <c r="J97" s="297">
        <v>16410</v>
      </c>
      <c r="K97" s="297">
        <f t="shared" si="65"/>
        <v>3566</v>
      </c>
      <c r="L97" s="302">
        <f t="shared" si="66"/>
        <v>1.2173065204143814</v>
      </c>
      <c r="M97" s="306">
        <v>17630</v>
      </c>
      <c r="N97" s="297">
        <f t="shared" si="67"/>
        <v>2346</v>
      </c>
      <c r="O97" s="311">
        <f t="shared" si="68"/>
        <v>1.1330686330119115</v>
      </c>
      <c r="Q97" s="292">
        <v>91</v>
      </c>
      <c r="R97" s="289">
        <f t="shared" si="57"/>
        <v>18160</v>
      </c>
      <c r="S97" s="289">
        <f t="shared" si="69"/>
        <v>19976</v>
      </c>
      <c r="T97" s="297">
        <v>16420</v>
      </c>
      <c r="U97" s="297">
        <f t="shared" si="70"/>
        <v>3556</v>
      </c>
      <c r="V97" s="302">
        <f t="shared" si="71"/>
        <v>1.2165651644336175</v>
      </c>
      <c r="W97" s="306">
        <v>17640</v>
      </c>
      <c r="X97" s="297">
        <f t="shared" si="72"/>
        <v>2336</v>
      </c>
      <c r="Y97" s="311">
        <f t="shared" si="73"/>
        <v>1.1324263038548752</v>
      </c>
      <c r="AA97" s="292">
        <v>91</v>
      </c>
      <c r="AB97" s="289">
        <f t="shared" si="58"/>
        <v>18190</v>
      </c>
      <c r="AC97" s="289">
        <f t="shared" si="74"/>
        <v>20009</v>
      </c>
      <c r="AD97" s="297">
        <v>17320</v>
      </c>
      <c r="AE97" s="297">
        <f t="shared" si="75"/>
        <v>2689</v>
      </c>
      <c r="AF97" s="302">
        <f t="shared" si="76"/>
        <v>1.1552540415704389</v>
      </c>
      <c r="AG97" s="306">
        <v>18540</v>
      </c>
      <c r="AH97" s="297">
        <f t="shared" si="77"/>
        <v>1469</v>
      </c>
      <c r="AI97" s="311">
        <f t="shared" si="78"/>
        <v>1.0792340884573894</v>
      </c>
      <c r="AK97" s="292">
        <v>91</v>
      </c>
      <c r="AL97" s="289">
        <f t="shared" si="59"/>
        <v>18260</v>
      </c>
      <c r="AM97" s="289">
        <f t="shared" si="79"/>
        <v>20086</v>
      </c>
      <c r="AN97" s="297">
        <v>17360</v>
      </c>
      <c r="AO97" s="297">
        <f t="shared" si="80"/>
        <v>2726</v>
      </c>
      <c r="AP97" s="302">
        <f t="shared" si="81"/>
        <v>1.1570276497695853</v>
      </c>
      <c r="AQ97" s="306">
        <v>18590</v>
      </c>
      <c r="AR97" s="297">
        <f t="shared" si="82"/>
        <v>1496</v>
      </c>
      <c r="AS97" s="311">
        <f t="shared" si="83"/>
        <v>1.0804733727810651</v>
      </c>
      <c r="AU97" s="292">
        <v>91</v>
      </c>
      <c r="AV97" s="289">
        <f t="shared" si="60"/>
        <v>18290</v>
      </c>
      <c r="AW97" s="289">
        <f t="shared" si="84"/>
        <v>20119</v>
      </c>
      <c r="AX97" s="297">
        <v>17390</v>
      </c>
      <c r="AY97" s="297">
        <f t="shared" si="85"/>
        <v>2729</v>
      </c>
      <c r="AZ97" s="302">
        <f t="shared" si="86"/>
        <v>1.1569292696952271</v>
      </c>
      <c r="BA97" s="306">
        <v>18610</v>
      </c>
      <c r="BB97" s="297">
        <f t="shared" si="87"/>
        <v>1509</v>
      </c>
      <c r="BC97" s="311">
        <f t="shared" si="88"/>
        <v>1.0810854379365933</v>
      </c>
      <c r="BE97" s="292">
        <v>91</v>
      </c>
      <c r="BF97" s="289">
        <f t="shared" si="61"/>
        <v>18540</v>
      </c>
      <c r="BG97" s="289">
        <f t="shared" si="89"/>
        <v>20394</v>
      </c>
      <c r="BH97" s="297">
        <v>17530</v>
      </c>
      <c r="BI97" s="297">
        <f t="shared" si="90"/>
        <v>2864</v>
      </c>
      <c r="BJ97" s="302">
        <f t="shared" si="91"/>
        <v>1.1633770678836282</v>
      </c>
      <c r="BK97" s="306">
        <v>18750</v>
      </c>
      <c r="BL97" s="297">
        <f t="shared" si="92"/>
        <v>1644</v>
      </c>
      <c r="BM97" s="311">
        <f t="shared" si="93"/>
        <v>1.08768</v>
      </c>
      <c r="BO97" s="292">
        <v>91</v>
      </c>
      <c r="BP97" s="289">
        <f t="shared" si="62"/>
        <v>18680</v>
      </c>
      <c r="BQ97" s="289">
        <f t="shared" si="94"/>
        <v>20548</v>
      </c>
      <c r="BR97" s="297">
        <v>17910</v>
      </c>
      <c r="BS97" s="297">
        <f t="shared" si="95"/>
        <v>2638</v>
      </c>
      <c r="BT97" s="302">
        <f t="shared" si="96"/>
        <v>1.1472920156337241</v>
      </c>
      <c r="BU97" s="306">
        <v>19140</v>
      </c>
      <c r="BV97" s="297">
        <f t="shared" si="97"/>
        <v>1408</v>
      </c>
      <c r="BW97" s="311">
        <f t="shared" si="98"/>
        <v>1.0735632183908046</v>
      </c>
      <c r="BY97" s="292">
        <v>91</v>
      </c>
      <c r="BZ97" s="289">
        <f t="shared" si="63"/>
        <v>18850</v>
      </c>
      <c r="CA97" s="289">
        <f t="shared" si="99"/>
        <v>20735</v>
      </c>
      <c r="CB97" s="297">
        <v>18150</v>
      </c>
      <c r="CC97" s="297">
        <f t="shared" si="100"/>
        <v>2585</v>
      </c>
      <c r="CD97" s="302">
        <f t="shared" si="101"/>
        <v>1.1424242424242423</v>
      </c>
      <c r="CE97" s="306">
        <v>19370</v>
      </c>
      <c r="CF97" s="297">
        <f t="shared" si="102"/>
        <v>1365</v>
      </c>
      <c r="CG97" s="311">
        <f t="shared" si="103"/>
        <v>1.0704697986577181</v>
      </c>
    </row>
    <row r="98" spans="5:85">
      <c r="E98" s="289">
        <f>計算票!G99</f>
        <v>20200</v>
      </c>
      <c r="G98" s="292">
        <v>92</v>
      </c>
      <c r="H98" s="289">
        <f t="shared" si="56"/>
        <v>18370</v>
      </c>
      <c r="I98" s="289">
        <f t="shared" si="64"/>
        <v>20207</v>
      </c>
      <c r="J98" s="297">
        <v>16590</v>
      </c>
      <c r="K98" s="297">
        <f t="shared" si="65"/>
        <v>3617</v>
      </c>
      <c r="L98" s="302">
        <f t="shared" si="66"/>
        <v>1.2180229053646776</v>
      </c>
      <c r="M98" s="306">
        <v>17830</v>
      </c>
      <c r="N98" s="297">
        <f t="shared" si="67"/>
        <v>2377</v>
      </c>
      <c r="O98" s="311">
        <f t="shared" si="68"/>
        <v>1.1333146382501402</v>
      </c>
      <c r="Q98" s="292">
        <v>92</v>
      </c>
      <c r="R98" s="289">
        <f t="shared" si="57"/>
        <v>18370</v>
      </c>
      <c r="S98" s="289">
        <f t="shared" si="69"/>
        <v>20207</v>
      </c>
      <c r="T98" s="297">
        <v>16610</v>
      </c>
      <c r="U98" s="297">
        <f t="shared" si="70"/>
        <v>3597</v>
      </c>
      <c r="V98" s="302">
        <f t="shared" si="71"/>
        <v>1.2165562913907284</v>
      </c>
      <c r="W98" s="306">
        <v>17840</v>
      </c>
      <c r="X98" s="297">
        <f t="shared" si="72"/>
        <v>2367</v>
      </c>
      <c r="Y98" s="311">
        <f t="shared" si="73"/>
        <v>1.1326793721973094</v>
      </c>
      <c r="AA98" s="292">
        <v>92</v>
      </c>
      <c r="AB98" s="289">
        <f t="shared" si="58"/>
        <v>18400</v>
      </c>
      <c r="AC98" s="289">
        <f t="shared" si="74"/>
        <v>20240</v>
      </c>
      <c r="AD98" s="297">
        <v>17520</v>
      </c>
      <c r="AE98" s="297">
        <f t="shared" si="75"/>
        <v>2720</v>
      </c>
      <c r="AF98" s="302">
        <f t="shared" si="76"/>
        <v>1.1552511415525115</v>
      </c>
      <c r="AG98" s="306">
        <v>18750</v>
      </c>
      <c r="AH98" s="297">
        <f t="shared" si="77"/>
        <v>1490</v>
      </c>
      <c r="AI98" s="311">
        <f t="shared" si="78"/>
        <v>1.0794666666666666</v>
      </c>
      <c r="AK98" s="292">
        <v>92</v>
      </c>
      <c r="AL98" s="289">
        <f t="shared" si="59"/>
        <v>18470</v>
      </c>
      <c r="AM98" s="289">
        <f t="shared" si="79"/>
        <v>20317</v>
      </c>
      <c r="AN98" s="297">
        <v>17560</v>
      </c>
      <c r="AO98" s="297">
        <f t="shared" si="80"/>
        <v>2757</v>
      </c>
      <c r="AP98" s="302">
        <f t="shared" si="81"/>
        <v>1.1570045558086561</v>
      </c>
      <c r="AQ98" s="306">
        <v>18790</v>
      </c>
      <c r="AR98" s="297">
        <f t="shared" si="82"/>
        <v>1527</v>
      </c>
      <c r="AS98" s="311">
        <f t="shared" si="83"/>
        <v>1.0812666311868016</v>
      </c>
      <c r="AU98" s="292">
        <v>92</v>
      </c>
      <c r="AV98" s="289">
        <f t="shared" si="60"/>
        <v>18500</v>
      </c>
      <c r="AW98" s="289">
        <f t="shared" si="84"/>
        <v>20350</v>
      </c>
      <c r="AX98" s="297">
        <v>17580</v>
      </c>
      <c r="AY98" s="297">
        <f t="shared" si="85"/>
        <v>2770</v>
      </c>
      <c r="AZ98" s="302">
        <f t="shared" si="86"/>
        <v>1.1575654152445962</v>
      </c>
      <c r="BA98" s="306">
        <v>18820</v>
      </c>
      <c r="BB98" s="297">
        <f t="shared" si="87"/>
        <v>1530</v>
      </c>
      <c r="BC98" s="311">
        <f t="shared" si="88"/>
        <v>1.0812964930924549</v>
      </c>
      <c r="BE98" s="292">
        <v>92</v>
      </c>
      <c r="BF98" s="289">
        <f t="shared" si="61"/>
        <v>18750</v>
      </c>
      <c r="BG98" s="289">
        <f t="shared" si="89"/>
        <v>20625</v>
      </c>
      <c r="BH98" s="297">
        <v>17730</v>
      </c>
      <c r="BI98" s="297">
        <f t="shared" si="90"/>
        <v>2895</v>
      </c>
      <c r="BJ98" s="302">
        <f t="shared" si="91"/>
        <v>1.1632825719120135</v>
      </c>
      <c r="BK98" s="306">
        <v>18960</v>
      </c>
      <c r="BL98" s="297">
        <f t="shared" si="92"/>
        <v>1665</v>
      </c>
      <c r="BM98" s="311">
        <f t="shared" si="93"/>
        <v>1.0878164556962024</v>
      </c>
      <c r="BO98" s="292">
        <v>92</v>
      </c>
      <c r="BP98" s="289">
        <f t="shared" si="62"/>
        <v>18890</v>
      </c>
      <c r="BQ98" s="289">
        <f t="shared" si="94"/>
        <v>20779</v>
      </c>
      <c r="BR98" s="297">
        <v>18110</v>
      </c>
      <c r="BS98" s="297">
        <f t="shared" si="95"/>
        <v>2669</v>
      </c>
      <c r="BT98" s="302">
        <f t="shared" si="96"/>
        <v>1.1473771397018222</v>
      </c>
      <c r="BU98" s="306">
        <v>19340</v>
      </c>
      <c r="BV98" s="297">
        <f t="shared" si="97"/>
        <v>1439</v>
      </c>
      <c r="BW98" s="311">
        <f t="shared" si="98"/>
        <v>1.0744053774560496</v>
      </c>
      <c r="BY98" s="292">
        <v>92</v>
      </c>
      <c r="BZ98" s="289">
        <f t="shared" si="63"/>
        <v>19060</v>
      </c>
      <c r="CA98" s="289">
        <f t="shared" si="99"/>
        <v>20966</v>
      </c>
      <c r="CB98" s="297">
        <v>18340</v>
      </c>
      <c r="CC98" s="297">
        <f t="shared" si="100"/>
        <v>2626</v>
      </c>
      <c r="CD98" s="302">
        <f t="shared" si="101"/>
        <v>1.1431842966194112</v>
      </c>
      <c r="CE98" s="306">
        <v>19580</v>
      </c>
      <c r="CF98" s="297">
        <f t="shared" si="102"/>
        <v>1386</v>
      </c>
      <c r="CG98" s="311">
        <f t="shared" si="103"/>
        <v>1.0707865168539326</v>
      </c>
    </row>
    <row r="99" spans="5:85">
      <c r="E99" s="289">
        <f>計算票!G100</f>
        <v>20430</v>
      </c>
      <c r="G99" s="292">
        <v>93</v>
      </c>
      <c r="H99" s="289">
        <f t="shared" si="56"/>
        <v>18580</v>
      </c>
      <c r="I99" s="289">
        <f t="shared" si="64"/>
        <v>20438</v>
      </c>
      <c r="J99" s="297">
        <v>16780</v>
      </c>
      <c r="K99" s="297">
        <f t="shared" si="65"/>
        <v>3658</v>
      </c>
      <c r="L99" s="302">
        <f t="shared" si="66"/>
        <v>1.2179976162097736</v>
      </c>
      <c r="M99" s="306">
        <v>18020</v>
      </c>
      <c r="N99" s="297">
        <f t="shared" si="67"/>
        <v>2418</v>
      </c>
      <c r="O99" s="311">
        <f t="shared" si="68"/>
        <v>1.1341842397336293</v>
      </c>
      <c r="Q99" s="292">
        <v>93</v>
      </c>
      <c r="R99" s="289">
        <f t="shared" si="57"/>
        <v>18580</v>
      </c>
      <c r="S99" s="289">
        <f t="shared" si="69"/>
        <v>20438</v>
      </c>
      <c r="T99" s="297">
        <v>16790</v>
      </c>
      <c r="U99" s="297">
        <f t="shared" si="70"/>
        <v>3648</v>
      </c>
      <c r="V99" s="302">
        <f t="shared" si="71"/>
        <v>1.2172721858248958</v>
      </c>
      <c r="W99" s="306">
        <v>18040</v>
      </c>
      <c r="X99" s="297">
        <f t="shared" si="72"/>
        <v>2398</v>
      </c>
      <c r="Y99" s="311">
        <f t="shared" si="73"/>
        <v>1.1329268292682926</v>
      </c>
      <c r="AA99" s="292">
        <v>93</v>
      </c>
      <c r="AB99" s="289">
        <f t="shared" si="58"/>
        <v>18610</v>
      </c>
      <c r="AC99" s="289">
        <f t="shared" si="74"/>
        <v>20471</v>
      </c>
      <c r="AD99" s="297">
        <v>17720</v>
      </c>
      <c r="AE99" s="297">
        <f t="shared" si="75"/>
        <v>2751</v>
      </c>
      <c r="AF99" s="302">
        <f t="shared" si="76"/>
        <v>1.1552483069977426</v>
      </c>
      <c r="AG99" s="306">
        <v>18960</v>
      </c>
      <c r="AH99" s="297">
        <f t="shared" si="77"/>
        <v>1511</v>
      </c>
      <c r="AI99" s="311">
        <f t="shared" si="78"/>
        <v>1.0796940928270042</v>
      </c>
      <c r="AK99" s="292">
        <v>93</v>
      </c>
      <c r="AL99" s="289">
        <f t="shared" si="59"/>
        <v>18680</v>
      </c>
      <c r="AM99" s="289">
        <f t="shared" si="79"/>
        <v>20548</v>
      </c>
      <c r="AN99" s="297">
        <v>17760</v>
      </c>
      <c r="AO99" s="297">
        <f t="shared" si="80"/>
        <v>2788</v>
      </c>
      <c r="AP99" s="302">
        <f t="shared" si="81"/>
        <v>1.156981981981982</v>
      </c>
      <c r="AQ99" s="306">
        <v>19000</v>
      </c>
      <c r="AR99" s="297">
        <f t="shared" si="82"/>
        <v>1548</v>
      </c>
      <c r="AS99" s="311">
        <f t="shared" si="83"/>
        <v>1.0814736842105264</v>
      </c>
      <c r="AU99" s="292">
        <v>93</v>
      </c>
      <c r="AV99" s="289">
        <f t="shared" si="60"/>
        <v>18710</v>
      </c>
      <c r="AW99" s="289">
        <f t="shared" si="84"/>
        <v>20581</v>
      </c>
      <c r="AX99" s="297">
        <v>17780</v>
      </c>
      <c r="AY99" s="297">
        <f t="shared" si="85"/>
        <v>2801</v>
      </c>
      <c r="AZ99" s="302">
        <f t="shared" si="86"/>
        <v>1.1575365579302588</v>
      </c>
      <c r="BA99" s="306">
        <v>19030</v>
      </c>
      <c r="BB99" s="297">
        <f t="shared" si="87"/>
        <v>1551</v>
      </c>
      <c r="BC99" s="311">
        <f t="shared" si="88"/>
        <v>1.0815028901734105</v>
      </c>
      <c r="BE99" s="292">
        <v>93</v>
      </c>
      <c r="BF99" s="289">
        <f t="shared" si="61"/>
        <v>18960</v>
      </c>
      <c r="BG99" s="289">
        <f t="shared" si="89"/>
        <v>20856</v>
      </c>
      <c r="BH99" s="297">
        <v>17930</v>
      </c>
      <c r="BI99" s="297">
        <f t="shared" si="90"/>
        <v>2926</v>
      </c>
      <c r="BJ99" s="302">
        <f t="shared" si="91"/>
        <v>1.1631901840490797</v>
      </c>
      <c r="BK99" s="306">
        <v>19170</v>
      </c>
      <c r="BL99" s="297">
        <f t="shared" si="92"/>
        <v>1686</v>
      </c>
      <c r="BM99" s="311">
        <f t="shared" si="93"/>
        <v>1.0879499217527386</v>
      </c>
      <c r="BO99" s="292">
        <v>93</v>
      </c>
      <c r="BP99" s="289">
        <f t="shared" si="62"/>
        <v>19100</v>
      </c>
      <c r="BQ99" s="289">
        <f t="shared" si="94"/>
        <v>21010</v>
      </c>
      <c r="BR99" s="297">
        <v>18310</v>
      </c>
      <c r="BS99" s="297">
        <f t="shared" si="95"/>
        <v>2700</v>
      </c>
      <c r="BT99" s="302">
        <f t="shared" si="96"/>
        <v>1.1474604041507372</v>
      </c>
      <c r="BU99" s="306">
        <v>19550</v>
      </c>
      <c r="BV99" s="297">
        <f t="shared" si="97"/>
        <v>1460</v>
      </c>
      <c r="BW99" s="311">
        <f t="shared" si="98"/>
        <v>1.0746803069053708</v>
      </c>
      <c r="BY99" s="292">
        <v>93</v>
      </c>
      <c r="BZ99" s="289">
        <f t="shared" si="63"/>
        <v>19270</v>
      </c>
      <c r="CA99" s="289">
        <f t="shared" si="99"/>
        <v>21197</v>
      </c>
      <c r="CB99" s="297">
        <v>18540</v>
      </c>
      <c r="CC99" s="297">
        <f t="shared" si="100"/>
        <v>2657</v>
      </c>
      <c r="CD99" s="302">
        <f t="shared" si="101"/>
        <v>1.1433117583603021</v>
      </c>
      <c r="CE99" s="306">
        <v>19780</v>
      </c>
      <c r="CF99" s="297">
        <f t="shared" si="102"/>
        <v>1417</v>
      </c>
      <c r="CG99" s="311">
        <f t="shared" si="103"/>
        <v>1.0716380182002023</v>
      </c>
    </row>
    <row r="100" spans="5:85">
      <c r="E100" s="289">
        <f>計算票!G101</f>
        <v>20660</v>
      </c>
      <c r="G100" s="292">
        <v>94</v>
      </c>
      <c r="H100" s="289">
        <f t="shared" si="56"/>
        <v>18790</v>
      </c>
      <c r="I100" s="289">
        <f t="shared" si="64"/>
        <v>20669</v>
      </c>
      <c r="J100" s="297">
        <v>16970</v>
      </c>
      <c r="K100" s="297">
        <f t="shared" si="65"/>
        <v>3699</v>
      </c>
      <c r="L100" s="302">
        <f t="shared" si="66"/>
        <v>1.2179728933411904</v>
      </c>
      <c r="M100" s="306">
        <v>18220</v>
      </c>
      <c r="N100" s="297">
        <f t="shared" si="67"/>
        <v>2449</v>
      </c>
      <c r="O100" s="311">
        <f t="shared" si="68"/>
        <v>1.1344127332601537</v>
      </c>
      <c r="Q100" s="292">
        <v>94</v>
      </c>
      <c r="R100" s="289">
        <f t="shared" si="57"/>
        <v>18790</v>
      </c>
      <c r="S100" s="289">
        <f t="shared" si="69"/>
        <v>20669</v>
      </c>
      <c r="T100" s="297">
        <v>16980</v>
      </c>
      <c r="U100" s="297">
        <f t="shared" si="70"/>
        <v>3689</v>
      </c>
      <c r="V100" s="302">
        <f t="shared" si="71"/>
        <v>1.2172555948174322</v>
      </c>
      <c r="W100" s="306">
        <v>18230</v>
      </c>
      <c r="X100" s="297">
        <f t="shared" si="72"/>
        <v>2439</v>
      </c>
      <c r="Y100" s="311">
        <f t="shared" si="73"/>
        <v>1.1337904552934723</v>
      </c>
      <c r="AA100" s="292">
        <v>94</v>
      </c>
      <c r="AB100" s="289">
        <f t="shared" si="58"/>
        <v>18820</v>
      </c>
      <c r="AC100" s="289">
        <f t="shared" si="74"/>
        <v>20702</v>
      </c>
      <c r="AD100" s="297">
        <v>17910</v>
      </c>
      <c r="AE100" s="297">
        <f t="shared" si="75"/>
        <v>2792</v>
      </c>
      <c r="AF100" s="302">
        <f t="shared" si="76"/>
        <v>1.1558905639307648</v>
      </c>
      <c r="AG100" s="306">
        <v>19170</v>
      </c>
      <c r="AH100" s="297">
        <f t="shared" si="77"/>
        <v>1532</v>
      </c>
      <c r="AI100" s="311">
        <f t="shared" si="78"/>
        <v>1.0799165362545644</v>
      </c>
      <c r="AK100" s="292">
        <v>94</v>
      </c>
      <c r="AL100" s="289">
        <f t="shared" si="59"/>
        <v>18890</v>
      </c>
      <c r="AM100" s="289">
        <f t="shared" si="79"/>
        <v>20779</v>
      </c>
      <c r="AN100" s="297">
        <v>17960</v>
      </c>
      <c r="AO100" s="297">
        <f t="shared" si="80"/>
        <v>2819</v>
      </c>
      <c r="AP100" s="302">
        <f t="shared" si="81"/>
        <v>1.1569599109131403</v>
      </c>
      <c r="AQ100" s="306">
        <v>19210</v>
      </c>
      <c r="AR100" s="297">
        <f t="shared" si="82"/>
        <v>1569</v>
      </c>
      <c r="AS100" s="311">
        <f t="shared" si="83"/>
        <v>1.0816762103071318</v>
      </c>
      <c r="AU100" s="292">
        <v>94</v>
      </c>
      <c r="AV100" s="289">
        <f t="shared" si="60"/>
        <v>18920</v>
      </c>
      <c r="AW100" s="289">
        <f t="shared" si="84"/>
        <v>20812</v>
      </c>
      <c r="AX100" s="297">
        <v>17980</v>
      </c>
      <c r="AY100" s="297">
        <f t="shared" si="85"/>
        <v>2832</v>
      </c>
      <c r="AZ100" s="302">
        <f t="shared" si="86"/>
        <v>1.157508342602892</v>
      </c>
      <c r="BA100" s="306">
        <v>19230</v>
      </c>
      <c r="BB100" s="297">
        <f t="shared" si="87"/>
        <v>1582</v>
      </c>
      <c r="BC100" s="311">
        <f t="shared" si="88"/>
        <v>1.0822672906916277</v>
      </c>
      <c r="BE100" s="292">
        <v>94</v>
      </c>
      <c r="BF100" s="289">
        <f t="shared" si="61"/>
        <v>19170</v>
      </c>
      <c r="BG100" s="289">
        <f t="shared" si="89"/>
        <v>21087</v>
      </c>
      <c r="BH100" s="297">
        <v>18120</v>
      </c>
      <c r="BI100" s="297">
        <f t="shared" si="90"/>
        <v>2967</v>
      </c>
      <c r="BJ100" s="302">
        <f t="shared" si="91"/>
        <v>1.1637417218543047</v>
      </c>
      <c r="BK100" s="306">
        <v>19380</v>
      </c>
      <c r="BL100" s="297">
        <f t="shared" si="92"/>
        <v>1707</v>
      </c>
      <c r="BM100" s="311">
        <f t="shared" si="93"/>
        <v>1.0880804953560372</v>
      </c>
      <c r="BO100" s="292">
        <v>94</v>
      </c>
      <c r="BP100" s="289">
        <f t="shared" si="62"/>
        <v>19310</v>
      </c>
      <c r="BQ100" s="289">
        <f t="shared" si="94"/>
        <v>21241</v>
      </c>
      <c r="BR100" s="297">
        <v>18510</v>
      </c>
      <c r="BS100" s="297">
        <f t="shared" si="95"/>
        <v>2731</v>
      </c>
      <c r="BT100" s="302">
        <f t="shared" si="96"/>
        <v>1.1475418692598596</v>
      </c>
      <c r="BU100" s="306">
        <v>19760</v>
      </c>
      <c r="BV100" s="297">
        <f t="shared" si="97"/>
        <v>1481</v>
      </c>
      <c r="BW100" s="311">
        <f t="shared" si="98"/>
        <v>1.0749493927125506</v>
      </c>
      <c r="BY100" s="292">
        <v>94</v>
      </c>
      <c r="BZ100" s="289">
        <f t="shared" si="63"/>
        <v>19480</v>
      </c>
      <c r="CA100" s="289">
        <f t="shared" si="99"/>
        <v>21428</v>
      </c>
      <c r="CB100" s="297">
        <v>18740</v>
      </c>
      <c r="CC100" s="297">
        <f t="shared" si="100"/>
        <v>2688</v>
      </c>
      <c r="CD100" s="302">
        <f t="shared" si="101"/>
        <v>1.1434364994663822</v>
      </c>
      <c r="CE100" s="306">
        <v>19990</v>
      </c>
      <c r="CF100" s="297">
        <f t="shared" si="102"/>
        <v>1438</v>
      </c>
      <c r="CG100" s="311">
        <f t="shared" si="103"/>
        <v>1.0719359679839919</v>
      </c>
    </row>
    <row r="101" spans="5:85">
      <c r="E101" s="289">
        <f>計算票!G102</f>
        <v>20900</v>
      </c>
      <c r="G101" s="292">
        <v>95</v>
      </c>
      <c r="H101" s="289">
        <f t="shared" si="56"/>
        <v>19000</v>
      </c>
      <c r="I101" s="289">
        <f t="shared" si="64"/>
        <v>20900</v>
      </c>
      <c r="J101" s="297">
        <v>17160</v>
      </c>
      <c r="K101" s="297">
        <f t="shared" si="65"/>
        <v>3740</v>
      </c>
      <c r="L101" s="302">
        <f t="shared" si="66"/>
        <v>1.2179487179487178</v>
      </c>
      <c r="M101" s="306">
        <v>18420</v>
      </c>
      <c r="N101" s="297">
        <f t="shared" si="67"/>
        <v>2480</v>
      </c>
      <c r="O101" s="311">
        <f t="shared" si="68"/>
        <v>1.1346362649294246</v>
      </c>
      <c r="Q101" s="292">
        <v>95</v>
      </c>
      <c r="R101" s="289">
        <f t="shared" si="57"/>
        <v>19000</v>
      </c>
      <c r="S101" s="289">
        <f t="shared" si="69"/>
        <v>20900</v>
      </c>
      <c r="T101" s="297">
        <v>17170</v>
      </c>
      <c r="U101" s="297">
        <f t="shared" si="70"/>
        <v>3730</v>
      </c>
      <c r="V101" s="302">
        <f t="shared" si="71"/>
        <v>1.2172393709959231</v>
      </c>
      <c r="W101" s="306">
        <v>18430</v>
      </c>
      <c r="X101" s="297">
        <f t="shared" si="72"/>
        <v>2470</v>
      </c>
      <c r="Y101" s="311">
        <f t="shared" si="73"/>
        <v>1.134020618556701</v>
      </c>
      <c r="AA101" s="292">
        <v>95</v>
      </c>
      <c r="AB101" s="289">
        <f t="shared" si="58"/>
        <v>19030</v>
      </c>
      <c r="AC101" s="289">
        <f t="shared" si="74"/>
        <v>20933</v>
      </c>
      <c r="AD101" s="297">
        <v>18110</v>
      </c>
      <c r="AE101" s="297">
        <f t="shared" si="75"/>
        <v>2823</v>
      </c>
      <c r="AF101" s="302">
        <f t="shared" si="76"/>
        <v>1.1558807288790722</v>
      </c>
      <c r="AG101" s="306">
        <v>19380</v>
      </c>
      <c r="AH101" s="297">
        <f t="shared" si="77"/>
        <v>1553</v>
      </c>
      <c r="AI101" s="311">
        <f t="shared" si="78"/>
        <v>1.0801341589267286</v>
      </c>
      <c r="AK101" s="292">
        <v>95</v>
      </c>
      <c r="AL101" s="289">
        <f t="shared" si="59"/>
        <v>19100</v>
      </c>
      <c r="AM101" s="289">
        <f t="shared" si="79"/>
        <v>21010</v>
      </c>
      <c r="AN101" s="297">
        <v>18160</v>
      </c>
      <c r="AO101" s="297">
        <f t="shared" si="80"/>
        <v>2850</v>
      </c>
      <c r="AP101" s="302">
        <f t="shared" si="81"/>
        <v>1.1569383259911894</v>
      </c>
      <c r="AQ101" s="306">
        <v>19420</v>
      </c>
      <c r="AR101" s="297">
        <f t="shared" si="82"/>
        <v>1590</v>
      </c>
      <c r="AS101" s="311">
        <f t="shared" si="83"/>
        <v>1.0818743563336766</v>
      </c>
      <c r="AU101" s="292">
        <v>95</v>
      </c>
      <c r="AV101" s="289">
        <f t="shared" si="60"/>
        <v>19130</v>
      </c>
      <c r="AW101" s="289">
        <f t="shared" si="84"/>
        <v>21043</v>
      </c>
      <c r="AX101" s="297">
        <v>18180</v>
      </c>
      <c r="AY101" s="297">
        <f t="shared" si="85"/>
        <v>2863</v>
      </c>
      <c r="AZ101" s="302">
        <f t="shared" si="86"/>
        <v>1.1574807480748075</v>
      </c>
      <c r="BA101" s="306">
        <v>19440</v>
      </c>
      <c r="BB101" s="297">
        <f t="shared" si="87"/>
        <v>1603</v>
      </c>
      <c r="BC101" s="311">
        <f t="shared" si="88"/>
        <v>1.0824588477366255</v>
      </c>
      <c r="BE101" s="292">
        <v>95</v>
      </c>
      <c r="BF101" s="289">
        <f t="shared" si="61"/>
        <v>19380</v>
      </c>
      <c r="BG101" s="289">
        <f t="shared" si="89"/>
        <v>21318</v>
      </c>
      <c r="BH101" s="297">
        <v>18320</v>
      </c>
      <c r="BI101" s="297">
        <f t="shared" si="90"/>
        <v>2998</v>
      </c>
      <c r="BJ101" s="302">
        <f t="shared" si="91"/>
        <v>1.163646288209607</v>
      </c>
      <c r="BK101" s="306">
        <v>19590</v>
      </c>
      <c r="BL101" s="297">
        <f t="shared" si="92"/>
        <v>1728</v>
      </c>
      <c r="BM101" s="311">
        <f t="shared" si="93"/>
        <v>1.0882082695252679</v>
      </c>
      <c r="BO101" s="292">
        <v>95</v>
      </c>
      <c r="BP101" s="289">
        <f t="shared" si="62"/>
        <v>19520</v>
      </c>
      <c r="BQ101" s="289">
        <f t="shared" si="94"/>
        <v>21472</v>
      </c>
      <c r="BR101" s="297">
        <v>18710</v>
      </c>
      <c r="BS101" s="297">
        <f t="shared" si="95"/>
        <v>2762</v>
      </c>
      <c r="BT101" s="302">
        <f t="shared" si="96"/>
        <v>1.1476215927311597</v>
      </c>
      <c r="BU101" s="306">
        <v>19970</v>
      </c>
      <c r="BV101" s="297">
        <f t="shared" si="97"/>
        <v>1502</v>
      </c>
      <c r="BW101" s="311">
        <f t="shared" si="98"/>
        <v>1.0752128192288433</v>
      </c>
      <c r="BY101" s="292">
        <v>95</v>
      </c>
      <c r="BZ101" s="289">
        <f t="shared" si="63"/>
        <v>19690</v>
      </c>
      <c r="CA101" s="289">
        <f t="shared" si="99"/>
        <v>21659</v>
      </c>
      <c r="CB101" s="297">
        <v>18940</v>
      </c>
      <c r="CC101" s="297">
        <f t="shared" si="100"/>
        <v>2719</v>
      </c>
      <c r="CD101" s="302">
        <f t="shared" si="101"/>
        <v>1.1435586061246039</v>
      </c>
      <c r="CE101" s="306">
        <v>20200</v>
      </c>
      <c r="CF101" s="297">
        <f t="shared" si="102"/>
        <v>1459</v>
      </c>
      <c r="CG101" s="311">
        <f t="shared" si="103"/>
        <v>1.0722277227722772</v>
      </c>
    </row>
    <row r="102" spans="5:85">
      <c r="E102" s="289">
        <f>計算票!G103</f>
        <v>21130</v>
      </c>
      <c r="G102" s="292">
        <v>96</v>
      </c>
      <c r="H102" s="289">
        <f t="shared" si="56"/>
        <v>19210</v>
      </c>
      <c r="I102" s="289">
        <f t="shared" si="64"/>
        <v>21131</v>
      </c>
      <c r="J102" s="297">
        <v>17340</v>
      </c>
      <c r="K102" s="297">
        <f t="shared" si="65"/>
        <v>3791</v>
      </c>
      <c r="L102" s="302">
        <f t="shared" si="66"/>
        <v>1.218627450980392</v>
      </c>
      <c r="M102" s="306">
        <v>18620</v>
      </c>
      <c r="N102" s="297">
        <f t="shared" si="67"/>
        <v>2511</v>
      </c>
      <c r="O102" s="311">
        <f t="shared" si="68"/>
        <v>1.1348549946294306</v>
      </c>
      <c r="Q102" s="292">
        <v>96</v>
      </c>
      <c r="R102" s="289">
        <f t="shared" si="57"/>
        <v>19210</v>
      </c>
      <c r="S102" s="289">
        <f t="shared" si="69"/>
        <v>21131</v>
      </c>
      <c r="T102" s="297">
        <v>17350</v>
      </c>
      <c r="U102" s="297">
        <f t="shared" si="70"/>
        <v>3781</v>
      </c>
      <c r="V102" s="302">
        <f t="shared" si="71"/>
        <v>1.2179250720461094</v>
      </c>
      <c r="W102" s="306">
        <v>18630</v>
      </c>
      <c r="X102" s="297">
        <f t="shared" si="72"/>
        <v>2501</v>
      </c>
      <c r="Y102" s="311">
        <f t="shared" si="73"/>
        <v>1.1342458400429416</v>
      </c>
      <c r="AA102" s="292">
        <v>96</v>
      </c>
      <c r="AB102" s="289">
        <f t="shared" si="58"/>
        <v>19240</v>
      </c>
      <c r="AC102" s="289">
        <f t="shared" si="74"/>
        <v>21164</v>
      </c>
      <c r="AD102" s="297">
        <v>18310</v>
      </c>
      <c r="AE102" s="297">
        <f t="shared" si="75"/>
        <v>2854</v>
      </c>
      <c r="AF102" s="302">
        <f t="shared" si="76"/>
        <v>1.1558711086837794</v>
      </c>
      <c r="AG102" s="306">
        <v>19590</v>
      </c>
      <c r="AH102" s="297">
        <f t="shared" si="77"/>
        <v>1574</v>
      </c>
      <c r="AI102" s="311">
        <f t="shared" si="78"/>
        <v>1.0803471158754467</v>
      </c>
      <c r="AK102" s="292">
        <v>96</v>
      </c>
      <c r="AL102" s="289">
        <f t="shared" si="59"/>
        <v>19310</v>
      </c>
      <c r="AM102" s="289">
        <f t="shared" si="79"/>
        <v>21241</v>
      </c>
      <c r="AN102" s="297">
        <v>18350</v>
      </c>
      <c r="AO102" s="297">
        <f t="shared" si="80"/>
        <v>2891</v>
      </c>
      <c r="AP102" s="302">
        <f t="shared" si="81"/>
        <v>1.1575476839237058</v>
      </c>
      <c r="AQ102" s="306">
        <v>19630</v>
      </c>
      <c r="AR102" s="297">
        <f t="shared" si="82"/>
        <v>1611</v>
      </c>
      <c r="AS102" s="311">
        <f t="shared" si="83"/>
        <v>1.0820682628629648</v>
      </c>
      <c r="AU102" s="292">
        <v>96</v>
      </c>
      <c r="AV102" s="289">
        <f t="shared" si="60"/>
        <v>19340</v>
      </c>
      <c r="AW102" s="289">
        <f t="shared" si="84"/>
        <v>21274</v>
      </c>
      <c r="AX102" s="297">
        <v>18380</v>
      </c>
      <c r="AY102" s="297">
        <f t="shared" si="85"/>
        <v>2894</v>
      </c>
      <c r="AZ102" s="302">
        <f t="shared" si="86"/>
        <v>1.1574537540805223</v>
      </c>
      <c r="BA102" s="306">
        <v>19650</v>
      </c>
      <c r="BB102" s="297">
        <f t="shared" si="87"/>
        <v>1624</v>
      </c>
      <c r="BC102" s="311">
        <f t="shared" si="88"/>
        <v>1.0826463104325699</v>
      </c>
      <c r="BE102" s="292">
        <v>96</v>
      </c>
      <c r="BF102" s="289">
        <f t="shared" si="61"/>
        <v>19590</v>
      </c>
      <c r="BG102" s="289">
        <f t="shared" si="89"/>
        <v>21549</v>
      </c>
      <c r="BH102" s="297">
        <v>18520</v>
      </c>
      <c r="BI102" s="297">
        <f t="shared" si="90"/>
        <v>3029</v>
      </c>
      <c r="BJ102" s="302">
        <f t="shared" si="91"/>
        <v>1.1635529157667386</v>
      </c>
      <c r="BK102" s="306">
        <v>19800</v>
      </c>
      <c r="BL102" s="297">
        <f t="shared" si="92"/>
        <v>1749</v>
      </c>
      <c r="BM102" s="311">
        <f t="shared" si="93"/>
        <v>1.0883333333333334</v>
      </c>
      <c r="BO102" s="292">
        <v>96</v>
      </c>
      <c r="BP102" s="289">
        <f t="shared" si="62"/>
        <v>19730</v>
      </c>
      <c r="BQ102" s="289">
        <f t="shared" si="94"/>
        <v>21703</v>
      </c>
      <c r="BR102" s="297">
        <v>18900</v>
      </c>
      <c r="BS102" s="297">
        <f t="shared" si="95"/>
        <v>2803</v>
      </c>
      <c r="BT102" s="302">
        <f t="shared" si="96"/>
        <v>1.1483068783068784</v>
      </c>
      <c r="BU102" s="306">
        <v>20180</v>
      </c>
      <c r="BV102" s="297">
        <f t="shared" si="97"/>
        <v>1523</v>
      </c>
      <c r="BW102" s="311">
        <f t="shared" si="98"/>
        <v>1.0754707631318137</v>
      </c>
      <c r="BY102" s="292">
        <v>96</v>
      </c>
      <c r="BZ102" s="289">
        <f t="shared" si="63"/>
        <v>19900</v>
      </c>
      <c r="CA102" s="289">
        <f t="shared" si="99"/>
        <v>21890</v>
      </c>
      <c r="CB102" s="297">
        <v>19140</v>
      </c>
      <c r="CC102" s="297">
        <f t="shared" si="100"/>
        <v>2750</v>
      </c>
      <c r="CD102" s="302">
        <f t="shared" si="101"/>
        <v>1.1436781609195403</v>
      </c>
      <c r="CE102" s="306">
        <v>20410</v>
      </c>
      <c r="CF102" s="297">
        <f t="shared" si="102"/>
        <v>1480</v>
      </c>
      <c r="CG102" s="311">
        <f t="shared" si="103"/>
        <v>1.0725134737873592</v>
      </c>
    </row>
    <row r="103" spans="5:85">
      <c r="E103" s="289">
        <f>計算票!G104</f>
        <v>21360</v>
      </c>
      <c r="G103" s="292">
        <v>97</v>
      </c>
      <c r="H103" s="289">
        <f t="shared" si="56"/>
        <v>19420</v>
      </c>
      <c r="I103" s="289">
        <f t="shared" si="64"/>
        <v>21362</v>
      </c>
      <c r="J103" s="297">
        <v>17530</v>
      </c>
      <c r="K103" s="297">
        <f t="shared" si="65"/>
        <v>3832</v>
      </c>
      <c r="L103" s="302">
        <f t="shared" si="66"/>
        <v>1.2185966913861952</v>
      </c>
      <c r="M103" s="306">
        <v>18820</v>
      </c>
      <c r="N103" s="297">
        <f t="shared" si="67"/>
        <v>2542</v>
      </c>
      <c r="O103" s="311">
        <f t="shared" si="68"/>
        <v>1.1350690754516473</v>
      </c>
      <c r="Q103" s="292">
        <v>97</v>
      </c>
      <c r="R103" s="289">
        <f t="shared" si="57"/>
        <v>19420</v>
      </c>
      <c r="S103" s="289">
        <f t="shared" si="69"/>
        <v>21362</v>
      </c>
      <c r="T103" s="297">
        <v>17540</v>
      </c>
      <c r="U103" s="297">
        <f t="shared" si="70"/>
        <v>3822</v>
      </c>
      <c r="V103" s="302">
        <f t="shared" si="71"/>
        <v>1.2179019384264538</v>
      </c>
      <c r="W103" s="306">
        <v>18830</v>
      </c>
      <c r="X103" s="297">
        <f t="shared" si="72"/>
        <v>2532</v>
      </c>
      <c r="Y103" s="311">
        <f t="shared" si="73"/>
        <v>1.1344662772172065</v>
      </c>
      <c r="AA103" s="292">
        <v>97</v>
      </c>
      <c r="AB103" s="289">
        <f t="shared" si="58"/>
        <v>19450</v>
      </c>
      <c r="AC103" s="289">
        <f t="shared" si="74"/>
        <v>21395</v>
      </c>
      <c r="AD103" s="297">
        <v>18510</v>
      </c>
      <c r="AE103" s="297">
        <f t="shared" si="75"/>
        <v>2885</v>
      </c>
      <c r="AF103" s="302">
        <f t="shared" si="76"/>
        <v>1.155861696380335</v>
      </c>
      <c r="AG103" s="306">
        <v>19800</v>
      </c>
      <c r="AH103" s="297">
        <f t="shared" si="77"/>
        <v>1595</v>
      </c>
      <c r="AI103" s="311">
        <f t="shared" si="78"/>
        <v>1.0805555555555555</v>
      </c>
      <c r="AK103" s="292">
        <v>97</v>
      </c>
      <c r="AL103" s="289">
        <f t="shared" si="59"/>
        <v>19520</v>
      </c>
      <c r="AM103" s="289">
        <f t="shared" si="79"/>
        <v>21472</v>
      </c>
      <c r="AN103" s="297">
        <v>18550</v>
      </c>
      <c r="AO103" s="297">
        <f t="shared" si="80"/>
        <v>2922</v>
      </c>
      <c r="AP103" s="302">
        <f t="shared" si="81"/>
        <v>1.1575202156334232</v>
      </c>
      <c r="AQ103" s="306">
        <v>19840</v>
      </c>
      <c r="AR103" s="297">
        <f t="shared" si="82"/>
        <v>1632</v>
      </c>
      <c r="AS103" s="311">
        <f t="shared" si="83"/>
        <v>1.082258064516129</v>
      </c>
      <c r="AU103" s="292">
        <v>97</v>
      </c>
      <c r="AV103" s="289">
        <f t="shared" si="60"/>
        <v>19550</v>
      </c>
      <c r="AW103" s="289">
        <f t="shared" si="84"/>
        <v>21505</v>
      </c>
      <c r="AX103" s="297">
        <v>18570</v>
      </c>
      <c r="AY103" s="297">
        <f t="shared" si="85"/>
        <v>2935</v>
      </c>
      <c r="AZ103" s="302">
        <f t="shared" si="86"/>
        <v>1.1580506192784061</v>
      </c>
      <c r="BA103" s="306">
        <v>19860</v>
      </c>
      <c r="BB103" s="297">
        <f t="shared" si="87"/>
        <v>1645</v>
      </c>
      <c r="BC103" s="311">
        <f t="shared" si="88"/>
        <v>1.0828298086606243</v>
      </c>
      <c r="BE103" s="292">
        <v>97</v>
      </c>
      <c r="BF103" s="289">
        <f t="shared" si="61"/>
        <v>19800</v>
      </c>
      <c r="BG103" s="289">
        <f t="shared" si="89"/>
        <v>21780</v>
      </c>
      <c r="BH103" s="297">
        <v>18720</v>
      </c>
      <c r="BI103" s="297">
        <f t="shared" si="90"/>
        <v>3060</v>
      </c>
      <c r="BJ103" s="302">
        <f t="shared" si="91"/>
        <v>1.1634615384615385</v>
      </c>
      <c r="BK103" s="306">
        <v>20000</v>
      </c>
      <c r="BL103" s="297">
        <f t="shared" si="92"/>
        <v>1780</v>
      </c>
      <c r="BM103" s="311">
        <f t="shared" si="93"/>
        <v>1.089</v>
      </c>
      <c r="BO103" s="292">
        <v>97</v>
      </c>
      <c r="BP103" s="289">
        <f t="shared" si="62"/>
        <v>19940</v>
      </c>
      <c r="BQ103" s="289">
        <f t="shared" si="94"/>
        <v>21934</v>
      </c>
      <c r="BR103" s="297">
        <v>19100</v>
      </c>
      <c r="BS103" s="297">
        <f t="shared" si="95"/>
        <v>2834</v>
      </c>
      <c r="BT103" s="302">
        <f t="shared" si="96"/>
        <v>1.1483769633507854</v>
      </c>
      <c r="BU103" s="306">
        <v>20390</v>
      </c>
      <c r="BV103" s="297">
        <f t="shared" si="97"/>
        <v>1544</v>
      </c>
      <c r="BW103" s="311">
        <f t="shared" si="98"/>
        <v>1.0757233938205002</v>
      </c>
      <c r="BY103" s="292">
        <v>97</v>
      </c>
      <c r="BZ103" s="289">
        <f t="shared" si="63"/>
        <v>20110</v>
      </c>
      <c r="CA103" s="289">
        <f t="shared" si="99"/>
        <v>22121</v>
      </c>
      <c r="CB103" s="297">
        <v>19330</v>
      </c>
      <c r="CC103" s="297">
        <f t="shared" si="100"/>
        <v>2791</v>
      </c>
      <c r="CD103" s="302">
        <f t="shared" si="101"/>
        <v>1.1443869632695292</v>
      </c>
      <c r="CE103" s="306">
        <v>20620</v>
      </c>
      <c r="CF103" s="297">
        <f t="shared" si="102"/>
        <v>1501</v>
      </c>
      <c r="CG103" s="311">
        <f t="shared" si="103"/>
        <v>1.0727934044616876</v>
      </c>
    </row>
    <row r="104" spans="5:85">
      <c r="E104" s="289">
        <f>計算票!G105</f>
        <v>21590</v>
      </c>
      <c r="G104" s="292">
        <v>98</v>
      </c>
      <c r="H104" s="289">
        <f t="shared" si="56"/>
        <v>19630</v>
      </c>
      <c r="I104" s="289">
        <f t="shared" si="64"/>
        <v>21593</v>
      </c>
      <c r="J104" s="297">
        <v>17720</v>
      </c>
      <c r="K104" s="297">
        <f t="shared" si="65"/>
        <v>3873</v>
      </c>
      <c r="L104" s="302">
        <f t="shared" si="66"/>
        <v>1.218566591422122</v>
      </c>
      <c r="M104" s="306">
        <v>19010</v>
      </c>
      <c r="N104" s="297">
        <f t="shared" si="67"/>
        <v>2583</v>
      </c>
      <c r="O104" s="311">
        <f t="shared" si="68"/>
        <v>1.1358758548132561</v>
      </c>
      <c r="Q104" s="292">
        <v>98</v>
      </c>
      <c r="R104" s="289">
        <f t="shared" si="57"/>
        <v>19630</v>
      </c>
      <c r="S104" s="289">
        <f t="shared" si="69"/>
        <v>21593</v>
      </c>
      <c r="T104" s="297">
        <v>17730</v>
      </c>
      <c r="U104" s="297">
        <f t="shared" si="70"/>
        <v>3863</v>
      </c>
      <c r="V104" s="302">
        <f t="shared" si="71"/>
        <v>1.2178793006204174</v>
      </c>
      <c r="W104" s="306">
        <v>19030</v>
      </c>
      <c r="X104" s="297">
        <f t="shared" si="72"/>
        <v>2563</v>
      </c>
      <c r="Y104" s="311">
        <f t="shared" si="73"/>
        <v>1.1346820809248555</v>
      </c>
      <c r="AA104" s="292">
        <v>98</v>
      </c>
      <c r="AB104" s="289">
        <f t="shared" si="58"/>
        <v>19660</v>
      </c>
      <c r="AC104" s="289">
        <f t="shared" si="74"/>
        <v>21626</v>
      </c>
      <c r="AD104" s="297">
        <v>18710</v>
      </c>
      <c r="AE104" s="297">
        <f t="shared" si="75"/>
        <v>2916</v>
      </c>
      <c r="AF104" s="302">
        <f t="shared" si="76"/>
        <v>1.1558524853019776</v>
      </c>
      <c r="AG104" s="306">
        <v>20000</v>
      </c>
      <c r="AH104" s="297">
        <f t="shared" si="77"/>
        <v>1626</v>
      </c>
      <c r="AI104" s="311">
        <f t="shared" si="78"/>
        <v>1.0812999999999999</v>
      </c>
      <c r="AK104" s="292">
        <v>98</v>
      </c>
      <c r="AL104" s="289">
        <f t="shared" si="59"/>
        <v>19730</v>
      </c>
      <c r="AM104" s="289">
        <f t="shared" si="79"/>
        <v>21703</v>
      </c>
      <c r="AN104" s="297">
        <v>18750</v>
      </c>
      <c r="AO104" s="297">
        <f t="shared" si="80"/>
        <v>2953</v>
      </c>
      <c r="AP104" s="302">
        <f t="shared" si="81"/>
        <v>1.1574933333333333</v>
      </c>
      <c r="AQ104" s="306">
        <v>20050</v>
      </c>
      <c r="AR104" s="297">
        <f t="shared" si="82"/>
        <v>1653</v>
      </c>
      <c r="AS104" s="311">
        <f t="shared" si="83"/>
        <v>1.0824438902743143</v>
      </c>
      <c r="AU104" s="292">
        <v>98</v>
      </c>
      <c r="AV104" s="289">
        <f t="shared" si="60"/>
        <v>19760</v>
      </c>
      <c r="AW104" s="289">
        <f t="shared" si="84"/>
        <v>21736</v>
      </c>
      <c r="AX104" s="297">
        <v>18770</v>
      </c>
      <c r="AY104" s="297">
        <f t="shared" si="85"/>
        <v>2966</v>
      </c>
      <c r="AZ104" s="302">
        <f t="shared" si="86"/>
        <v>1.1580181140117207</v>
      </c>
      <c r="BA104" s="306">
        <v>20070</v>
      </c>
      <c r="BB104" s="297">
        <f t="shared" si="87"/>
        <v>1666</v>
      </c>
      <c r="BC104" s="311">
        <f t="shared" si="88"/>
        <v>1.0830094668659691</v>
      </c>
      <c r="BE104" s="292">
        <v>98</v>
      </c>
      <c r="BF104" s="289">
        <f t="shared" si="61"/>
        <v>20010</v>
      </c>
      <c r="BG104" s="289">
        <f t="shared" si="89"/>
        <v>22011</v>
      </c>
      <c r="BH104" s="297">
        <v>18920</v>
      </c>
      <c r="BI104" s="297">
        <f t="shared" si="90"/>
        <v>3091</v>
      </c>
      <c r="BJ104" s="302">
        <f t="shared" si="91"/>
        <v>1.1633720930232558</v>
      </c>
      <c r="BK104" s="306">
        <v>20210</v>
      </c>
      <c r="BL104" s="297">
        <f t="shared" si="92"/>
        <v>1801</v>
      </c>
      <c r="BM104" s="311">
        <f t="shared" si="93"/>
        <v>1.0891142998515586</v>
      </c>
      <c r="BO104" s="292">
        <v>98</v>
      </c>
      <c r="BP104" s="289">
        <f t="shared" si="62"/>
        <v>20150</v>
      </c>
      <c r="BQ104" s="289">
        <f t="shared" si="94"/>
        <v>22165</v>
      </c>
      <c r="BR104" s="297">
        <v>19300</v>
      </c>
      <c r="BS104" s="297">
        <f t="shared" si="95"/>
        <v>2865</v>
      </c>
      <c r="BT104" s="302">
        <f t="shared" si="96"/>
        <v>1.1484455958549222</v>
      </c>
      <c r="BU104" s="306">
        <v>20600</v>
      </c>
      <c r="BV104" s="297">
        <f t="shared" si="97"/>
        <v>1565</v>
      </c>
      <c r="BW104" s="311">
        <f t="shared" si="98"/>
        <v>1.0759708737864078</v>
      </c>
      <c r="BY104" s="292">
        <v>98</v>
      </c>
      <c r="BZ104" s="289">
        <f t="shared" si="63"/>
        <v>20320</v>
      </c>
      <c r="CA104" s="289">
        <f t="shared" si="99"/>
        <v>22352</v>
      </c>
      <c r="CB104" s="297">
        <v>19530</v>
      </c>
      <c r="CC104" s="297">
        <f t="shared" si="100"/>
        <v>2822</v>
      </c>
      <c r="CD104" s="302">
        <f t="shared" si="101"/>
        <v>1.1444956477214541</v>
      </c>
      <c r="CE104" s="306">
        <v>20830</v>
      </c>
      <c r="CF104" s="297">
        <f t="shared" si="102"/>
        <v>1522</v>
      </c>
      <c r="CG104" s="311">
        <f t="shared" si="103"/>
        <v>1.073067690830533</v>
      </c>
    </row>
    <row r="105" spans="5:85">
      <c r="E105" s="289">
        <f>計算票!G106</f>
        <v>21820</v>
      </c>
      <c r="G105" s="292">
        <v>99</v>
      </c>
      <c r="H105" s="289">
        <f t="shared" si="56"/>
        <v>19840</v>
      </c>
      <c r="I105" s="289">
        <f t="shared" si="64"/>
        <v>21824</v>
      </c>
      <c r="J105" s="297">
        <v>17900</v>
      </c>
      <c r="K105" s="297">
        <f t="shared" si="65"/>
        <v>3924</v>
      </c>
      <c r="L105" s="302">
        <f t="shared" si="66"/>
        <v>1.219217877094972</v>
      </c>
      <c r="M105" s="306">
        <v>19210</v>
      </c>
      <c r="N105" s="297">
        <f t="shared" si="67"/>
        <v>2614</v>
      </c>
      <c r="O105" s="311">
        <f t="shared" si="68"/>
        <v>1.1360749609578344</v>
      </c>
      <c r="Q105" s="292">
        <v>99</v>
      </c>
      <c r="R105" s="289">
        <f t="shared" si="57"/>
        <v>19840</v>
      </c>
      <c r="S105" s="289">
        <f t="shared" si="69"/>
        <v>21824</v>
      </c>
      <c r="T105" s="297">
        <v>17910</v>
      </c>
      <c r="U105" s="297">
        <f t="shared" si="70"/>
        <v>3914</v>
      </c>
      <c r="V105" s="302">
        <f t="shared" si="71"/>
        <v>1.218537130094919</v>
      </c>
      <c r="W105" s="306">
        <v>19220</v>
      </c>
      <c r="X105" s="297">
        <f t="shared" si="72"/>
        <v>2604</v>
      </c>
      <c r="Y105" s="311">
        <f t="shared" si="73"/>
        <v>1.1354838709677419</v>
      </c>
      <c r="AA105" s="292">
        <v>99</v>
      </c>
      <c r="AB105" s="289">
        <f t="shared" si="58"/>
        <v>19870</v>
      </c>
      <c r="AC105" s="289">
        <f t="shared" si="74"/>
        <v>21857</v>
      </c>
      <c r="AD105" s="297">
        <v>18900</v>
      </c>
      <c r="AE105" s="297">
        <f t="shared" si="75"/>
        <v>2957</v>
      </c>
      <c r="AF105" s="302">
        <f t="shared" si="76"/>
        <v>1.1564550264550264</v>
      </c>
      <c r="AG105" s="306">
        <v>20210</v>
      </c>
      <c r="AH105" s="297">
        <f t="shared" si="77"/>
        <v>1647</v>
      </c>
      <c r="AI105" s="311">
        <f t="shared" si="78"/>
        <v>1.0814943097476497</v>
      </c>
      <c r="AK105" s="292">
        <v>99</v>
      </c>
      <c r="AL105" s="289">
        <f t="shared" si="59"/>
        <v>19940</v>
      </c>
      <c r="AM105" s="289">
        <f t="shared" si="79"/>
        <v>21934</v>
      </c>
      <c r="AN105" s="297">
        <v>18950</v>
      </c>
      <c r="AO105" s="297">
        <f t="shared" si="80"/>
        <v>2984</v>
      </c>
      <c r="AP105" s="302">
        <f t="shared" si="81"/>
        <v>1.1574670184696569</v>
      </c>
      <c r="AQ105" s="306">
        <v>20260</v>
      </c>
      <c r="AR105" s="297">
        <f t="shared" si="82"/>
        <v>1674</v>
      </c>
      <c r="AS105" s="311">
        <f t="shared" si="83"/>
        <v>1.0826258637709774</v>
      </c>
      <c r="AU105" s="292">
        <v>99</v>
      </c>
      <c r="AV105" s="289">
        <f t="shared" si="60"/>
        <v>19970</v>
      </c>
      <c r="AW105" s="289">
        <f t="shared" si="84"/>
        <v>21967</v>
      </c>
      <c r="AX105" s="297">
        <v>18970</v>
      </c>
      <c r="AY105" s="297">
        <f t="shared" si="85"/>
        <v>2997</v>
      </c>
      <c r="AZ105" s="302">
        <f t="shared" si="86"/>
        <v>1.1579862941486558</v>
      </c>
      <c r="BA105" s="306">
        <v>20280</v>
      </c>
      <c r="BB105" s="297">
        <f t="shared" si="87"/>
        <v>1687</v>
      </c>
      <c r="BC105" s="311">
        <f t="shared" si="88"/>
        <v>1.0831854043392506</v>
      </c>
      <c r="BE105" s="292">
        <v>99</v>
      </c>
      <c r="BF105" s="289">
        <f t="shared" si="61"/>
        <v>20220</v>
      </c>
      <c r="BG105" s="289">
        <f t="shared" si="89"/>
        <v>22242</v>
      </c>
      <c r="BH105" s="297">
        <v>19110</v>
      </c>
      <c r="BI105" s="297">
        <f t="shared" si="90"/>
        <v>3132</v>
      </c>
      <c r="BJ105" s="302">
        <f t="shared" si="91"/>
        <v>1.1638932496075354</v>
      </c>
      <c r="BK105" s="306">
        <v>20420</v>
      </c>
      <c r="BL105" s="297">
        <f t="shared" si="92"/>
        <v>1822</v>
      </c>
      <c r="BM105" s="311">
        <f t="shared" si="93"/>
        <v>1.0892262487757101</v>
      </c>
      <c r="BO105" s="292">
        <v>99</v>
      </c>
      <c r="BP105" s="289">
        <f t="shared" si="62"/>
        <v>20360</v>
      </c>
      <c r="BQ105" s="289">
        <f t="shared" si="94"/>
        <v>22396</v>
      </c>
      <c r="BR105" s="297">
        <v>19500</v>
      </c>
      <c r="BS105" s="297">
        <f t="shared" si="95"/>
        <v>2896</v>
      </c>
      <c r="BT105" s="302">
        <f t="shared" si="96"/>
        <v>1.1485128205128206</v>
      </c>
      <c r="BU105" s="306">
        <v>20810</v>
      </c>
      <c r="BV105" s="297">
        <f t="shared" si="97"/>
        <v>1586</v>
      </c>
      <c r="BW105" s="311">
        <f t="shared" si="98"/>
        <v>1.0762133589620375</v>
      </c>
      <c r="BY105" s="292">
        <v>99</v>
      </c>
      <c r="BZ105" s="289">
        <f t="shared" si="63"/>
        <v>20530</v>
      </c>
      <c r="CA105" s="289">
        <f t="shared" si="99"/>
        <v>22583.000000000004</v>
      </c>
      <c r="CB105" s="297">
        <v>19730</v>
      </c>
      <c r="CC105" s="297">
        <f t="shared" si="100"/>
        <v>2853.0000000000036</v>
      </c>
      <c r="CD105" s="302">
        <f t="shared" si="101"/>
        <v>1.1446021287379626</v>
      </c>
      <c r="CE105" s="306">
        <v>21040</v>
      </c>
      <c r="CF105" s="297">
        <f t="shared" si="102"/>
        <v>1543.0000000000036</v>
      </c>
      <c r="CG105" s="311">
        <f t="shared" si="103"/>
        <v>1.0733365019011409</v>
      </c>
    </row>
    <row r="106" spans="5:85" ht="14.25">
      <c r="E106" s="290">
        <f>計算票!G107</f>
        <v>22050</v>
      </c>
      <c r="G106" s="294">
        <v>100</v>
      </c>
      <c r="H106" s="290">
        <f t="shared" si="56"/>
        <v>20050</v>
      </c>
      <c r="I106" s="290">
        <f t="shared" si="64"/>
        <v>22055</v>
      </c>
      <c r="J106" s="298">
        <v>18090</v>
      </c>
      <c r="K106" s="298">
        <f t="shared" si="65"/>
        <v>3965</v>
      </c>
      <c r="L106" s="303">
        <f t="shared" si="66"/>
        <v>1.2191818684355997</v>
      </c>
      <c r="M106" s="307">
        <v>19410</v>
      </c>
      <c r="N106" s="298">
        <f t="shared" si="67"/>
        <v>2645</v>
      </c>
      <c r="O106" s="312">
        <f t="shared" si="68"/>
        <v>1.1362699639361153</v>
      </c>
      <c r="Q106" s="294">
        <v>100</v>
      </c>
      <c r="R106" s="290">
        <f t="shared" si="57"/>
        <v>20050</v>
      </c>
      <c r="S106" s="290">
        <f t="shared" si="69"/>
        <v>22055</v>
      </c>
      <c r="T106" s="298">
        <v>18100</v>
      </c>
      <c r="U106" s="298">
        <f t="shared" si="70"/>
        <v>3955</v>
      </c>
      <c r="V106" s="303">
        <f t="shared" si="71"/>
        <v>1.2185082872928177</v>
      </c>
      <c r="W106" s="307">
        <v>19420</v>
      </c>
      <c r="X106" s="298">
        <f t="shared" si="72"/>
        <v>2635</v>
      </c>
      <c r="Y106" s="312">
        <f t="shared" si="73"/>
        <v>1.1356848609680741</v>
      </c>
      <c r="AA106" s="294">
        <v>100</v>
      </c>
      <c r="AB106" s="290">
        <f t="shared" si="58"/>
        <v>20080</v>
      </c>
      <c r="AC106" s="290">
        <f t="shared" si="74"/>
        <v>22088</v>
      </c>
      <c r="AD106" s="298">
        <v>19100</v>
      </c>
      <c r="AE106" s="298">
        <f t="shared" si="75"/>
        <v>2988</v>
      </c>
      <c r="AF106" s="303">
        <f t="shared" si="76"/>
        <v>1.1564397905759163</v>
      </c>
      <c r="AG106" s="307">
        <v>20420</v>
      </c>
      <c r="AH106" s="298">
        <f t="shared" si="77"/>
        <v>1668</v>
      </c>
      <c r="AI106" s="312">
        <f t="shared" si="78"/>
        <v>1.0816846229187072</v>
      </c>
      <c r="AK106" s="294">
        <v>100</v>
      </c>
      <c r="AL106" s="290">
        <f t="shared" si="59"/>
        <v>20150</v>
      </c>
      <c r="AM106" s="290">
        <f t="shared" si="79"/>
        <v>22165</v>
      </c>
      <c r="AN106" s="298">
        <v>19150</v>
      </c>
      <c r="AO106" s="298">
        <f t="shared" si="80"/>
        <v>3015</v>
      </c>
      <c r="AP106" s="303">
        <f t="shared" si="81"/>
        <v>1.1574412532637075</v>
      </c>
      <c r="AQ106" s="307">
        <v>20470</v>
      </c>
      <c r="AR106" s="298">
        <f t="shared" si="82"/>
        <v>1695</v>
      </c>
      <c r="AS106" s="312">
        <f t="shared" si="83"/>
        <v>1.0828041035661944</v>
      </c>
      <c r="AU106" s="294">
        <v>100</v>
      </c>
      <c r="AV106" s="290">
        <f t="shared" si="60"/>
        <v>20180</v>
      </c>
      <c r="AW106" s="290">
        <f t="shared" si="84"/>
        <v>22198</v>
      </c>
      <c r="AX106" s="298">
        <v>19170</v>
      </c>
      <c r="AY106" s="298">
        <f t="shared" si="85"/>
        <v>3028</v>
      </c>
      <c r="AZ106" s="303">
        <f t="shared" si="86"/>
        <v>1.1579551382368283</v>
      </c>
      <c r="BA106" s="307">
        <v>20490</v>
      </c>
      <c r="BB106" s="298">
        <f t="shared" si="87"/>
        <v>1708</v>
      </c>
      <c r="BC106" s="312">
        <f t="shared" si="88"/>
        <v>1.0833577354807222</v>
      </c>
      <c r="BE106" s="294">
        <v>100</v>
      </c>
      <c r="BF106" s="290">
        <f t="shared" si="61"/>
        <v>20430</v>
      </c>
      <c r="BG106" s="290">
        <f t="shared" si="89"/>
        <v>22473</v>
      </c>
      <c r="BH106" s="298">
        <v>19310</v>
      </c>
      <c r="BI106" s="298">
        <f t="shared" si="90"/>
        <v>3163</v>
      </c>
      <c r="BJ106" s="303">
        <f t="shared" si="91"/>
        <v>1.163801139306059</v>
      </c>
      <c r="BK106" s="307">
        <v>20630</v>
      </c>
      <c r="BL106" s="298">
        <f t="shared" si="92"/>
        <v>1843</v>
      </c>
      <c r="BM106" s="312">
        <f t="shared" si="93"/>
        <v>1.0893359185651963</v>
      </c>
      <c r="BO106" s="294">
        <v>100</v>
      </c>
      <c r="BP106" s="290">
        <f t="shared" si="62"/>
        <v>20570</v>
      </c>
      <c r="BQ106" s="290">
        <f t="shared" si="94"/>
        <v>22627.000000000004</v>
      </c>
      <c r="BR106" s="298">
        <v>19700</v>
      </c>
      <c r="BS106" s="298">
        <f t="shared" si="95"/>
        <v>2927.0000000000036</v>
      </c>
      <c r="BT106" s="303">
        <f t="shared" si="96"/>
        <v>1.1485786802030458</v>
      </c>
      <c r="BU106" s="307">
        <v>21020</v>
      </c>
      <c r="BV106" s="298">
        <f t="shared" si="97"/>
        <v>1607.0000000000036</v>
      </c>
      <c r="BW106" s="312">
        <f t="shared" si="98"/>
        <v>1.0764509990485254</v>
      </c>
      <c r="BY106" s="294">
        <v>100</v>
      </c>
      <c r="BZ106" s="290">
        <f t="shared" si="63"/>
        <v>20740</v>
      </c>
      <c r="CA106" s="290">
        <f t="shared" si="99"/>
        <v>22814.000000000004</v>
      </c>
      <c r="CB106" s="298">
        <v>19930</v>
      </c>
      <c r="CC106" s="298">
        <f t="shared" si="100"/>
        <v>2884.0000000000036</v>
      </c>
      <c r="CD106" s="303">
        <f t="shared" si="101"/>
        <v>1.1447064726542902</v>
      </c>
      <c r="CE106" s="307">
        <v>21250</v>
      </c>
      <c r="CF106" s="298">
        <f t="shared" si="102"/>
        <v>1564.0000000000036</v>
      </c>
      <c r="CG106" s="312">
        <f t="shared" si="103"/>
        <v>1.0736000000000001</v>
      </c>
    </row>
    <row r="107" spans="5:85">
      <c r="E107" s="291">
        <f>計算票!G108</f>
        <v>22310</v>
      </c>
      <c r="G107" s="295">
        <v>101</v>
      </c>
      <c r="H107" s="291">
        <f t="shared" ref="H107:H170" si="104">H106+$C$23</f>
        <v>20290</v>
      </c>
      <c r="I107" s="291">
        <f t="shared" si="64"/>
        <v>22319</v>
      </c>
      <c r="J107" s="299">
        <v>18290</v>
      </c>
      <c r="K107" s="299">
        <f t="shared" si="65"/>
        <v>4029</v>
      </c>
      <c r="L107" s="304">
        <f t="shared" si="66"/>
        <v>1.2202843083652268</v>
      </c>
      <c r="M107" s="308">
        <v>19620</v>
      </c>
      <c r="N107" s="299">
        <f t="shared" si="67"/>
        <v>2699</v>
      </c>
      <c r="O107" s="313">
        <f t="shared" si="68"/>
        <v>1.1375637104994902</v>
      </c>
      <c r="Q107" s="295">
        <v>101</v>
      </c>
      <c r="R107" s="291">
        <f t="shared" ref="R107:R170" si="105">R106+$C$23</f>
        <v>20290</v>
      </c>
      <c r="S107" s="291">
        <f t="shared" si="69"/>
        <v>22319</v>
      </c>
      <c r="T107" s="299">
        <v>18300</v>
      </c>
      <c r="U107" s="299">
        <f t="shared" si="70"/>
        <v>4019</v>
      </c>
      <c r="V107" s="304">
        <f t="shared" si="71"/>
        <v>1.2196174863387979</v>
      </c>
      <c r="W107" s="308">
        <v>19630</v>
      </c>
      <c r="X107" s="299">
        <f t="shared" si="72"/>
        <v>2689</v>
      </c>
      <c r="Y107" s="313">
        <f t="shared" si="73"/>
        <v>1.1369842078451351</v>
      </c>
      <c r="AA107" s="295">
        <v>101</v>
      </c>
      <c r="AB107" s="291">
        <f t="shared" ref="AB107:AB170" si="106">AB106+$C$23</f>
        <v>20320</v>
      </c>
      <c r="AC107" s="291">
        <f t="shared" si="74"/>
        <v>22352</v>
      </c>
      <c r="AD107" s="299">
        <v>19310</v>
      </c>
      <c r="AE107" s="299">
        <f t="shared" si="75"/>
        <v>3042</v>
      </c>
      <c r="AF107" s="304">
        <f t="shared" si="76"/>
        <v>1.1575349559813568</v>
      </c>
      <c r="AG107" s="308">
        <v>20640</v>
      </c>
      <c r="AH107" s="299">
        <f t="shared" si="77"/>
        <v>1712</v>
      </c>
      <c r="AI107" s="313">
        <f t="shared" si="78"/>
        <v>1.0829457364341086</v>
      </c>
      <c r="AK107" s="295">
        <v>101</v>
      </c>
      <c r="AL107" s="291">
        <f t="shared" ref="AL107:AL170" si="107">AL106+$C$23</f>
        <v>20390</v>
      </c>
      <c r="AM107" s="291">
        <f t="shared" si="79"/>
        <v>22429</v>
      </c>
      <c r="AN107" s="299">
        <v>19360</v>
      </c>
      <c r="AO107" s="299">
        <f t="shared" si="80"/>
        <v>3069</v>
      </c>
      <c r="AP107" s="304">
        <f t="shared" si="81"/>
        <v>1.1585227272727272</v>
      </c>
      <c r="AQ107" s="308">
        <v>20690</v>
      </c>
      <c r="AR107" s="299">
        <f t="shared" si="82"/>
        <v>1739</v>
      </c>
      <c r="AS107" s="313">
        <f t="shared" si="83"/>
        <v>1.0840502658289028</v>
      </c>
      <c r="AU107" s="295">
        <v>101</v>
      </c>
      <c r="AV107" s="291">
        <f t="shared" ref="AV107:AV170" si="108">AV106+$C$23</f>
        <v>20420</v>
      </c>
      <c r="AW107" s="291">
        <f t="shared" si="84"/>
        <v>22462</v>
      </c>
      <c r="AX107" s="299">
        <v>19380</v>
      </c>
      <c r="AY107" s="299">
        <f t="shared" si="85"/>
        <v>3082</v>
      </c>
      <c r="AZ107" s="304">
        <f t="shared" si="86"/>
        <v>1.159029927760578</v>
      </c>
      <c r="BA107" s="308">
        <v>20710</v>
      </c>
      <c r="BB107" s="299">
        <f t="shared" si="87"/>
        <v>1752</v>
      </c>
      <c r="BC107" s="313">
        <f t="shared" si="88"/>
        <v>1.0845968131337518</v>
      </c>
      <c r="BE107" s="295">
        <v>101</v>
      </c>
      <c r="BF107" s="291">
        <f t="shared" ref="BF107:BF170" si="109">BF106+$C$23</f>
        <v>20670</v>
      </c>
      <c r="BG107" s="291">
        <f t="shared" si="89"/>
        <v>22737.000000000004</v>
      </c>
      <c r="BH107" s="299">
        <v>19520</v>
      </c>
      <c r="BI107" s="299">
        <f t="shared" si="90"/>
        <v>3217.0000000000036</v>
      </c>
      <c r="BJ107" s="304">
        <f t="shared" si="91"/>
        <v>1.1648053278688526</v>
      </c>
      <c r="BK107" s="308">
        <v>20850</v>
      </c>
      <c r="BL107" s="299">
        <f t="shared" si="92"/>
        <v>1887.0000000000036</v>
      </c>
      <c r="BM107" s="313">
        <f t="shared" si="93"/>
        <v>1.0905035971223023</v>
      </c>
      <c r="BO107" s="295">
        <v>101</v>
      </c>
      <c r="BP107" s="291">
        <f t="shared" ref="BP107:BP170" si="110">BP106+$C$23</f>
        <v>20810</v>
      </c>
      <c r="BQ107" s="291">
        <f t="shared" si="94"/>
        <v>22891.000000000004</v>
      </c>
      <c r="BR107" s="299">
        <v>19910</v>
      </c>
      <c r="BS107" s="299">
        <f t="shared" si="95"/>
        <v>2981.0000000000036</v>
      </c>
      <c r="BT107" s="304">
        <f t="shared" si="96"/>
        <v>1.1497237569060774</v>
      </c>
      <c r="BU107" s="308">
        <v>21240</v>
      </c>
      <c r="BV107" s="299">
        <f t="shared" si="97"/>
        <v>1651.0000000000036</v>
      </c>
      <c r="BW107" s="313">
        <f t="shared" si="98"/>
        <v>1.0777306967984936</v>
      </c>
      <c r="BY107" s="295">
        <v>101</v>
      </c>
      <c r="BZ107" s="291">
        <f t="shared" ref="BZ107:BZ170" si="111">BZ106+$C$23</f>
        <v>20980</v>
      </c>
      <c r="CA107" s="291">
        <f t="shared" si="99"/>
        <v>23078.000000000004</v>
      </c>
      <c r="CB107" s="299">
        <v>20140</v>
      </c>
      <c r="CC107" s="299">
        <f t="shared" si="100"/>
        <v>2938.0000000000036</v>
      </c>
      <c r="CD107" s="304">
        <f t="shared" si="101"/>
        <v>1.1458788480635553</v>
      </c>
      <c r="CE107" s="308">
        <v>21470</v>
      </c>
      <c r="CF107" s="299">
        <f t="shared" si="102"/>
        <v>1608.0000000000036</v>
      </c>
      <c r="CG107" s="313">
        <f t="shared" si="103"/>
        <v>1.0748952026082907</v>
      </c>
    </row>
    <row r="108" spans="5:85">
      <c r="E108" s="289">
        <f>計算票!G109</f>
        <v>22580</v>
      </c>
      <c r="G108" s="292">
        <v>102</v>
      </c>
      <c r="H108" s="289">
        <f t="shared" si="104"/>
        <v>20530</v>
      </c>
      <c r="I108" s="289">
        <f t="shared" si="64"/>
        <v>22583.000000000004</v>
      </c>
      <c r="J108" s="297">
        <v>18490</v>
      </c>
      <c r="K108" s="297">
        <f t="shared" si="65"/>
        <v>4093.0000000000036</v>
      </c>
      <c r="L108" s="302">
        <f t="shared" si="66"/>
        <v>1.2213628988642511</v>
      </c>
      <c r="M108" s="306">
        <v>19830</v>
      </c>
      <c r="N108" s="297">
        <f t="shared" si="67"/>
        <v>2753.0000000000036</v>
      </c>
      <c r="O108" s="311">
        <f t="shared" si="68"/>
        <v>1.1388300554715081</v>
      </c>
      <c r="Q108" s="292">
        <v>102</v>
      </c>
      <c r="R108" s="289">
        <f t="shared" si="105"/>
        <v>20530</v>
      </c>
      <c r="S108" s="289">
        <f t="shared" si="69"/>
        <v>22583.000000000004</v>
      </c>
      <c r="T108" s="297">
        <v>18500</v>
      </c>
      <c r="U108" s="297">
        <f t="shared" si="70"/>
        <v>4083.0000000000036</v>
      </c>
      <c r="V108" s="302">
        <f t="shared" si="71"/>
        <v>1.2207027027027029</v>
      </c>
      <c r="W108" s="306">
        <v>19840</v>
      </c>
      <c r="X108" s="297">
        <f t="shared" si="72"/>
        <v>2743.0000000000036</v>
      </c>
      <c r="Y108" s="311">
        <f t="shared" si="73"/>
        <v>1.1382560483870969</v>
      </c>
      <c r="AA108" s="292">
        <v>102</v>
      </c>
      <c r="AB108" s="289">
        <f t="shared" si="106"/>
        <v>20560</v>
      </c>
      <c r="AC108" s="289">
        <f t="shared" si="74"/>
        <v>22616.000000000004</v>
      </c>
      <c r="AD108" s="297">
        <v>19520</v>
      </c>
      <c r="AE108" s="297">
        <f t="shared" si="75"/>
        <v>3096.0000000000036</v>
      </c>
      <c r="AF108" s="302">
        <f t="shared" si="76"/>
        <v>1.1586065573770494</v>
      </c>
      <c r="AG108" s="306">
        <v>20860</v>
      </c>
      <c r="AH108" s="297">
        <f t="shared" si="77"/>
        <v>1756.0000000000036</v>
      </c>
      <c r="AI108" s="311">
        <f t="shared" si="78"/>
        <v>1.0841802492809205</v>
      </c>
      <c r="AK108" s="292">
        <v>102</v>
      </c>
      <c r="AL108" s="289">
        <f t="shared" si="107"/>
        <v>20630</v>
      </c>
      <c r="AM108" s="289">
        <f t="shared" si="79"/>
        <v>22693.000000000004</v>
      </c>
      <c r="AN108" s="297">
        <v>19560</v>
      </c>
      <c r="AO108" s="297">
        <f t="shared" si="80"/>
        <v>3133.0000000000036</v>
      </c>
      <c r="AP108" s="302">
        <f t="shared" si="81"/>
        <v>1.1601738241308794</v>
      </c>
      <c r="AQ108" s="306">
        <v>20910</v>
      </c>
      <c r="AR108" s="297">
        <f t="shared" si="82"/>
        <v>1783.0000000000036</v>
      </c>
      <c r="AS108" s="311">
        <f t="shared" si="83"/>
        <v>1.0852702056432331</v>
      </c>
      <c r="AU108" s="292">
        <v>102</v>
      </c>
      <c r="AV108" s="289">
        <f t="shared" si="108"/>
        <v>20660</v>
      </c>
      <c r="AW108" s="289">
        <f t="shared" si="84"/>
        <v>22726.000000000004</v>
      </c>
      <c r="AX108" s="297">
        <v>19590</v>
      </c>
      <c r="AY108" s="297">
        <f t="shared" si="85"/>
        <v>3136.0000000000036</v>
      </c>
      <c r="AZ108" s="302">
        <f t="shared" si="86"/>
        <v>1.1600816743236346</v>
      </c>
      <c r="BA108" s="306">
        <v>20930</v>
      </c>
      <c r="BB108" s="297">
        <f t="shared" si="87"/>
        <v>1796.0000000000036</v>
      </c>
      <c r="BC108" s="311">
        <f t="shared" si="88"/>
        <v>1.0858098423315816</v>
      </c>
      <c r="BE108" s="292">
        <v>102</v>
      </c>
      <c r="BF108" s="289">
        <f t="shared" si="109"/>
        <v>20910</v>
      </c>
      <c r="BG108" s="289">
        <f t="shared" si="89"/>
        <v>23001.000000000004</v>
      </c>
      <c r="BH108" s="297">
        <v>19730</v>
      </c>
      <c r="BI108" s="297">
        <f t="shared" si="90"/>
        <v>3271.0000000000036</v>
      </c>
      <c r="BJ108" s="302">
        <f t="shared" si="91"/>
        <v>1.1657881398884948</v>
      </c>
      <c r="BK108" s="306">
        <v>21070</v>
      </c>
      <c r="BL108" s="297">
        <f t="shared" si="92"/>
        <v>1931.0000000000036</v>
      </c>
      <c r="BM108" s="311">
        <f t="shared" si="93"/>
        <v>1.0916468913146655</v>
      </c>
      <c r="BO108" s="292">
        <v>102</v>
      </c>
      <c r="BP108" s="289">
        <f t="shared" si="110"/>
        <v>21050</v>
      </c>
      <c r="BQ108" s="289">
        <f t="shared" si="94"/>
        <v>23155.000000000004</v>
      </c>
      <c r="BR108" s="297">
        <v>20110</v>
      </c>
      <c r="BS108" s="297">
        <f t="shared" si="95"/>
        <v>3045.0000000000036</v>
      </c>
      <c r="BT108" s="302">
        <f t="shared" si="96"/>
        <v>1.1514172053704625</v>
      </c>
      <c r="BU108" s="306">
        <v>21460</v>
      </c>
      <c r="BV108" s="297">
        <f t="shared" si="97"/>
        <v>1695.0000000000036</v>
      </c>
      <c r="BW108" s="311">
        <f t="shared" si="98"/>
        <v>1.0789841565703637</v>
      </c>
      <c r="BY108" s="292">
        <v>102</v>
      </c>
      <c r="BZ108" s="289">
        <f t="shared" si="111"/>
        <v>21220</v>
      </c>
      <c r="CA108" s="289">
        <f t="shared" si="99"/>
        <v>23342.000000000004</v>
      </c>
      <c r="CB108" s="297">
        <v>20350</v>
      </c>
      <c r="CC108" s="297">
        <f t="shared" si="100"/>
        <v>2992.0000000000036</v>
      </c>
      <c r="CD108" s="302">
        <f t="shared" si="101"/>
        <v>1.1470270270270273</v>
      </c>
      <c r="CE108" s="306">
        <v>21690</v>
      </c>
      <c r="CF108" s="297">
        <f t="shared" si="102"/>
        <v>1652.0000000000036</v>
      </c>
      <c r="CG108" s="311">
        <f t="shared" si="103"/>
        <v>1.0761641309359153</v>
      </c>
    </row>
    <row r="109" spans="5:85">
      <c r="E109" s="289">
        <f>計算票!G110</f>
        <v>22840</v>
      </c>
      <c r="G109" s="292">
        <v>103</v>
      </c>
      <c r="H109" s="289">
        <f t="shared" si="104"/>
        <v>20770</v>
      </c>
      <c r="I109" s="289">
        <f t="shared" si="64"/>
        <v>22847.000000000004</v>
      </c>
      <c r="J109" s="297">
        <v>18680</v>
      </c>
      <c r="K109" s="297">
        <f t="shared" si="65"/>
        <v>4167.0000000000036</v>
      </c>
      <c r="L109" s="302">
        <f t="shared" si="66"/>
        <v>1.2230728051391866</v>
      </c>
      <c r="M109" s="306">
        <v>20040</v>
      </c>
      <c r="N109" s="297">
        <f t="shared" si="67"/>
        <v>2807.0000000000036</v>
      </c>
      <c r="O109" s="311">
        <f t="shared" si="68"/>
        <v>1.1400698602794412</v>
      </c>
      <c r="Q109" s="292">
        <v>103</v>
      </c>
      <c r="R109" s="289">
        <f t="shared" si="105"/>
        <v>20770</v>
      </c>
      <c r="S109" s="289">
        <f t="shared" si="69"/>
        <v>22847.000000000004</v>
      </c>
      <c r="T109" s="297">
        <v>18700</v>
      </c>
      <c r="U109" s="297">
        <f t="shared" si="70"/>
        <v>4147.0000000000036</v>
      </c>
      <c r="V109" s="302">
        <f t="shared" si="71"/>
        <v>1.2217647058823531</v>
      </c>
      <c r="W109" s="306">
        <v>20050</v>
      </c>
      <c r="X109" s="297">
        <f t="shared" si="72"/>
        <v>2797.0000000000036</v>
      </c>
      <c r="Y109" s="311">
        <f t="shared" si="73"/>
        <v>1.1395012468827932</v>
      </c>
      <c r="AA109" s="292">
        <v>103</v>
      </c>
      <c r="AB109" s="289">
        <f t="shared" si="106"/>
        <v>20800</v>
      </c>
      <c r="AC109" s="289">
        <f t="shared" si="74"/>
        <v>22880.000000000004</v>
      </c>
      <c r="AD109" s="297">
        <v>19730</v>
      </c>
      <c r="AE109" s="297">
        <f t="shared" si="75"/>
        <v>3150.0000000000036</v>
      </c>
      <c r="AF109" s="302">
        <f t="shared" si="76"/>
        <v>1.159655347187025</v>
      </c>
      <c r="AG109" s="306">
        <v>21080</v>
      </c>
      <c r="AH109" s="297">
        <f t="shared" si="77"/>
        <v>1800.0000000000036</v>
      </c>
      <c r="AI109" s="311">
        <f t="shared" si="78"/>
        <v>1.0853889943074007</v>
      </c>
      <c r="AK109" s="292">
        <v>103</v>
      </c>
      <c r="AL109" s="289">
        <f t="shared" si="107"/>
        <v>20870</v>
      </c>
      <c r="AM109" s="289">
        <f t="shared" si="79"/>
        <v>22957.000000000004</v>
      </c>
      <c r="AN109" s="297">
        <v>19770</v>
      </c>
      <c r="AO109" s="297">
        <f t="shared" si="80"/>
        <v>3187.0000000000036</v>
      </c>
      <c r="AP109" s="302">
        <f t="shared" si="81"/>
        <v>1.1612038442083967</v>
      </c>
      <c r="AQ109" s="306">
        <v>21130</v>
      </c>
      <c r="AR109" s="297">
        <f t="shared" si="82"/>
        <v>1827.0000000000036</v>
      </c>
      <c r="AS109" s="311">
        <f t="shared" si="83"/>
        <v>1.0864647420728824</v>
      </c>
      <c r="AU109" s="292">
        <v>103</v>
      </c>
      <c r="AV109" s="289">
        <f t="shared" si="108"/>
        <v>20900</v>
      </c>
      <c r="AW109" s="289">
        <f t="shared" si="84"/>
        <v>22990.000000000004</v>
      </c>
      <c r="AX109" s="297">
        <v>19800</v>
      </c>
      <c r="AY109" s="297">
        <f t="shared" si="85"/>
        <v>3190.0000000000036</v>
      </c>
      <c r="AZ109" s="302">
        <f t="shared" si="86"/>
        <v>1.1611111111111112</v>
      </c>
      <c r="BA109" s="306">
        <v>21150</v>
      </c>
      <c r="BB109" s="297">
        <f t="shared" si="87"/>
        <v>1840.0000000000036</v>
      </c>
      <c r="BC109" s="311">
        <f t="shared" si="88"/>
        <v>1.0869976359338063</v>
      </c>
      <c r="BE109" s="292">
        <v>103</v>
      </c>
      <c r="BF109" s="289">
        <f t="shared" si="109"/>
        <v>21150</v>
      </c>
      <c r="BG109" s="289">
        <f t="shared" si="89"/>
        <v>23265.000000000004</v>
      </c>
      <c r="BH109" s="297">
        <v>19940</v>
      </c>
      <c r="BI109" s="297">
        <f t="shared" si="90"/>
        <v>3325.0000000000036</v>
      </c>
      <c r="BJ109" s="302">
        <f t="shared" si="91"/>
        <v>1.1667502507522569</v>
      </c>
      <c r="BK109" s="306">
        <v>21290</v>
      </c>
      <c r="BL109" s="297">
        <f t="shared" si="92"/>
        <v>1975.0000000000036</v>
      </c>
      <c r="BM109" s="311">
        <f t="shared" si="93"/>
        <v>1.0927665570690466</v>
      </c>
      <c r="BO109" s="292">
        <v>103</v>
      </c>
      <c r="BP109" s="289">
        <f t="shared" si="110"/>
        <v>21290</v>
      </c>
      <c r="BQ109" s="289">
        <f t="shared" si="94"/>
        <v>23419.000000000004</v>
      </c>
      <c r="BR109" s="297">
        <v>20320</v>
      </c>
      <c r="BS109" s="297">
        <f t="shared" si="95"/>
        <v>3099.0000000000036</v>
      </c>
      <c r="BT109" s="302">
        <f t="shared" si="96"/>
        <v>1.1525098425196851</v>
      </c>
      <c r="BU109" s="306">
        <v>21680</v>
      </c>
      <c r="BV109" s="297">
        <f t="shared" si="97"/>
        <v>1739.0000000000036</v>
      </c>
      <c r="BW109" s="311">
        <f t="shared" si="98"/>
        <v>1.0802121771217714</v>
      </c>
      <c r="BY109" s="292">
        <v>103</v>
      </c>
      <c r="BZ109" s="289">
        <f t="shared" si="111"/>
        <v>21460</v>
      </c>
      <c r="CA109" s="289">
        <f t="shared" si="99"/>
        <v>23606.000000000004</v>
      </c>
      <c r="CB109" s="297">
        <v>20550</v>
      </c>
      <c r="CC109" s="297">
        <f t="shared" si="100"/>
        <v>3056.0000000000036</v>
      </c>
      <c r="CD109" s="302">
        <f t="shared" si="101"/>
        <v>1.1487104622871047</v>
      </c>
      <c r="CE109" s="306">
        <v>21910</v>
      </c>
      <c r="CF109" s="297">
        <f t="shared" si="102"/>
        <v>1696.0000000000036</v>
      </c>
      <c r="CG109" s="311">
        <f t="shared" si="103"/>
        <v>1.0774075764491102</v>
      </c>
    </row>
    <row r="110" spans="5:85">
      <c r="E110" s="289">
        <f>計算票!G111</f>
        <v>23110</v>
      </c>
      <c r="G110" s="292">
        <v>104</v>
      </c>
      <c r="H110" s="289">
        <f t="shared" si="104"/>
        <v>21010</v>
      </c>
      <c r="I110" s="289">
        <f t="shared" si="64"/>
        <v>23111.000000000004</v>
      </c>
      <c r="J110" s="297">
        <v>18880</v>
      </c>
      <c r="K110" s="297">
        <f t="shared" si="65"/>
        <v>4231.0000000000036</v>
      </c>
      <c r="L110" s="302">
        <f t="shared" si="66"/>
        <v>1.2240995762711866</v>
      </c>
      <c r="M110" s="306">
        <v>20250</v>
      </c>
      <c r="N110" s="297">
        <f t="shared" si="67"/>
        <v>2861.0000000000036</v>
      </c>
      <c r="O110" s="311">
        <f t="shared" si="68"/>
        <v>1.141283950617284</v>
      </c>
      <c r="Q110" s="292">
        <v>104</v>
      </c>
      <c r="R110" s="289">
        <f t="shared" si="105"/>
        <v>21010</v>
      </c>
      <c r="S110" s="289">
        <f t="shared" si="69"/>
        <v>23111.000000000004</v>
      </c>
      <c r="T110" s="297">
        <v>18890</v>
      </c>
      <c r="U110" s="297">
        <f t="shared" si="70"/>
        <v>4221.0000000000036</v>
      </c>
      <c r="V110" s="302">
        <f t="shared" si="71"/>
        <v>1.223451561672843</v>
      </c>
      <c r="W110" s="306">
        <v>20260</v>
      </c>
      <c r="X110" s="297">
        <f t="shared" si="72"/>
        <v>2851.0000000000036</v>
      </c>
      <c r="Y110" s="311">
        <f t="shared" si="73"/>
        <v>1.1407206317867722</v>
      </c>
      <c r="AA110" s="292">
        <v>104</v>
      </c>
      <c r="AB110" s="289">
        <f t="shared" si="106"/>
        <v>21040</v>
      </c>
      <c r="AC110" s="289">
        <f t="shared" si="74"/>
        <v>23144.000000000004</v>
      </c>
      <c r="AD110" s="297">
        <v>19940</v>
      </c>
      <c r="AE110" s="297">
        <f t="shared" si="75"/>
        <v>3204.0000000000036</v>
      </c>
      <c r="AF110" s="302">
        <f t="shared" si="76"/>
        <v>1.1606820461384155</v>
      </c>
      <c r="AG110" s="306">
        <v>21300</v>
      </c>
      <c r="AH110" s="297">
        <f t="shared" si="77"/>
        <v>1844.0000000000036</v>
      </c>
      <c r="AI110" s="311">
        <f t="shared" si="78"/>
        <v>1.0865727699530519</v>
      </c>
      <c r="AK110" s="292">
        <v>104</v>
      </c>
      <c r="AL110" s="289">
        <f t="shared" si="107"/>
        <v>21110</v>
      </c>
      <c r="AM110" s="289">
        <f t="shared" si="79"/>
        <v>23221.000000000004</v>
      </c>
      <c r="AN110" s="297">
        <v>19980</v>
      </c>
      <c r="AO110" s="297">
        <f t="shared" si="80"/>
        <v>3241.0000000000036</v>
      </c>
      <c r="AP110" s="302">
        <f t="shared" si="81"/>
        <v>1.1622122122122125</v>
      </c>
      <c r="AQ110" s="306">
        <v>21350</v>
      </c>
      <c r="AR110" s="297">
        <f t="shared" si="82"/>
        <v>1871.0000000000036</v>
      </c>
      <c r="AS110" s="311">
        <f t="shared" si="83"/>
        <v>1.0876346604215459</v>
      </c>
      <c r="AU110" s="292">
        <v>104</v>
      </c>
      <c r="AV110" s="289">
        <f t="shared" si="108"/>
        <v>21140</v>
      </c>
      <c r="AW110" s="289">
        <f t="shared" si="84"/>
        <v>23254.000000000004</v>
      </c>
      <c r="AX110" s="297">
        <v>20000</v>
      </c>
      <c r="AY110" s="297">
        <f t="shared" si="85"/>
        <v>3254.0000000000036</v>
      </c>
      <c r="AZ110" s="302">
        <f t="shared" si="86"/>
        <v>1.1627000000000003</v>
      </c>
      <c r="BA110" s="306">
        <v>21370</v>
      </c>
      <c r="BB110" s="297">
        <f t="shared" si="87"/>
        <v>1884.0000000000036</v>
      </c>
      <c r="BC110" s="311">
        <f t="shared" si="88"/>
        <v>1.0881609733270943</v>
      </c>
      <c r="BE110" s="292">
        <v>104</v>
      </c>
      <c r="BF110" s="289">
        <f t="shared" si="109"/>
        <v>21390</v>
      </c>
      <c r="BG110" s="289">
        <f t="shared" si="89"/>
        <v>23529.000000000004</v>
      </c>
      <c r="BH110" s="297">
        <v>20150</v>
      </c>
      <c r="BI110" s="297">
        <f t="shared" si="90"/>
        <v>3379.0000000000036</v>
      </c>
      <c r="BJ110" s="302">
        <f t="shared" si="91"/>
        <v>1.1676923076923078</v>
      </c>
      <c r="BK110" s="306">
        <v>21510</v>
      </c>
      <c r="BL110" s="297">
        <f t="shared" si="92"/>
        <v>2019.0000000000036</v>
      </c>
      <c r="BM110" s="311">
        <f t="shared" si="93"/>
        <v>1.0938633193863321</v>
      </c>
      <c r="BO110" s="292">
        <v>104</v>
      </c>
      <c r="BP110" s="289">
        <f t="shared" si="110"/>
        <v>21530</v>
      </c>
      <c r="BQ110" s="289">
        <f t="shared" si="94"/>
        <v>23683.000000000004</v>
      </c>
      <c r="BR110" s="297">
        <v>20530</v>
      </c>
      <c r="BS110" s="297">
        <f t="shared" si="95"/>
        <v>3153.0000000000036</v>
      </c>
      <c r="BT110" s="302">
        <f t="shared" si="96"/>
        <v>1.1535801266439358</v>
      </c>
      <c r="BU110" s="306">
        <v>21900</v>
      </c>
      <c r="BV110" s="297">
        <f t="shared" si="97"/>
        <v>1783.0000000000036</v>
      </c>
      <c r="BW110" s="311">
        <f t="shared" si="98"/>
        <v>1.0814155251141555</v>
      </c>
      <c r="BY110" s="292">
        <v>104</v>
      </c>
      <c r="BZ110" s="289">
        <f t="shared" si="111"/>
        <v>21700</v>
      </c>
      <c r="CA110" s="289">
        <f t="shared" si="99"/>
        <v>23870.000000000004</v>
      </c>
      <c r="CB110" s="297">
        <v>20760</v>
      </c>
      <c r="CC110" s="297">
        <f t="shared" si="100"/>
        <v>3110.0000000000036</v>
      </c>
      <c r="CD110" s="302">
        <f t="shared" si="101"/>
        <v>1.1498073217726399</v>
      </c>
      <c r="CE110" s="306">
        <v>22130</v>
      </c>
      <c r="CF110" s="297">
        <f t="shared" si="102"/>
        <v>1740.0000000000036</v>
      </c>
      <c r="CG110" s="311">
        <f t="shared" si="103"/>
        <v>1.078626299141437</v>
      </c>
    </row>
    <row r="111" spans="5:85">
      <c r="E111" s="289">
        <f>計算票!G112</f>
        <v>23370</v>
      </c>
      <c r="G111" s="292">
        <v>105</v>
      </c>
      <c r="H111" s="289">
        <f t="shared" si="104"/>
        <v>21250</v>
      </c>
      <c r="I111" s="289">
        <f t="shared" si="64"/>
        <v>23375.000000000004</v>
      </c>
      <c r="J111" s="297">
        <v>19080</v>
      </c>
      <c r="K111" s="297">
        <f t="shared" si="65"/>
        <v>4295.0000000000036</v>
      </c>
      <c r="L111" s="302">
        <f t="shared" si="66"/>
        <v>1.2251048218029352</v>
      </c>
      <c r="M111" s="306">
        <v>20460</v>
      </c>
      <c r="N111" s="297">
        <f t="shared" si="67"/>
        <v>2915.0000000000036</v>
      </c>
      <c r="O111" s="311">
        <f t="shared" si="68"/>
        <v>1.14247311827957</v>
      </c>
      <c r="Q111" s="292">
        <v>105</v>
      </c>
      <c r="R111" s="289">
        <f t="shared" si="105"/>
        <v>21250</v>
      </c>
      <c r="S111" s="289">
        <f t="shared" si="69"/>
        <v>23375.000000000004</v>
      </c>
      <c r="T111" s="297">
        <v>19090</v>
      </c>
      <c r="U111" s="297">
        <f t="shared" si="70"/>
        <v>4285.0000000000036</v>
      </c>
      <c r="V111" s="302">
        <f t="shared" si="71"/>
        <v>1.2244630696699845</v>
      </c>
      <c r="W111" s="306">
        <v>20470</v>
      </c>
      <c r="X111" s="297">
        <f t="shared" si="72"/>
        <v>2905.0000000000036</v>
      </c>
      <c r="Y111" s="311">
        <f t="shared" si="73"/>
        <v>1.1419149975574012</v>
      </c>
      <c r="AA111" s="292">
        <v>105</v>
      </c>
      <c r="AB111" s="289">
        <f t="shared" si="106"/>
        <v>21280</v>
      </c>
      <c r="AC111" s="289">
        <f t="shared" si="74"/>
        <v>23408.000000000004</v>
      </c>
      <c r="AD111" s="297">
        <v>20150</v>
      </c>
      <c r="AE111" s="297">
        <f t="shared" si="75"/>
        <v>3258.0000000000036</v>
      </c>
      <c r="AF111" s="302">
        <f t="shared" si="76"/>
        <v>1.1616873449131515</v>
      </c>
      <c r="AG111" s="306">
        <v>21520</v>
      </c>
      <c r="AH111" s="297">
        <f t="shared" si="77"/>
        <v>1888.0000000000036</v>
      </c>
      <c r="AI111" s="311">
        <f t="shared" si="78"/>
        <v>1.0877323420074352</v>
      </c>
      <c r="AK111" s="292">
        <v>105</v>
      </c>
      <c r="AL111" s="289">
        <f t="shared" si="107"/>
        <v>21350</v>
      </c>
      <c r="AM111" s="289">
        <f t="shared" si="79"/>
        <v>23485.000000000004</v>
      </c>
      <c r="AN111" s="297">
        <v>20190</v>
      </c>
      <c r="AO111" s="297">
        <f t="shared" si="80"/>
        <v>3295.0000000000036</v>
      </c>
      <c r="AP111" s="302">
        <f t="shared" si="81"/>
        <v>1.1631996037642398</v>
      </c>
      <c r="AQ111" s="306">
        <v>21570</v>
      </c>
      <c r="AR111" s="297">
        <f t="shared" si="82"/>
        <v>1915.0000000000036</v>
      </c>
      <c r="AS111" s="311">
        <f t="shared" si="83"/>
        <v>1.0887807139545667</v>
      </c>
      <c r="AU111" s="292">
        <v>105</v>
      </c>
      <c r="AV111" s="289">
        <f t="shared" si="108"/>
        <v>21380</v>
      </c>
      <c r="AW111" s="289">
        <f t="shared" si="84"/>
        <v>23518.000000000004</v>
      </c>
      <c r="AX111" s="297">
        <v>20210</v>
      </c>
      <c r="AY111" s="297">
        <f t="shared" si="85"/>
        <v>3308.0000000000036</v>
      </c>
      <c r="AZ111" s="302">
        <f t="shared" si="86"/>
        <v>1.1636813458683821</v>
      </c>
      <c r="BA111" s="306">
        <v>21590</v>
      </c>
      <c r="BB111" s="297">
        <f t="shared" si="87"/>
        <v>1928.0000000000036</v>
      </c>
      <c r="BC111" s="311">
        <f t="shared" si="88"/>
        <v>1.0893006021306162</v>
      </c>
      <c r="BE111" s="292">
        <v>105</v>
      </c>
      <c r="BF111" s="289">
        <f t="shared" si="109"/>
        <v>21630</v>
      </c>
      <c r="BG111" s="289">
        <f t="shared" si="89"/>
        <v>23793.000000000004</v>
      </c>
      <c r="BH111" s="297">
        <v>20360</v>
      </c>
      <c r="BI111" s="297">
        <f t="shared" si="90"/>
        <v>3433.0000000000036</v>
      </c>
      <c r="BJ111" s="302">
        <f t="shared" si="91"/>
        <v>1.1686149312377212</v>
      </c>
      <c r="BK111" s="306">
        <v>21730</v>
      </c>
      <c r="BL111" s="297">
        <f t="shared" si="92"/>
        <v>2063.0000000000036</v>
      </c>
      <c r="BM111" s="311">
        <f t="shared" si="93"/>
        <v>1.0949378739070412</v>
      </c>
      <c r="BO111" s="292">
        <v>105</v>
      </c>
      <c r="BP111" s="289">
        <f t="shared" si="110"/>
        <v>21770</v>
      </c>
      <c r="BQ111" s="289">
        <f t="shared" si="94"/>
        <v>23947.000000000004</v>
      </c>
      <c r="BR111" s="297">
        <v>20740</v>
      </c>
      <c r="BS111" s="297">
        <f t="shared" si="95"/>
        <v>3207.0000000000036</v>
      </c>
      <c r="BT111" s="302">
        <f t="shared" si="96"/>
        <v>1.1546287367405981</v>
      </c>
      <c r="BU111" s="306">
        <v>22120</v>
      </c>
      <c r="BV111" s="297">
        <f t="shared" si="97"/>
        <v>1827.0000000000036</v>
      </c>
      <c r="BW111" s="311">
        <f t="shared" si="98"/>
        <v>1.082594936708861</v>
      </c>
      <c r="BY111" s="292">
        <v>105</v>
      </c>
      <c r="BZ111" s="289">
        <f t="shared" si="111"/>
        <v>21940</v>
      </c>
      <c r="CA111" s="289">
        <f t="shared" si="99"/>
        <v>24134.000000000004</v>
      </c>
      <c r="CB111" s="297">
        <v>20970</v>
      </c>
      <c r="CC111" s="297">
        <f t="shared" si="100"/>
        <v>3164.0000000000036</v>
      </c>
      <c r="CD111" s="302">
        <f t="shared" si="101"/>
        <v>1.150882212684788</v>
      </c>
      <c r="CE111" s="306">
        <v>22350</v>
      </c>
      <c r="CF111" s="297">
        <f t="shared" si="102"/>
        <v>1784.0000000000036</v>
      </c>
      <c r="CG111" s="311">
        <f t="shared" si="103"/>
        <v>1.0798210290827741</v>
      </c>
    </row>
    <row r="112" spans="5:85">
      <c r="E112" s="289">
        <f>計算票!G113</f>
        <v>23630</v>
      </c>
      <c r="G112" s="292">
        <v>106</v>
      </c>
      <c r="H112" s="289">
        <f t="shared" si="104"/>
        <v>21490</v>
      </c>
      <c r="I112" s="289">
        <f t="shared" si="64"/>
        <v>23639.000000000004</v>
      </c>
      <c r="J112" s="297">
        <v>19280</v>
      </c>
      <c r="K112" s="297">
        <f t="shared" si="65"/>
        <v>4359.0000000000036</v>
      </c>
      <c r="L112" s="302">
        <f t="shared" si="66"/>
        <v>1.2260892116182573</v>
      </c>
      <c r="M112" s="306">
        <v>20660</v>
      </c>
      <c r="N112" s="297">
        <f t="shared" si="67"/>
        <v>2979.0000000000036</v>
      </c>
      <c r="O112" s="311">
        <f t="shared" si="68"/>
        <v>1.1441916747337852</v>
      </c>
      <c r="Q112" s="292">
        <v>106</v>
      </c>
      <c r="R112" s="289">
        <f t="shared" si="105"/>
        <v>21490</v>
      </c>
      <c r="S112" s="289">
        <f t="shared" si="69"/>
        <v>23639.000000000004</v>
      </c>
      <c r="T112" s="297">
        <v>19290</v>
      </c>
      <c r="U112" s="297">
        <f t="shared" si="70"/>
        <v>4349.0000000000036</v>
      </c>
      <c r="V112" s="302">
        <f t="shared" si="71"/>
        <v>1.2254536029030587</v>
      </c>
      <c r="W112" s="306">
        <v>20680</v>
      </c>
      <c r="X112" s="297">
        <f t="shared" si="72"/>
        <v>2959.0000000000036</v>
      </c>
      <c r="Y112" s="311">
        <f t="shared" si="73"/>
        <v>1.143085106382979</v>
      </c>
      <c r="AA112" s="292">
        <v>106</v>
      </c>
      <c r="AB112" s="289">
        <f t="shared" si="106"/>
        <v>21520</v>
      </c>
      <c r="AC112" s="289">
        <f t="shared" si="74"/>
        <v>23672.000000000004</v>
      </c>
      <c r="AD112" s="297">
        <v>20360</v>
      </c>
      <c r="AE112" s="297">
        <f t="shared" si="75"/>
        <v>3312.0000000000036</v>
      </c>
      <c r="AF112" s="302">
        <f t="shared" si="76"/>
        <v>1.1626719056974462</v>
      </c>
      <c r="AG112" s="306">
        <v>21740</v>
      </c>
      <c r="AH112" s="297">
        <f t="shared" si="77"/>
        <v>1932.0000000000036</v>
      </c>
      <c r="AI112" s="311">
        <f t="shared" si="78"/>
        <v>1.0888684452621897</v>
      </c>
      <c r="AK112" s="292">
        <v>106</v>
      </c>
      <c r="AL112" s="289">
        <f t="shared" si="107"/>
        <v>21590</v>
      </c>
      <c r="AM112" s="289">
        <f t="shared" si="79"/>
        <v>23749.000000000004</v>
      </c>
      <c r="AN112" s="297">
        <v>20400</v>
      </c>
      <c r="AO112" s="297">
        <f t="shared" si="80"/>
        <v>3349.0000000000036</v>
      </c>
      <c r="AP112" s="302">
        <f t="shared" si="81"/>
        <v>1.1641666666666668</v>
      </c>
      <c r="AQ112" s="306">
        <v>21790</v>
      </c>
      <c r="AR112" s="297">
        <f t="shared" si="82"/>
        <v>1959.0000000000036</v>
      </c>
      <c r="AS112" s="311">
        <f t="shared" si="83"/>
        <v>1.0899036255162919</v>
      </c>
      <c r="AU112" s="292">
        <v>106</v>
      </c>
      <c r="AV112" s="289">
        <f t="shared" si="108"/>
        <v>21620</v>
      </c>
      <c r="AW112" s="289">
        <f t="shared" si="84"/>
        <v>23782.000000000004</v>
      </c>
      <c r="AX112" s="297">
        <v>20420</v>
      </c>
      <c r="AY112" s="297">
        <f t="shared" si="85"/>
        <v>3362.0000000000036</v>
      </c>
      <c r="AZ112" s="302">
        <f t="shared" si="86"/>
        <v>1.1646425073457396</v>
      </c>
      <c r="BA112" s="306">
        <v>21810</v>
      </c>
      <c r="BB112" s="297">
        <f t="shared" si="87"/>
        <v>1972.0000000000036</v>
      </c>
      <c r="BC112" s="311">
        <f t="shared" si="88"/>
        <v>1.0904172397982579</v>
      </c>
      <c r="BE112" s="292">
        <v>106</v>
      </c>
      <c r="BF112" s="289">
        <f t="shared" si="109"/>
        <v>21870</v>
      </c>
      <c r="BG112" s="289">
        <f t="shared" si="89"/>
        <v>24057.000000000004</v>
      </c>
      <c r="BH112" s="297">
        <v>20570</v>
      </c>
      <c r="BI112" s="297">
        <f t="shared" si="90"/>
        <v>3487.0000000000036</v>
      </c>
      <c r="BJ112" s="302">
        <f t="shared" si="91"/>
        <v>1.1695187165775403</v>
      </c>
      <c r="BK112" s="306">
        <v>21950</v>
      </c>
      <c r="BL112" s="297">
        <f t="shared" si="92"/>
        <v>2107.0000000000036</v>
      </c>
      <c r="BM112" s="311">
        <f t="shared" si="93"/>
        <v>1.0959908883826881</v>
      </c>
      <c r="BO112" s="292">
        <v>106</v>
      </c>
      <c r="BP112" s="289">
        <f t="shared" si="110"/>
        <v>22010</v>
      </c>
      <c r="BQ112" s="289">
        <f t="shared" si="94"/>
        <v>24211.000000000004</v>
      </c>
      <c r="BR112" s="297">
        <v>20950</v>
      </c>
      <c r="BS112" s="297">
        <f t="shared" si="95"/>
        <v>3261.0000000000036</v>
      </c>
      <c r="BT112" s="302">
        <f t="shared" si="96"/>
        <v>1.155656324582339</v>
      </c>
      <c r="BU112" s="306">
        <v>22340</v>
      </c>
      <c r="BV112" s="297">
        <f t="shared" si="97"/>
        <v>1871.0000000000036</v>
      </c>
      <c r="BW112" s="311">
        <f t="shared" si="98"/>
        <v>1.0837511190689348</v>
      </c>
      <c r="BY112" s="292">
        <v>106</v>
      </c>
      <c r="BZ112" s="289">
        <f t="shared" si="111"/>
        <v>22180</v>
      </c>
      <c r="CA112" s="289">
        <f t="shared" si="99"/>
        <v>24398.000000000004</v>
      </c>
      <c r="CB112" s="297">
        <v>21180</v>
      </c>
      <c r="CC112" s="297">
        <f t="shared" si="100"/>
        <v>3218.0000000000036</v>
      </c>
      <c r="CD112" s="302">
        <f t="shared" si="101"/>
        <v>1.1519357884796979</v>
      </c>
      <c r="CE112" s="306">
        <v>22570</v>
      </c>
      <c r="CF112" s="297">
        <f t="shared" si="102"/>
        <v>1828.0000000000036</v>
      </c>
      <c r="CG112" s="311">
        <f t="shared" si="103"/>
        <v>1.0809924678777139</v>
      </c>
    </row>
    <row r="113" spans="5:85">
      <c r="E113" s="289">
        <f>計算票!G114</f>
        <v>23900</v>
      </c>
      <c r="G113" s="292">
        <v>107</v>
      </c>
      <c r="H113" s="289">
        <f t="shared" si="104"/>
        <v>21730</v>
      </c>
      <c r="I113" s="289">
        <f t="shared" si="64"/>
        <v>23903.000000000004</v>
      </c>
      <c r="J113" s="297">
        <v>19480</v>
      </c>
      <c r="K113" s="297">
        <f t="shared" si="65"/>
        <v>4423.0000000000036</v>
      </c>
      <c r="L113" s="302">
        <f t="shared" si="66"/>
        <v>1.2270533880903494</v>
      </c>
      <c r="M113" s="306">
        <v>20870</v>
      </c>
      <c r="N113" s="297">
        <f t="shared" si="67"/>
        <v>3033.0000000000036</v>
      </c>
      <c r="O113" s="311">
        <f t="shared" si="68"/>
        <v>1.1453282223287016</v>
      </c>
      <c r="Q113" s="292">
        <v>107</v>
      </c>
      <c r="R113" s="289">
        <f t="shared" si="105"/>
        <v>21730</v>
      </c>
      <c r="S113" s="289">
        <f t="shared" si="69"/>
        <v>23903.000000000004</v>
      </c>
      <c r="T113" s="297">
        <v>19490</v>
      </c>
      <c r="U113" s="297">
        <f t="shared" si="70"/>
        <v>4413.0000000000036</v>
      </c>
      <c r="V113" s="302">
        <f t="shared" si="71"/>
        <v>1.2264238070805542</v>
      </c>
      <c r="W113" s="306">
        <v>20880</v>
      </c>
      <c r="X113" s="297">
        <f t="shared" si="72"/>
        <v>3023.0000000000036</v>
      </c>
      <c r="Y113" s="311">
        <f t="shared" si="73"/>
        <v>1.1447796934865901</v>
      </c>
      <c r="AA113" s="292">
        <v>107</v>
      </c>
      <c r="AB113" s="289">
        <f t="shared" si="106"/>
        <v>21760</v>
      </c>
      <c r="AC113" s="289">
        <f t="shared" si="74"/>
        <v>23936.000000000004</v>
      </c>
      <c r="AD113" s="297">
        <v>20570</v>
      </c>
      <c r="AE113" s="297">
        <f t="shared" si="75"/>
        <v>3366.0000000000036</v>
      </c>
      <c r="AF113" s="302">
        <f t="shared" si="76"/>
        <v>1.1636363636363638</v>
      </c>
      <c r="AG113" s="306">
        <v>21960</v>
      </c>
      <c r="AH113" s="297">
        <f t="shared" si="77"/>
        <v>1976.0000000000036</v>
      </c>
      <c r="AI113" s="311">
        <f t="shared" si="78"/>
        <v>1.0899817850637525</v>
      </c>
      <c r="AK113" s="292">
        <v>107</v>
      </c>
      <c r="AL113" s="289">
        <f t="shared" si="107"/>
        <v>21830</v>
      </c>
      <c r="AM113" s="289">
        <f t="shared" si="79"/>
        <v>24013.000000000004</v>
      </c>
      <c r="AN113" s="297">
        <v>20610</v>
      </c>
      <c r="AO113" s="297">
        <f t="shared" si="80"/>
        <v>3403.0000000000036</v>
      </c>
      <c r="AP113" s="302">
        <f t="shared" si="81"/>
        <v>1.1651140223192626</v>
      </c>
      <c r="AQ113" s="306">
        <v>22010</v>
      </c>
      <c r="AR113" s="297">
        <f t="shared" si="82"/>
        <v>2003.0000000000036</v>
      </c>
      <c r="AS113" s="311">
        <f t="shared" si="83"/>
        <v>1.0910040890504318</v>
      </c>
      <c r="AU113" s="292">
        <v>107</v>
      </c>
      <c r="AV113" s="289">
        <f t="shared" si="108"/>
        <v>21860</v>
      </c>
      <c r="AW113" s="289">
        <f t="shared" si="84"/>
        <v>24046.000000000004</v>
      </c>
      <c r="AX113" s="297">
        <v>20630</v>
      </c>
      <c r="AY113" s="297">
        <f t="shared" si="85"/>
        <v>3416.0000000000036</v>
      </c>
      <c r="AZ113" s="302">
        <f t="shared" si="86"/>
        <v>1.1655841008240428</v>
      </c>
      <c r="BA113" s="306">
        <v>22030</v>
      </c>
      <c r="BB113" s="297">
        <f t="shared" si="87"/>
        <v>2016.0000000000036</v>
      </c>
      <c r="BC113" s="311">
        <f t="shared" si="88"/>
        <v>1.0915115751248299</v>
      </c>
      <c r="BE113" s="292">
        <v>107</v>
      </c>
      <c r="BF113" s="289">
        <f t="shared" si="109"/>
        <v>22110</v>
      </c>
      <c r="BG113" s="289">
        <f t="shared" si="89"/>
        <v>24321.000000000004</v>
      </c>
      <c r="BH113" s="297">
        <v>20770</v>
      </c>
      <c r="BI113" s="297">
        <f t="shared" si="90"/>
        <v>3551.0000000000036</v>
      </c>
      <c r="BJ113" s="302">
        <f t="shared" si="91"/>
        <v>1.170967741935484</v>
      </c>
      <c r="BK113" s="306">
        <v>22170</v>
      </c>
      <c r="BL113" s="297">
        <f t="shared" si="92"/>
        <v>2151.0000000000036</v>
      </c>
      <c r="BM113" s="311">
        <f t="shared" si="93"/>
        <v>1.0970230040595401</v>
      </c>
      <c r="BO113" s="292">
        <v>107</v>
      </c>
      <c r="BP113" s="289">
        <f t="shared" si="110"/>
        <v>22250</v>
      </c>
      <c r="BQ113" s="289">
        <f t="shared" si="94"/>
        <v>24475.000000000004</v>
      </c>
      <c r="BR113" s="297">
        <v>21160</v>
      </c>
      <c r="BS113" s="297">
        <f t="shared" si="95"/>
        <v>3315.0000000000036</v>
      </c>
      <c r="BT113" s="302">
        <f t="shared" si="96"/>
        <v>1.1566635160680532</v>
      </c>
      <c r="BU113" s="306">
        <v>22560</v>
      </c>
      <c r="BV113" s="297">
        <f t="shared" si="97"/>
        <v>1915.0000000000036</v>
      </c>
      <c r="BW113" s="311">
        <f t="shared" si="98"/>
        <v>1.0848847517730498</v>
      </c>
      <c r="BY113" s="292">
        <v>107</v>
      </c>
      <c r="BZ113" s="289">
        <f t="shared" si="111"/>
        <v>22420</v>
      </c>
      <c r="CA113" s="289">
        <f t="shared" si="99"/>
        <v>24662.000000000004</v>
      </c>
      <c r="CB113" s="297">
        <v>21390</v>
      </c>
      <c r="CC113" s="297">
        <f t="shared" si="100"/>
        <v>3272.0000000000036</v>
      </c>
      <c r="CD113" s="302">
        <f t="shared" si="101"/>
        <v>1.1529686769518468</v>
      </c>
      <c r="CE113" s="306">
        <v>22790</v>
      </c>
      <c r="CF113" s="297">
        <f t="shared" si="102"/>
        <v>1872.0000000000036</v>
      </c>
      <c r="CG113" s="311">
        <f t="shared" si="103"/>
        <v>1.0821412900394911</v>
      </c>
    </row>
    <row r="114" spans="5:85">
      <c r="E114" s="289">
        <f>計算票!G115</f>
        <v>24160</v>
      </c>
      <c r="G114" s="292">
        <v>108</v>
      </c>
      <c r="H114" s="289">
        <f t="shared" si="104"/>
        <v>21970</v>
      </c>
      <c r="I114" s="289">
        <f t="shared" si="64"/>
        <v>24167.000000000004</v>
      </c>
      <c r="J114" s="297">
        <v>19670</v>
      </c>
      <c r="K114" s="297">
        <f t="shared" si="65"/>
        <v>4497.0000000000036</v>
      </c>
      <c r="L114" s="302">
        <f t="shared" si="66"/>
        <v>1.2286222674123033</v>
      </c>
      <c r="M114" s="306">
        <v>21080</v>
      </c>
      <c r="N114" s="297">
        <f t="shared" si="67"/>
        <v>3087.0000000000036</v>
      </c>
      <c r="O114" s="311">
        <f t="shared" si="68"/>
        <v>1.1464421252371919</v>
      </c>
      <c r="Q114" s="292">
        <v>108</v>
      </c>
      <c r="R114" s="289">
        <f t="shared" si="105"/>
        <v>21970</v>
      </c>
      <c r="S114" s="289">
        <f t="shared" si="69"/>
        <v>24167.000000000004</v>
      </c>
      <c r="T114" s="297">
        <v>19690</v>
      </c>
      <c r="U114" s="297">
        <f t="shared" si="70"/>
        <v>4477.0000000000036</v>
      </c>
      <c r="V114" s="302">
        <f t="shared" si="71"/>
        <v>1.2273743016759779</v>
      </c>
      <c r="W114" s="306">
        <v>21090</v>
      </c>
      <c r="X114" s="297">
        <f t="shared" si="72"/>
        <v>3077.0000000000036</v>
      </c>
      <c r="Y114" s="311">
        <f t="shared" si="73"/>
        <v>1.1458985301090565</v>
      </c>
      <c r="AA114" s="292">
        <v>108</v>
      </c>
      <c r="AB114" s="289">
        <f t="shared" si="106"/>
        <v>22000</v>
      </c>
      <c r="AC114" s="289">
        <f t="shared" si="74"/>
        <v>24200.000000000004</v>
      </c>
      <c r="AD114" s="297">
        <v>20770</v>
      </c>
      <c r="AE114" s="297">
        <f t="shared" si="75"/>
        <v>3430.0000000000036</v>
      </c>
      <c r="AF114" s="302">
        <f t="shared" si="76"/>
        <v>1.165142031776601</v>
      </c>
      <c r="AG114" s="306">
        <v>22180</v>
      </c>
      <c r="AH114" s="297">
        <f t="shared" si="77"/>
        <v>2020.0000000000036</v>
      </c>
      <c r="AI114" s="311">
        <f t="shared" si="78"/>
        <v>1.0910730387736702</v>
      </c>
      <c r="AK114" s="292">
        <v>108</v>
      </c>
      <c r="AL114" s="289">
        <f t="shared" si="107"/>
        <v>22070</v>
      </c>
      <c r="AM114" s="289">
        <f t="shared" si="79"/>
        <v>24277.000000000004</v>
      </c>
      <c r="AN114" s="297">
        <v>20820</v>
      </c>
      <c r="AO114" s="297">
        <f t="shared" si="80"/>
        <v>3457.0000000000036</v>
      </c>
      <c r="AP114" s="302">
        <f t="shared" si="81"/>
        <v>1.1660422670509127</v>
      </c>
      <c r="AQ114" s="306">
        <v>22230</v>
      </c>
      <c r="AR114" s="297">
        <f t="shared" si="82"/>
        <v>2047.0000000000036</v>
      </c>
      <c r="AS114" s="311">
        <f t="shared" si="83"/>
        <v>1.0920827710301395</v>
      </c>
      <c r="AU114" s="292">
        <v>108</v>
      </c>
      <c r="AV114" s="289">
        <f t="shared" si="108"/>
        <v>22100</v>
      </c>
      <c r="AW114" s="289">
        <f t="shared" si="84"/>
        <v>24310.000000000004</v>
      </c>
      <c r="AX114" s="297">
        <v>20840</v>
      </c>
      <c r="AY114" s="297">
        <f t="shared" si="85"/>
        <v>3470.0000000000036</v>
      </c>
      <c r="AZ114" s="302">
        <f t="shared" si="86"/>
        <v>1.1665067178502881</v>
      </c>
      <c r="BA114" s="306">
        <v>22250</v>
      </c>
      <c r="BB114" s="297">
        <f t="shared" si="87"/>
        <v>2060.0000000000036</v>
      </c>
      <c r="BC114" s="311">
        <f t="shared" si="88"/>
        <v>1.0925842696629215</v>
      </c>
      <c r="BE114" s="292">
        <v>108</v>
      </c>
      <c r="BF114" s="289">
        <f t="shared" si="109"/>
        <v>22350</v>
      </c>
      <c r="BG114" s="289">
        <f t="shared" si="89"/>
        <v>24585.000000000004</v>
      </c>
      <c r="BH114" s="297">
        <v>20980</v>
      </c>
      <c r="BI114" s="297">
        <f t="shared" si="90"/>
        <v>3605.0000000000036</v>
      </c>
      <c r="BJ114" s="302">
        <f t="shared" si="91"/>
        <v>1.1718303145853195</v>
      </c>
      <c r="BK114" s="306">
        <v>22390</v>
      </c>
      <c r="BL114" s="297">
        <f t="shared" si="92"/>
        <v>2195.0000000000036</v>
      </c>
      <c r="BM114" s="311">
        <f t="shared" si="93"/>
        <v>1.0980348369807951</v>
      </c>
      <c r="BO114" s="292">
        <v>108</v>
      </c>
      <c r="BP114" s="289">
        <f t="shared" si="110"/>
        <v>22490</v>
      </c>
      <c r="BQ114" s="289">
        <f t="shared" si="94"/>
        <v>24739.000000000004</v>
      </c>
      <c r="BR114" s="297">
        <v>21370</v>
      </c>
      <c r="BS114" s="297">
        <f t="shared" si="95"/>
        <v>3369.0000000000036</v>
      </c>
      <c r="BT114" s="302">
        <f t="shared" si="96"/>
        <v>1.1576509124941508</v>
      </c>
      <c r="BU114" s="306">
        <v>22780</v>
      </c>
      <c r="BV114" s="297">
        <f t="shared" si="97"/>
        <v>1959.0000000000036</v>
      </c>
      <c r="BW114" s="311">
        <f t="shared" si="98"/>
        <v>1.0859964881474979</v>
      </c>
      <c r="BY114" s="292">
        <v>108</v>
      </c>
      <c r="BZ114" s="289">
        <f t="shared" si="111"/>
        <v>22660</v>
      </c>
      <c r="CA114" s="289">
        <f t="shared" si="99"/>
        <v>24926.000000000004</v>
      </c>
      <c r="CB114" s="297">
        <v>21600</v>
      </c>
      <c r="CC114" s="297">
        <f t="shared" si="100"/>
        <v>3326.0000000000036</v>
      </c>
      <c r="CD114" s="302">
        <f t="shared" si="101"/>
        <v>1.1539814814814817</v>
      </c>
      <c r="CE114" s="306">
        <v>23010</v>
      </c>
      <c r="CF114" s="297">
        <f t="shared" si="102"/>
        <v>1916.0000000000036</v>
      </c>
      <c r="CG114" s="311">
        <f t="shared" si="103"/>
        <v>1.0832681442850935</v>
      </c>
    </row>
    <row r="115" spans="5:85">
      <c r="E115" s="289">
        <f>計算票!G116</f>
        <v>24430</v>
      </c>
      <c r="G115" s="292">
        <v>109</v>
      </c>
      <c r="H115" s="289">
        <f t="shared" si="104"/>
        <v>22210</v>
      </c>
      <c r="I115" s="289">
        <f t="shared" si="64"/>
        <v>24431.000000000004</v>
      </c>
      <c r="J115" s="297">
        <v>19870</v>
      </c>
      <c r="K115" s="297">
        <f t="shared" si="65"/>
        <v>4561.0000000000036</v>
      </c>
      <c r="L115" s="302">
        <f t="shared" si="66"/>
        <v>1.2295420231504783</v>
      </c>
      <c r="M115" s="306">
        <v>21290</v>
      </c>
      <c r="N115" s="297">
        <f t="shared" si="67"/>
        <v>3141.0000000000036</v>
      </c>
      <c r="O115" s="311">
        <f t="shared" si="68"/>
        <v>1.1475340535462659</v>
      </c>
      <c r="Q115" s="292">
        <v>109</v>
      </c>
      <c r="R115" s="289">
        <f t="shared" si="105"/>
        <v>22210</v>
      </c>
      <c r="S115" s="289">
        <f t="shared" si="69"/>
        <v>24431.000000000004</v>
      </c>
      <c r="T115" s="297">
        <v>19880</v>
      </c>
      <c r="U115" s="297">
        <f t="shared" si="70"/>
        <v>4551.0000000000036</v>
      </c>
      <c r="V115" s="302">
        <f t="shared" si="71"/>
        <v>1.228923541247485</v>
      </c>
      <c r="W115" s="306">
        <v>21300</v>
      </c>
      <c r="X115" s="297">
        <f t="shared" si="72"/>
        <v>3131.0000000000036</v>
      </c>
      <c r="Y115" s="311">
        <f t="shared" si="73"/>
        <v>1.1469953051643194</v>
      </c>
      <c r="AA115" s="292">
        <v>109</v>
      </c>
      <c r="AB115" s="289">
        <f t="shared" si="106"/>
        <v>22240</v>
      </c>
      <c r="AC115" s="289">
        <f t="shared" si="74"/>
        <v>24464.000000000004</v>
      </c>
      <c r="AD115" s="297">
        <v>20980</v>
      </c>
      <c r="AE115" s="297">
        <f t="shared" si="75"/>
        <v>3484.0000000000036</v>
      </c>
      <c r="AF115" s="302">
        <f t="shared" si="76"/>
        <v>1.1660629170638706</v>
      </c>
      <c r="AG115" s="306">
        <v>22400</v>
      </c>
      <c r="AH115" s="297">
        <f t="shared" si="77"/>
        <v>2064.0000000000036</v>
      </c>
      <c r="AI115" s="311">
        <f t="shared" si="78"/>
        <v>1.0921428571428573</v>
      </c>
      <c r="AK115" s="292">
        <v>109</v>
      </c>
      <c r="AL115" s="289">
        <f t="shared" si="107"/>
        <v>22310</v>
      </c>
      <c r="AM115" s="289">
        <f t="shared" si="79"/>
        <v>24541.000000000004</v>
      </c>
      <c r="AN115" s="297">
        <v>21030</v>
      </c>
      <c r="AO115" s="297">
        <f t="shared" si="80"/>
        <v>3511.0000000000036</v>
      </c>
      <c r="AP115" s="302">
        <f t="shared" si="81"/>
        <v>1.1669519733713745</v>
      </c>
      <c r="AQ115" s="306">
        <v>22450</v>
      </c>
      <c r="AR115" s="297">
        <f t="shared" si="82"/>
        <v>2091.0000000000036</v>
      </c>
      <c r="AS115" s="311">
        <f t="shared" si="83"/>
        <v>1.0931403118040091</v>
      </c>
      <c r="AU115" s="292">
        <v>109</v>
      </c>
      <c r="AV115" s="289">
        <f t="shared" si="108"/>
        <v>22340</v>
      </c>
      <c r="AW115" s="289">
        <f t="shared" si="84"/>
        <v>24574.000000000004</v>
      </c>
      <c r="AX115" s="297">
        <v>21050</v>
      </c>
      <c r="AY115" s="297">
        <f t="shared" si="85"/>
        <v>3524.0000000000036</v>
      </c>
      <c r="AZ115" s="302">
        <f t="shared" si="86"/>
        <v>1.1674109263657959</v>
      </c>
      <c r="BA115" s="306">
        <v>22470</v>
      </c>
      <c r="BB115" s="297">
        <f t="shared" si="87"/>
        <v>2104.0000000000036</v>
      </c>
      <c r="BC115" s="311">
        <f t="shared" si="88"/>
        <v>1.0936359590565199</v>
      </c>
      <c r="BE115" s="292">
        <v>109</v>
      </c>
      <c r="BF115" s="289">
        <f t="shared" si="109"/>
        <v>22590</v>
      </c>
      <c r="BG115" s="289">
        <f t="shared" si="89"/>
        <v>24849.000000000004</v>
      </c>
      <c r="BH115" s="297">
        <v>21190</v>
      </c>
      <c r="BI115" s="297">
        <f t="shared" si="90"/>
        <v>3659.0000000000036</v>
      </c>
      <c r="BJ115" s="302">
        <f t="shared" si="91"/>
        <v>1.1726757904672016</v>
      </c>
      <c r="BK115" s="306">
        <v>22610</v>
      </c>
      <c r="BL115" s="297">
        <f t="shared" si="92"/>
        <v>2239.0000000000036</v>
      </c>
      <c r="BM115" s="311">
        <f t="shared" si="93"/>
        <v>1.0990269792127378</v>
      </c>
      <c r="BO115" s="292">
        <v>109</v>
      </c>
      <c r="BP115" s="289">
        <f t="shared" si="110"/>
        <v>22730</v>
      </c>
      <c r="BQ115" s="289">
        <f t="shared" si="94"/>
        <v>25003.000000000004</v>
      </c>
      <c r="BR115" s="297">
        <v>21580</v>
      </c>
      <c r="BS115" s="297">
        <f t="shared" si="95"/>
        <v>3423.0000000000036</v>
      </c>
      <c r="BT115" s="302">
        <f t="shared" si="96"/>
        <v>1.1586190917516221</v>
      </c>
      <c r="BU115" s="306">
        <v>23000</v>
      </c>
      <c r="BV115" s="297">
        <f t="shared" si="97"/>
        <v>2003.0000000000036</v>
      </c>
      <c r="BW115" s="311">
        <f t="shared" si="98"/>
        <v>1.0870869565217394</v>
      </c>
      <c r="BY115" s="292">
        <v>109</v>
      </c>
      <c r="BZ115" s="289">
        <f t="shared" si="111"/>
        <v>22900</v>
      </c>
      <c r="CA115" s="289">
        <f t="shared" si="99"/>
        <v>25190.000000000004</v>
      </c>
      <c r="CB115" s="297">
        <v>21810</v>
      </c>
      <c r="CC115" s="297">
        <f t="shared" si="100"/>
        <v>3380.0000000000036</v>
      </c>
      <c r="CD115" s="302">
        <f t="shared" si="101"/>
        <v>1.1549747822099956</v>
      </c>
      <c r="CE115" s="306">
        <v>23230</v>
      </c>
      <c r="CF115" s="297">
        <f t="shared" si="102"/>
        <v>1960.0000000000036</v>
      </c>
      <c r="CG115" s="311">
        <f t="shared" si="103"/>
        <v>1.0843736547567802</v>
      </c>
    </row>
    <row r="116" spans="5:85">
      <c r="E116" s="289">
        <f>計算票!G117</f>
        <v>24690</v>
      </c>
      <c r="G116" s="292">
        <v>110</v>
      </c>
      <c r="H116" s="289">
        <f t="shared" si="104"/>
        <v>22450</v>
      </c>
      <c r="I116" s="289">
        <f t="shared" si="64"/>
        <v>24695.000000000004</v>
      </c>
      <c r="J116" s="297">
        <v>20070</v>
      </c>
      <c r="K116" s="297">
        <f t="shared" si="65"/>
        <v>4625.0000000000036</v>
      </c>
      <c r="L116" s="302">
        <f t="shared" si="66"/>
        <v>1.2304434479322373</v>
      </c>
      <c r="M116" s="306">
        <v>21500</v>
      </c>
      <c r="N116" s="297">
        <f t="shared" si="67"/>
        <v>3195.0000000000036</v>
      </c>
      <c r="O116" s="311">
        <f t="shared" si="68"/>
        <v>1.1486046511627908</v>
      </c>
      <c r="Q116" s="292">
        <v>110</v>
      </c>
      <c r="R116" s="289">
        <f t="shared" si="105"/>
        <v>22450</v>
      </c>
      <c r="S116" s="289">
        <f t="shared" si="69"/>
        <v>24695.000000000004</v>
      </c>
      <c r="T116" s="297">
        <v>20080</v>
      </c>
      <c r="U116" s="297">
        <f t="shared" si="70"/>
        <v>4615.0000000000036</v>
      </c>
      <c r="V116" s="302">
        <f t="shared" si="71"/>
        <v>1.2298306772908367</v>
      </c>
      <c r="W116" s="306">
        <v>21510</v>
      </c>
      <c r="X116" s="297">
        <f t="shared" si="72"/>
        <v>3185.0000000000036</v>
      </c>
      <c r="Y116" s="311">
        <f t="shared" si="73"/>
        <v>1.1480706648070667</v>
      </c>
      <c r="AA116" s="292">
        <v>110</v>
      </c>
      <c r="AB116" s="289">
        <f t="shared" si="106"/>
        <v>22480</v>
      </c>
      <c r="AC116" s="289">
        <f t="shared" si="74"/>
        <v>24728.000000000004</v>
      </c>
      <c r="AD116" s="297">
        <v>21190</v>
      </c>
      <c r="AE116" s="297">
        <f t="shared" si="75"/>
        <v>3538.0000000000036</v>
      </c>
      <c r="AF116" s="302">
        <f t="shared" si="76"/>
        <v>1.1669655497876359</v>
      </c>
      <c r="AG116" s="306">
        <v>22620</v>
      </c>
      <c r="AH116" s="297">
        <f t="shared" si="77"/>
        <v>2108.0000000000036</v>
      </c>
      <c r="AI116" s="311">
        <f t="shared" si="78"/>
        <v>1.093191865605659</v>
      </c>
      <c r="AK116" s="292">
        <v>110</v>
      </c>
      <c r="AL116" s="289">
        <f t="shared" si="107"/>
        <v>22550</v>
      </c>
      <c r="AM116" s="289">
        <f t="shared" si="79"/>
        <v>24805.000000000004</v>
      </c>
      <c r="AN116" s="297">
        <v>21240</v>
      </c>
      <c r="AO116" s="297">
        <f t="shared" si="80"/>
        <v>3565.0000000000036</v>
      </c>
      <c r="AP116" s="302">
        <f t="shared" si="81"/>
        <v>1.1678436911487762</v>
      </c>
      <c r="AQ116" s="306">
        <v>22670</v>
      </c>
      <c r="AR116" s="297">
        <f t="shared" si="82"/>
        <v>2135.0000000000036</v>
      </c>
      <c r="AS116" s="311">
        <f t="shared" si="83"/>
        <v>1.0941773268636967</v>
      </c>
      <c r="AU116" s="292">
        <v>110</v>
      </c>
      <c r="AV116" s="289">
        <f t="shared" si="108"/>
        <v>22580</v>
      </c>
      <c r="AW116" s="289">
        <f t="shared" si="84"/>
        <v>24838.000000000004</v>
      </c>
      <c r="AX116" s="297">
        <v>21260</v>
      </c>
      <c r="AY116" s="297">
        <f t="shared" si="85"/>
        <v>3578.0000000000036</v>
      </c>
      <c r="AZ116" s="302">
        <f t="shared" si="86"/>
        <v>1.1682972718720603</v>
      </c>
      <c r="BA116" s="306">
        <v>22690</v>
      </c>
      <c r="BB116" s="297">
        <f t="shared" si="87"/>
        <v>2148.0000000000036</v>
      </c>
      <c r="BC116" s="311">
        <f t="shared" si="88"/>
        <v>1.0946672542970473</v>
      </c>
      <c r="BE116" s="292">
        <v>110</v>
      </c>
      <c r="BF116" s="289">
        <f t="shared" si="109"/>
        <v>22830</v>
      </c>
      <c r="BG116" s="289">
        <f t="shared" si="89"/>
        <v>25113.000000000004</v>
      </c>
      <c r="BH116" s="297">
        <v>21400</v>
      </c>
      <c r="BI116" s="297">
        <f t="shared" si="90"/>
        <v>3713.0000000000036</v>
      </c>
      <c r="BJ116" s="302">
        <f t="shared" si="91"/>
        <v>1.1735046728971965</v>
      </c>
      <c r="BK116" s="306">
        <v>22830</v>
      </c>
      <c r="BL116" s="297">
        <f t="shared" si="92"/>
        <v>2283.0000000000036</v>
      </c>
      <c r="BM116" s="311">
        <f t="shared" si="93"/>
        <v>1.1000000000000001</v>
      </c>
      <c r="BO116" s="292">
        <v>110</v>
      </c>
      <c r="BP116" s="289">
        <f t="shared" si="110"/>
        <v>22970</v>
      </c>
      <c r="BQ116" s="289">
        <f t="shared" si="94"/>
        <v>25267.000000000004</v>
      </c>
      <c r="BR116" s="297">
        <v>21790</v>
      </c>
      <c r="BS116" s="297">
        <f t="shared" si="95"/>
        <v>3477.0000000000036</v>
      </c>
      <c r="BT116" s="302">
        <f t="shared" si="96"/>
        <v>1.1595686094538782</v>
      </c>
      <c r="BU116" s="306">
        <v>23220</v>
      </c>
      <c r="BV116" s="297">
        <f t="shared" si="97"/>
        <v>2047.0000000000036</v>
      </c>
      <c r="BW116" s="311">
        <f t="shared" si="98"/>
        <v>1.0881567614125756</v>
      </c>
      <c r="BY116" s="292">
        <v>110</v>
      </c>
      <c r="BZ116" s="289">
        <f t="shared" si="111"/>
        <v>23140</v>
      </c>
      <c r="CA116" s="289">
        <f t="shared" si="99"/>
        <v>25454.000000000004</v>
      </c>
      <c r="CB116" s="297">
        <v>22020</v>
      </c>
      <c r="CC116" s="297">
        <f t="shared" si="100"/>
        <v>3434.0000000000036</v>
      </c>
      <c r="CD116" s="302">
        <f t="shared" si="101"/>
        <v>1.1559491371480475</v>
      </c>
      <c r="CE116" s="306">
        <v>23450</v>
      </c>
      <c r="CF116" s="297">
        <f t="shared" si="102"/>
        <v>2004.0000000000036</v>
      </c>
      <c r="CG116" s="311">
        <f t="shared" si="103"/>
        <v>1.0854584221748402</v>
      </c>
    </row>
    <row r="117" spans="5:85">
      <c r="E117" s="289">
        <f>計算票!G118</f>
        <v>24950</v>
      </c>
      <c r="G117" s="292">
        <v>111</v>
      </c>
      <c r="H117" s="289">
        <f t="shared" si="104"/>
        <v>22690</v>
      </c>
      <c r="I117" s="289">
        <f t="shared" si="64"/>
        <v>24959.000000000004</v>
      </c>
      <c r="J117" s="297">
        <v>20270</v>
      </c>
      <c r="K117" s="297">
        <f t="shared" si="65"/>
        <v>4689.0000000000036</v>
      </c>
      <c r="L117" s="302">
        <f t="shared" si="66"/>
        <v>1.231327084361125</v>
      </c>
      <c r="M117" s="306">
        <v>21710</v>
      </c>
      <c r="N117" s="297">
        <f t="shared" si="67"/>
        <v>3249.0000000000036</v>
      </c>
      <c r="O117" s="311">
        <f t="shared" si="68"/>
        <v>1.1496545370796869</v>
      </c>
      <c r="Q117" s="292">
        <v>111</v>
      </c>
      <c r="R117" s="289">
        <f t="shared" si="105"/>
        <v>22690</v>
      </c>
      <c r="S117" s="289">
        <f t="shared" si="69"/>
        <v>24959.000000000004</v>
      </c>
      <c r="T117" s="297">
        <v>20280</v>
      </c>
      <c r="U117" s="297">
        <f t="shared" si="70"/>
        <v>4679.0000000000036</v>
      </c>
      <c r="V117" s="302">
        <f t="shared" si="71"/>
        <v>1.2307199211045368</v>
      </c>
      <c r="W117" s="306">
        <v>21720</v>
      </c>
      <c r="X117" s="297">
        <f t="shared" si="72"/>
        <v>3239.0000000000036</v>
      </c>
      <c r="Y117" s="311">
        <f t="shared" si="73"/>
        <v>1.1491252302025785</v>
      </c>
      <c r="AA117" s="292">
        <v>111</v>
      </c>
      <c r="AB117" s="289">
        <f t="shared" si="106"/>
        <v>22720</v>
      </c>
      <c r="AC117" s="289">
        <f t="shared" si="74"/>
        <v>24992.000000000004</v>
      </c>
      <c r="AD117" s="297">
        <v>21400</v>
      </c>
      <c r="AE117" s="297">
        <f t="shared" si="75"/>
        <v>3592.0000000000036</v>
      </c>
      <c r="AF117" s="302">
        <f t="shared" si="76"/>
        <v>1.1678504672897199</v>
      </c>
      <c r="AG117" s="306">
        <v>22840</v>
      </c>
      <c r="AH117" s="297">
        <f t="shared" si="77"/>
        <v>2152.0000000000036</v>
      </c>
      <c r="AI117" s="311">
        <f t="shared" si="78"/>
        <v>1.0942206654991244</v>
      </c>
      <c r="AK117" s="292">
        <v>111</v>
      </c>
      <c r="AL117" s="289">
        <f t="shared" si="107"/>
        <v>22790</v>
      </c>
      <c r="AM117" s="289">
        <f t="shared" si="79"/>
        <v>25069.000000000004</v>
      </c>
      <c r="AN117" s="297">
        <v>21450</v>
      </c>
      <c r="AO117" s="297">
        <f t="shared" si="80"/>
        <v>3619.0000000000036</v>
      </c>
      <c r="AP117" s="302">
        <f t="shared" si="81"/>
        <v>1.1687179487179489</v>
      </c>
      <c r="AQ117" s="306">
        <v>22890</v>
      </c>
      <c r="AR117" s="297">
        <f t="shared" si="82"/>
        <v>2179.0000000000036</v>
      </c>
      <c r="AS117" s="311">
        <f t="shared" si="83"/>
        <v>1.0951944080384448</v>
      </c>
      <c r="AU117" s="292">
        <v>111</v>
      </c>
      <c r="AV117" s="289">
        <f t="shared" si="108"/>
        <v>22820</v>
      </c>
      <c r="AW117" s="289">
        <f t="shared" si="84"/>
        <v>25102.000000000004</v>
      </c>
      <c r="AX117" s="297">
        <v>21470</v>
      </c>
      <c r="AY117" s="297">
        <f t="shared" si="85"/>
        <v>3632.0000000000036</v>
      </c>
      <c r="AZ117" s="302">
        <f t="shared" si="86"/>
        <v>1.1691662785281791</v>
      </c>
      <c r="BA117" s="306">
        <v>22910</v>
      </c>
      <c r="BB117" s="297">
        <f t="shared" si="87"/>
        <v>2192.0000000000036</v>
      </c>
      <c r="BC117" s="311">
        <f t="shared" si="88"/>
        <v>1.0956787429070276</v>
      </c>
      <c r="BE117" s="292">
        <v>111</v>
      </c>
      <c r="BF117" s="289">
        <f t="shared" si="109"/>
        <v>23070</v>
      </c>
      <c r="BG117" s="289">
        <f t="shared" si="89"/>
        <v>25377.000000000004</v>
      </c>
      <c r="BH117" s="297">
        <v>21610</v>
      </c>
      <c r="BI117" s="297">
        <f t="shared" si="90"/>
        <v>3767.0000000000036</v>
      </c>
      <c r="BJ117" s="302">
        <f t="shared" si="91"/>
        <v>1.1743174456270247</v>
      </c>
      <c r="BK117" s="306">
        <v>23050</v>
      </c>
      <c r="BL117" s="297">
        <f t="shared" si="92"/>
        <v>2327.0000000000036</v>
      </c>
      <c r="BM117" s="311">
        <f t="shared" si="93"/>
        <v>1.1009544468546639</v>
      </c>
      <c r="BO117" s="292">
        <v>111</v>
      </c>
      <c r="BP117" s="289">
        <f t="shared" si="110"/>
        <v>23210</v>
      </c>
      <c r="BQ117" s="289">
        <f t="shared" si="94"/>
        <v>25531.000000000004</v>
      </c>
      <c r="BR117" s="297">
        <v>22000</v>
      </c>
      <c r="BS117" s="297">
        <f t="shared" si="95"/>
        <v>3531.0000000000036</v>
      </c>
      <c r="BT117" s="302">
        <f t="shared" si="96"/>
        <v>1.1605000000000001</v>
      </c>
      <c r="BU117" s="306">
        <v>23440</v>
      </c>
      <c r="BV117" s="297">
        <f t="shared" si="97"/>
        <v>2091.0000000000036</v>
      </c>
      <c r="BW117" s="311">
        <f t="shared" si="98"/>
        <v>1.0892064846416383</v>
      </c>
      <c r="BY117" s="292">
        <v>111</v>
      </c>
      <c r="BZ117" s="289">
        <f t="shared" si="111"/>
        <v>23380</v>
      </c>
      <c r="CA117" s="289">
        <f t="shared" si="99"/>
        <v>25718.000000000004</v>
      </c>
      <c r="CB117" s="297">
        <v>22230</v>
      </c>
      <c r="CC117" s="297">
        <f t="shared" si="100"/>
        <v>3488.0000000000036</v>
      </c>
      <c r="CD117" s="302">
        <f t="shared" si="101"/>
        <v>1.1569050832208729</v>
      </c>
      <c r="CE117" s="306">
        <v>23670</v>
      </c>
      <c r="CF117" s="297">
        <f t="shared" si="102"/>
        <v>2048.0000000000036</v>
      </c>
      <c r="CG117" s="311">
        <f t="shared" si="103"/>
        <v>1.0865230249260669</v>
      </c>
    </row>
    <row r="118" spans="5:85">
      <c r="E118" s="289">
        <f>計算票!G119</f>
        <v>25220</v>
      </c>
      <c r="G118" s="292">
        <v>112</v>
      </c>
      <c r="H118" s="289">
        <f t="shared" si="104"/>
        <v>22930</v>
      </c>
      <c r="I118" s="289">
        <f t="shared" si="64"/>
        <v>25223.000000000004</v>
      </c>
      <c r="J118" s="297">
        <v>20470</v>
      </c>
      <c r="K118" s="297">
        <f t="shared" si="65"/>
        <v>4753.0000000000036</v>
      </c>
      <c r="L118" s="302">
        <f t="shared" si="66"/>
        <v>1.2321934538348804</v>
      </c>
      <c r="M118" s="306">
        <v>21920</v>
      </c>
      <c r="N118" s="297">
        <f t="shared" si="67"/>
        <v>3303.0000000000036</v>
      </c>
      <c r="O118" s="311">
        <f t="shared" si="68"/>
        <v>1.1506843065693433</v>
      </c>
      <c r="Q118" s="292">
        <v>112</v>
      </c>
      <c r="R118" s="289">
        <f t="shared" si="105"/>
        <v>22930</v>
      </c>
      <c r="S118" s="289">
        <f t="shared" si="69"/>
        <v>25223.000000000004</v>
      </c>
      <c r="T118" s="297">
        <v>20480</v>
      </c>
      <c r="U118" s="297">
        <f t="shared" si="70"/>
        <v>4743.0000000000036</v>
      </c>
      <c r="V118" s="302">
        <f t="shared" si="71"/>
        <v>1.2315917968750001</v>
      </c>
      <c r="W118" s="306">
        <v>21930</v>
      </c>
      <c r="X118" s="297">
        <f t="shared" si="72"/>
        <v>3293.0000000000036</v>
      </c>
      <c r="Y118" s="311">
        <f t="shared" si="73"/>
        <v>1.1501595987232103</v>
      </c>
      <c r="AA118" s="292">
        <v>112</v>
      </c>
      <c r="AB118" s="289">
        <f t="shared" si="106"/>
        <v>22960</v>
      </c>
      <c r="AC118" s="289">
        <f t="shared" si="74"/>
        <v>25256.000000000004</v>
      </c>
      <c r="AD118" s="297">
        <v>21610</v>
      </c>
      <c r="AE118" s="297">
        <f t="shared" si="75"/>
        <v>3646.0000000000036</v>
      </c>
      <c r="AF118" s="302">
        <f t="shared" si="76"/>
        <v>1.1687181860249887</v>
      </c>
      <c r="AG118" s="306">
        <v>23060</v>
      </c>
      <c r="AH118" s="297">
        <f t="shared" si="77"/>
        <v>2196.0000000000036</v>
      </c>
      <c r="AI118" s="311">
        <f t="shared" si="78"/>
        <v>1.0952298352124894</v>
      </c>
      <c r="AK118" s="292">
        <v>112</v>
      </c>
      <c r="AL118" s="289">
        <f t="shared" si="107"/>
        <v>23030</v>
      </c>
      <c r="AM118" s="289">
        <f t="shared" si="79"/>
        <v>25333.000000000004</v>
      </c>
      <c r="AN118" s="297">
        <v>21650</v>
      </c>
      <c r="AO118" s="297">
        <f t="shared" si="80"/>
        <v>3683.0000000000036</v>
      </c>
      <c r="AP118" s="302">
        <f t="shared" si="81"/>
        <v>1.1701154734411088</v>
      </c>
      <c r="AQ118" s="306">
        <v>23110</v>
      </c>
      <c r="AR118" s="297">
        <f t="shared" si="82"/>
        <v>2223.0000000000036</v>
      </c>
      <c r="AS118" s="311">
        <f t="shared" si="83"/>
        <v>1.0961921246213762</v>
      </c>
      <c r="AU118" s="292">
        <v>112</v>
      </c>
      <c r="AV118" s="289">
        <f t="shared" si="108"/>
        <v>23060</v>
      </c>
      <c r="AW118" s="289">
        <f t="shared" si="84"/>
        <v>25366.000000000004</v>
      </c>
      <c r="AX118" s="297">
        <v>21680</v>
      </c>
      <c r="AY118" s="297">
        <f t="shared" si="85"/>
        <v>3686.0000000000036</v>
      </c>
      <c r="AZ118" s="302">
        <f t="shared" si="86"/>
        <v>1.1700184501845021</v>
      </c>
      <c r="BA118" s="306">
        <v>23130</v>
      </c>
      <c r="BB118" s="297">
        <f t="shared" si="87"/>
        <v>2236.0000000000036</v>
      </c>
      <c r="BC118" s="311">
        <f t="shared" si="88"/>
        <v>1.0966709900562042</v>
      </c>
      <c r="BE118" s="292">
        <v>112</v>
      </c>
      <c r="BF118" s="289">
        <f t="shared" si="109"/>
        <v>23310</v>
      </c>
      <c r="BG118" s="289">
        <f t="shared" si="89"/>
        <v>25641.000000000004</v>
      </c>
      <c r="BH118" s="297">
        <v>21820</v>
      </c>
      <c r="BI118" s="297">
        <f t="shared" si="90"/>
        <v>3821.0000000000036</v>
      </c>
      <c r="BJ118" s="302">
        <f t="shared" si="91"/>
        <v>1.175114573785518</v>
      </c>
      <c r="BK118" s="306">
        <v>23270</v>
      </c>
      <c r="BL118" s="297">
        <f t="shared" si="92"/>
        <v>2371.0000000000036</v>
      </c>
      <c r="BM118" s="311">
        <f t="shared" si="93"/>
        <v>1.1018908465835842</v>
      </c>
      <c r="BO118" s="292">
        <v>112</v>
      </c>
      <c r="BP118" s="289">
        <f t="shared" si="110"/>
        <v>23450</v>
      </c>
      <c r="BQ118" s="289">
        <f t="shared" si="94"/>
        <v>25795.000000000004</v>
      </c>
      <c r="BR118" s="297">
        <v>22200</v>
      </c>
      <c r="BS118" s="297">
        <f t="shared" si="95"/>
        <v>3595.0000000000036</v>
      </c>
      <c r="BT118" s="302">
        <f t="shared" si="96"/>
        <v>1.161936936936937</v>
      </c>
      <c r="BU118" s="306">
        <v>23660</v>
      </c>
      <c r="BV118" s="297">
        <f t="shared" si="97"/>
        <v>2135.0000000000036</v>
      </c>
      <c r="BW118" s="311">
        <f t="shared" si="98"/>
        <v>1.0902366863905326</v>
      </c>
      <c r="BY118" s="292">
        <v>112</v>
      </c>
      <c r="BZ118" s="289">
        <f t="shared" si="111"/>
        <v>23620</v>
      </c>
      <c r="CA118" s="289">
        <f t="shared" si="99"/>
        <v>25982.000000000004</v>
      </c>
      <c r="CB118" s="297">
        <v>22440</v>
      </c>
      <c r="CC118" s="297">
        <f t="shared" si="100"/>
        <v>3542.0000000000036</v>
      </c>
      <c r="CD118" s="302">
        <f t="shared" si="101"/>
        <v>1.1578431372549021</v>
      </c>
      <c r="CE118" s="306">
        <v>23890</v>
      </c>
      <c r="CF118" s="297">
        <f t="shared" si="102"/>
        <v>2092.0000000000036</v>
      </c>
      <c r="CG118" s="311">
        <f t="shared" si="103"/>
        <v>1.087568020092089</v>
      </c>
    </row>
    <row r="119" spans="5:85">
      <c r="E119" s="289">
        <f>計算票!G120</f>
        <v>25480</v>
      </c>
      <c r="G119" s="292">
        <v>113</v>
      </c>
      <c r="H119" s="289">
        <f t="shared" si="104"/>
        <v>23170</v>
      </c>
      <c r="I119" s="289">
        <f t="shared" si="64"/>
        <v>25487.000000000004</v>
      </c>
      <c r="J119" s="297">
        <v>20660</v>
      </c>
      <c r="K119" s="297">
        <f t="shared" si="65"/>
        <v>4827.0000000000036</v>
      </c>
      <c r="L119" s="302">
        <f t="shared" si="66"/>
        <v>1.2336398838334948</v>
      </c>
      <c r="M119" s="306">
        <v>22130</v>
      </c>
      <c r="N119" s="297">
        <f t="shared" si="67"/>
        <v>3357.0000000000036</v>
      </c>
      <c r="O119" s="311">
        <f t="shared" si="68"/>
        <v>1.1516945323090828</v>
      </c>
      <c r="Q119" s="292">
        <v>113</v>
      </c>
      <c r="R119" s="289">
        <f t="shared" si="105"/>
        <v>23170</v>
      </c>
      <c r="S119" s="289">
        <f t="shared" si="69"/>
        <v>25487.000000000004</v>
      </c>
      <c r="T119" s="297">
        <v>20680</v>
      </c>
      <c r="U119" s="297">
        <f t="shared" si="70"/>
        <v>4807.0000000000036</v>
      </c>
      <c r="V119" s="302">
        <f t="shared" si="71"/>
        <v>1.2324468085106384</v>
      </c>
      <c r="W119" s="306">
        <v>22140</v>
      </c>
      <c r="X119" s="297">
        <f t="shared" si="72"/>
        <v>3347.0000000000036</v>
      </c>
      <c r="Y119" s="311">
        <f t="shared" si="73"/>
        <v>1.1511743450767842</v>
      </c>
      <c r="AA119" s="292">
        <v>113</v>
      </c>
      <c r="AB119" s="289">
        <f t="shared" si="106"/>
        <v>23200</v>
      </c>
      <c r="AC119" s="289">
        <f t="shared" si="74"/>
        <v>25520.000000000004</v>
      </c>
      <c r="AD119" s="297">
        <v>21820</v>
      </c>
      <c r="AE119" s="297">
        <f t="shared" si="75"/>
        <v>3700.0000000000036</v>
      </c>
      <c r="AF119" s="302">
        <f t="shared" si="76"/>
        <v>1.169569202566453</v>
      </c>
      <c r="AG119" s="306">
        <v>23280</v>
      </c>
      <c r="AH119" s="297">
        <f t="shared" si="77"/>
        <v>2240.0000000000036</v>
      </c>
      <c r="AI119" s="311">
        <f t="shared" si="78"/>
        <v>1.0962199312714778</v>
      </c>
      <c r="AK119" s="292">
        <v>113</v>
      </c>
      <c r="AL119" s="289">
        <f t="shared" si="107"/>
        <v>23270</v>
      </c>
      <c r="AM119" s="289">
        <f t="shared" si="79"/>
        <v>25597.000000000004</v>
      </c>
      <c r="AN119" s="297">
        <v>21860</v>
      </c>
      <c r="AO119" s="297">
        <f t="shared" si="80"/>
        <v>3737.0000000000036</v>
      </c>
      <c r="AP119" s="302">
        <f t="shared" si="81"/>
        <v>1.1709515096065874</v>
      </c>
      <c r="AQ119" s="306">
        <v>23330</v>
      </c>
      <c r="AR119" s="297">
        <f t="shared" si="82"/>
        <v>2267.0000000000036</v>
      </c>
      <c r="AS119" s="311">
        <f t="shared" si="83"/>
        <v>1.0971710244320618</v>
      </c>
      <c r="AU119" s="292">
        <v>113</v>
      </c>
      <c r="AV119" s="289">
        <f t="shared" si="108"/>
        <v>23300</v>
      </c>
      <c r="AW119" s="289">
        <f t="shared" si="84"/>
        <v>25630.000000000004</v>
      </c>
      <c r="AX119" s="297">
        <v>21890</v>
      </c>
      <c r="AY119" s="297">
        <f t="shared" si="85"/>
        <v>3740.0000000000036</v>
      </c>
      <c r="AZ119" s="302">
        <f t="shared" si="86"/>
        <v>1.170854271356784</v>
      </c>
      <c r="BA119" s="306">
        <v>23350</v>
      </c>
      <c r="BB119" s="297">
        <f t="shared" si="87"/>
        <v>2280.0000000000036</v>
      </c>
      <c r="BC119" s="311">
        <f t="shared" si="88"/>
        <v>1.0976445396145611</v>
      </c>
      <c r="BE119" s="292">
        <v>113</v>
      </c>
      <c r="BF119" s="289">
        <f t="shared" si="109"/>
        <v>23550</v>
      </c>
      <c r="BG119" s="289">
        <f t="shared" si="89"/>
        <v>25905.000000000004</v>
      </c>
      <c r="BH119" s="297">
        <v>22030</v>
      </c>
      <c r="BI119" s="297">
        <f t="shared" si="90"/>
        <v>3875.0000000000036</v>
      </c>
      <c r="BJ119" s="302">
        <f t="shared" si="91"/>
        <v>1.175896504766228</v>
      </c>
      <c r="BK119" s="306">
        <v>23490</v>
      </c>
      <c r="BL119" s="297">
        <f t="shared" si="92"/>
        <v>2415.0000000000036</v>
      </c>
      <c r="BM119" s="311">
        <f t="shared" si="93"/>
        <v>1.1028097062579822</v>
      </c>
      <c r="BO119" s="292">
        <v>113</v>
      </c>
      <c r="BP119" s="289">
        <f t="shared" si="110"/>
        <v>23690</v>
      </c>
      <c r="BQ119" s="289">
        <f t="shared" si="94"/>
        <v>26059.000000000004</v>
      </c>
      <c r="BR119" s="297">
        <v>22410</v>
      </c>
      <c r="BS119" s="297">
        <f t="shared" si="95"/>
        <v>3649.0000000000036</v>
      </c>
      <c r="BT119" s="302">
        <f t="shared" si="96"/>
        <v>1.1628290941543955</v>
      </c>
      <c r="BU119" s="306">
        <v>23880</v>
      </c>
      <c r="BV119" s="297">
        <f t="shared" si="97"/>
        <v>2179.0000000000036</v>
      </c>
      <c r="BW119" s="311">
        <f t="shared" si="98"/>
        <v>1.091247906197655</v>
      </c>
      <c r="BY119" s="292">
        <v>113</v>
      </c>
      <c r="BZ119" s="289">
        <f t="shared" si="111"/>
        <v>23860</v>
      </c>
      <c r="CA119" s="289">
        <f t="shared" si="99"/>
        <v>26246.000000000004</v>
      </c>
      <c r="CB119" s="297">
        <v>22640</v>
      </c>
      <c r="CC119" s="297">
        <f t="shared" si="100"/>
        <v>3606.0000000000036</v>
      </c>
      <c r="CD119" s="302">
        <f t="shared" si="101"/>
        <v>1.1592756183745585</v>
      </c>
      <c r="CE119" s="306">
        <v>24110</v>
      </c>
      <c r="CF119" s="297">
        <f t="shared" si="102"/>
        <v>2136.0000000000036</v>
      </c>
      <c r="CG119" s="311">
        <f t="shared" si="103"/>
        <v>1.0885939444214021</v>
      </c>
    </row>
    <row r="120" spans="5:85">
      <c r="E120" s="289">
        <f>計算票!G121</f>
        <v>25750</v>
      </c>
      <c r="G120" s="292">
        <v>114</v>
      </c>
      <c r="H120" s="289">
        <f t="shared" si="104"/>
        <v>23410</v>
      </c>
      <c r="I120" s="289">
        <f t="shared" si="64"/>
        <v>25751.000000000004</v>
      </c>
      <c r="J120" s="297">
        <v>20860</v>
      </c>
      <c r="K120" s="297">
        <f t="shared" si="65"/>
        <v>4891.0000000000036</v>
      </c>
      <c r="L120" s="302">
        <f t="shared" si="66"/>
        <v>1.2344678811121765</v>
      </c>
      <c r="M120" s="306">
        <v>22340</v>
      </c>
      <c r="N120" s="297">
        <f t="shared" si="67"/>
        <v>3411.0000000000036</v>
      </c>
      <c r="O120" s="311">
        <f t="shared" si="68"/>
        <v>1.1526857654431515</v>
      </c>
      <c r="Q120" s="292">
        <v>114</v>
      </c>
      <c r="R120" s="289">
        <f t="shared" si="105"/>
        <v>23410</v>
      </c>
      <c r="S120" s="289">
        <f t="shared" si="69"/>
        <v>25751.000000000004</v>
      </c>
      <c r="T120" s="297">
        <v>20870</v>
      </c>
      <c r="U120" s="297">
        <f t="shared" si="70"/>
        <v>4881.0000000000036</v>
      </c>
      <c r="V120" s="302">
        <f t="shared" si="71"/>
        <v>1.2338763775754673</v>
      </c>
      <c r="W120" s="306">
        <v>22350</v>
      </c>
      <c r="X120" s="297">
        <f t="shared" si="72"/>
        <v>3401.0000000000036</v>
      </c>
      <c r="Y120" s="311">
        <f t="shared" si="73"/>
        <v>1.1521700223713649</v>
      </c>
      <c r="AA120" s="292">
        <v>114</v>
      </c>
      <c r="AB120" s="289">
        <f t="shared" si="106"/>
        <v>23440</v>
      </c>
      <c r="AC120" s="289">
        <f t="shared" si="74"/>
        <v>25784.000000000004</v>
      </c>
      <c r="AD120" s="297">
        <v>22030</v>
      </c>
      <c r="AE120" s="297">
        <f t="shared" si="75"/>
        <v>3754.0000000000036</v>
      </c>
      <c r="AF120" s="302">
        <f t="shared" si="76"/>
        <v>1.1704039945528826</v>
      </c>
      <c r="AG120" s="306">
        <v>23500</v>
      </c>
      <c r="AH120" s="297">
        <f t="shared" si="77"/>
        <v>2284.0000000000036</v>
      </c>
      <c r="AI120" s="311">
        <f t="shared" si="78"/>
        <v>1.0971914893617023</v>
      </c>
      <c r="AK120" s="292">
        <v>114</v>
      </c>
      <c r="AL120" s="289">
        <f t="shared" si="107"/>
        <v>23510</v>
      </c>
      <c r="AM120" s="289">
        <f t="shared" si="79"/>
        <v>25861.000000000004</v>
      </c>
      <c r="AN120" s="297">
        <v>22070</v>
      </c>
      <c r="AO120" s="297">
        <f t="shared" si="80"/>
        <v>3791.0000000000036</v>
      </c>
      <c r="AP120" s="302">
        <f t="shared" si="81"/>
        <v>1.1717716357045764</v>
      </c>
      <c r="AQ120" s="306">
        <v>23550</v>
      </c>
      <c r="AR120" s="297">
        <f t="shared" si="82"/>
        <v>2311.0000000000036</v>
      </c>
      <c r="AS120" s="311">
        <f t="shared" si="83"/>
        <v>1.0981316348195331</v>
      </c>
      <c r="AU120" s="292">
        <v>114</v>
      </c>
      <c r="AV120" s="289">
        <f t="shared" si="108"/>
        <v>23540</v>
      </c>
      <c r="AW120" s="289">
        <f t="shared" si="84"/>
        <v>25894.000000000004</v>
      </c>
      <c r="AX120" s="297">
        <v>22090</v>
      </c>
      <c r="AY120" s="297">
        <f t="shared" si="85"/>
        <v>3804.0000000000036</v>
      </c>
      <c r="AZ120" s="302">
        <f t="shared" si="86"/>
        <v>1.1722046174739702</v>
      </c>
      <c r="BA120" s="306">
        <v>23570</v>
      </c>
      <c r="BB120" s="297">
        <f t="shared" si="87"/>
        <v>2324.0000000000036</v>
      </c>
      <c r="BC120" s="311">
        <f t="shared" si="88"/>
        <v>1.0985999151463726</v>
      </c>
      <c r="BE120" s="292">
        <v>114</v>
      </c>
      <c r="BF120" s="289">
        <f t="shared" si="109"/>
        <v>23790</v>
      </c>
      <c r="BG120" s="289">
        <f t="shared" si="89"/>
        <v>26169.000000000004</v>
      </c>
      <c r="BH120" s="297">
        <v>22240</v>
      </c>
      <c r="BI120" s="297">
        <f t="shared" si="90"/>
        <v>3929.0000000000036</v>
      </c>
      <c r="BJ120" s="302">
        <f t="shared" si="91"/>
        <v>1.1766636690647483</v>
      </c>
      <c r="BK120" s="306">
        <v>23710</v>
      </c>
      <c r="BL120" s="297">
        <f t="shared" si="92"/>
        <v>2459.0000000000036</v>
      </c>
      <c r="BM120" s="311">
        <f t="shared" si="93"/>
        <v>1.1037115141290597</v>
      </c>
      <c r="BO120" s="292">
        <v>114</v>
      </c>
      <c r="BP120" s="289">
        <f t="shared" si="110"/>
        <v>23930</v>
      </c>
      <c r="BQ120" s="289">
        <f t="shared" si="94"/>
        <v>26323.000000000004</v>
      </c>
      <c r="BR120" s="297">
        <v>22620</v>
      </c>
      <c r="BS120" s="297">
        <f t="shared" si="95"/>
        <v>3703.0000000000036</v>
      </c>
      <c r="BT120" s="302">
        <f t="shared" si="96"/>
        <v>1.1637046861184794</v>
      </c>
      <c r="BU120" s="306">
        <v>24100</v>
      </c>
      <c r="BV120" s="297">
        <f t="shared" si="97"/>
        <v>2223.0000000000036</v>
      </c>
      <c r="BW120" s="311">
        <f t="shared" si="98"/>
        <v>1.0922406639004152</v>
      </c>
      <c r="BY120" s="292">
        <v>114</v>
      </c>
      <c r="BZ120" s="289">
        <f t="shared" si="111"/>
        <v>24100</v>
      </c>
      <c r="CA120" s="289">
        <f t="shared" si="99"/>
        <v>26510.000000000004</v>
      </c>
      <c r="CB120" s="297">
        <v>22850</v>
      </c>
      <c r="CC120" s="297">
        <f t="shared" si="100"/>
        <v>3660.0000000000036</v>
      </c>
      <c r="CD120" s="302">
        <f t="shared" si="101"/>
        <v>1.1601750547045953</v>
      </c>
      <c r="CE120" s="306">
        <v>24330</v>
      </c>
      <c r="CF120" s="297">
        <f t="shared" si="102"/>
        <v>2180.0000000000036</v>
      </c>
      <c r="CG120" s="311">
        <f t="shared" si="103"/>
        <v>1.0896013152486643</v>
      </c>
    </row>
    <row r="121" spans="5:85">
      <c r="E121" s="289">
        <f>計算票!G122</f>
        <v>26010</v>
      </c>
      <c r="G121" s="292">
        <v>115</v>
      </c>
      <c r="H121" s="289">
        <f t="shared" si="104"/>
        <v>23650</v>
      </c>
      <c r="I121" s="289">
        <f t="shared" si="64"/>
        <v>26015.000000000004</v>
      </c>
      <c r="J121" s="297">
        <v>21060</v>
      </c>
      <c r="K121" s="297">
        <f t="shared" si="65"/>
        <v>4955.0000000000036</v>
      </c>
      <c r="L121" s="302">
        <f t="shared" si="66"/>
        <v>1.2352801519468188</v>
      </c>
      <c r="M121" s="306">
        <v>22550</v>
      </c>
      <c r="N121" s="297">
        <f t="shared" si="67"/>
        <v>3465.0000000000036</v>
      </c>
      <c r="O121" s="311">
        <f t="shared" si="68"/>
        <v>1.153658536585366</v>
      </c>
      <c r="Q121" s="292">
        <v>115</v>
      </c>
      <c r="R121" s="289">
        <f t="shared" si="105"/>
        <v>23650</v>
      </c>
      <c r="S121" s="289">
        <f t="shared" si="69"/>
        <v>26015.000000000004</v>
      </c>
      <c r="T121" s="297">
        <v>21070</v>
      </c>
      <c r="U121" s="297">
        <f t="shared" si="70"/>
        <v>4945.0000000000036</v>
      </c>
      <c r="V121" s="302">
        <f t="shared" si="71"/>
        <v>1.2346938775510206</v>
      </c>
      <c r="W121" s="306">
        <v>22560</v>
      </c>
      <c r="X121" s="297">
        <f t="shared" si="72"/>
        <v>3455.0000000000036</v>
      </c>
      <c r="Y121" s="311">
        <f t="shared" si="73"/>
        <v>1.1531471631205676</v>
      </c>
      <c r="AA121" s="292">
        <v>115</v>
      </c>
      <c r="AB121" s="289">
        <f t="shared" si="106"/>
        <v>23680</v>
      </c>
      <c r="AC121" s="289">
        <f t="shared" si="74"/>
        <v>26048.000000000004</v>
      </c>
      <c r="AD121" s="297">
        <v>22240</v>
      </c>
      <c r="AE121" s="297">
        <f t="shared" si="75"/>
        <v>3808.0000000000036</v>
      </c>
      <c r="AF121" s="302">
        <f t="shared" si="76"/>
        <v>1.1712230215827339</v>
      </c>
      <c r="AG121" s="306">
        <v>23720</v>
      </c>
      <c r="AH121" s="297">
        <f t="shared" si="77"/>
        <v>2328.0000000000036</v>
      </c>
      <c r="AI121" s="311">
        <f t="shared" si="78"/>
        <v>1.0981450252951097</v>
      </c>
      <c r="AK121" s="292">
        <v>115</v>
      </c>
      <c r="AL121" s="289">
        <f t="shared" si="107"/>
        <v>23750</v>
      </c>
      <c r="AM121" s="289">
        <f t="shared" si="79"/>
        <v>26125.000000000004</v>
      </c>
      <c r="AN121" s="297">
        <v>22280</v>
      </c>
      <c r="AO121" s="297">
        <f t="shared" si="80"/>
        <v>3845.0000000000036</v>
      </c>
      <c r="AP121" s="302">
        <f t="shared" si="81"/>
        <v>1.1725763016157991</v>
      </c>
      <c r="AQ121" s="306">
        <v>23770</v>
      </c>
      <c r="AR121" s="297">
        <f t="shared" si="82"/>
        <v>2355.0000000000036</v>
      </c>
      <c r="AS121" s="311">
        <f t="shared" si="83"/>
        <v>1.0990744636095922</v>
      </c>
      <c r="AU121" s="292">
        <v>115</v>
      </c>
      <c r="AV121" s="289">
        <f t="shared" si="108"/>
        <v>23780</v>
      </c>
      <c r="AW121" s="289">
        <f t="shared" si="84"/>
        <v>26158.000000000004</v>
      </c>
      <c r="AX121" s="297">
        <v>22300</v>
      </c>
      <c r="AY121" s="297">
        <f t="shared" si="85"/>
        <v>3858.0000000000036</v>
      </c>
      <c r="AZ121" s="302">
        <f t="shared" si="86"/>
        <v>1.173004484304933</v>
      </c>
      <c r="BA121" s="306">
        <v>23790</v>
      </c>
      <c r="BB121" s="297">
        <f t="shared" si="87"/>
        <v>2368.0000000000036</v>
      </c>
      <c r="BC121" s="311">
        <f t="shared" si="88"/>
        <v>1.0995376208490963</v>
      </c>
      <c r="BE121" s="292">
        <v>115</v>
      </c>
      <c r="BF121" s="289">
        <f t="shared" si="109"/>
        <v>24030</v>
      </c>
      <c r="BG121" s="289">
        <f t="shared" si="89"/>
        <v>26433.000000000004</v>
      </c>
      <c r="BH121" s="297">
        <v>22450</v>
      </c>
      <c r="BI121" s="297">
        <f t="shared" si="90"/>
        <v>3983.0000000000036</v>
      </c>
      <c r="BJ121" s="302">
        <f t="shared" si="91"/>
        <v>1.1774164810690424</v>
      </c>
      <c r="BK121" s="306">
        <v>23930</v>
      </c>
      <c r="BL121" s="297">
        <f t="shared" si="92"/>
        <v>2503.0000000000036</v>
      </c>
      <c r="BM121" s="311">
        <f t="shared" si="93"/>
        <v>1.104596740493105</v>
      </c>
      <c r="BO121" s="292">
        <v>115</v>
      </c>
      <c r="BP121" s="289">
        <f t="shared" si="110"/>
        <v>24170</v>
      </c>
      <c r="BQ121" s="289">
        <f t="shared" si="94"/>
        <v>26587.000000000004</v>
      </c>
      <c r="BR121" s="297">
        <v>22830</v>
      </c>
      <c r="BS121" s="297">
        <f t="shared" si="95"/>
        <v>3757.0000000000036</v>
      </c>
      <c r="BT121" s="302">
        <f t="shared" si="96"/>
        <v>1.1645641699518179</v>
      </c>
      <c r="BU121" s="306">
        <v>24320</v>
      </c>
      <c r="BV121" s="297">
        <f t="shared" si="97"/>
        <v>2267.0000000000036</v>
      </c>
      <c r="BW121" s="311">
        <f t="shared" si="98"/>
        <v>1.093215460526316</v>
      </c>
      <c r="BY121" s="292">
        <v>115</v>
      </c>
      <c r="BZ121" s="289">
        <f t="shared" si="111"/>
        <v>24340</v>
      </c>
      <c r="CA121" s="289">
        <f t="shared" si="99"/>
        <v>26774.000000000004</v>
      </c>
      <c r="CB121" s="297">
        <v>23060</v>
      </c>
      <c r="CC121" s="297">
        <f t="shared" si="100"/>
        <v>3714.0000000000036</v>
      </c>
      <c r="CD121" s="302">
        <f t="shared" si="101"/>
        <v>1.1610581092801389</v>
      </c>
      <c r="CE121" s="306">
        <v>24550</v>
      </c>
      <c r="CF121" s="297">
        <f t="shared" si="102"/>
        <v>2224.0000000000036</v>
      </c>
      <c r="CG121" s="311">
        <f t="shared" si="103"/>
        <v>1.0905906313645624</v>
      </c>
    </row>
    <row r="122" spans="5:85">
      <c r="E122" s="289">
        <f>計算票!G123</f>
        <v>26270</v>
      </c>
      <c r="G122" s="292">
        <v>116</v>
      </c>
      <c r="H122" s="289">
        <f t="shared" si="104"/>
        <v>23890</v>
      </c>
      <c r="I122" s="289">
        <f t="shared" si="64"/>
        <v>26279.000000000004</v>
      </c>
      <c r="J122" s="297">
        <v>21260</v>
      </c>
      <c r="K122" s="297">
        <f t="shared" si="65"/>
        <v>5019.0000000000036</v>
      </c>
      <c r="L122" s="302">
        <f t="shared" si="66"/>
        <v>1.2360771401693322</v>
      </c>
      <c r="M122" s="306">
        <v>22750</v>
      </c>
      <c r="N122" s="297">
        <f t="shared" si="67"/>
        <v>3529.0000000000036</v>
      </c>
      <c r="O122" s="311">
        <f t="shared" si="68"/>
        <v>1.1551208791208794</v>
      </c>
      <c r="Q122" s="292">
        <v>116</v>
      </c>
      <c r="R122" s="289">
        <f t="shared" si="105"/>
        <v>23890</v>
      </c>
      <c r="S122" s="289">
        <f t="shared" si="69"/>
        <v>26279.000000000004</v>
      </c>
      <c r="T122" s="297">
        <v>21270</v>
      </c>
      <c r="U122" s="297">
        <f t="shared" si="70"/>
        <v>5009.0000000000036</v>
      </c>
      <c r="V122" s="302">
        <f t="shared" si="71"/>
        <v>1.2354960037611662</v>
      </c>
      <c r="W122" s="306">
        <v>22770</v>
      </c>
      <c r="X122" s="297">
        <f t="shared" si="72"/>
        <v>3509.0000000000036</v>
      </c>
      <c r="Y122" s="311">
        <f t="shared" si="73"/>
        <v>1.1541062801932369</v>
      </c>
      <c r="AA122" s="292">
        <v>116</v>
      </c>
      <c r="AB122" s="289">
        <f t="shared" si="106"/>
        <v>23920</v>
      </c>
      <c r="AC122" s="289">
        <f t="shared" si="74"/>
        <v>26312.000000000004</v>
      </c>
      <c r="AD122" s="297">
        <v>22450</v>
      </c>
      <c r="AE122" s="297">
        <f t="shared" si="75"/>
        <v>3862.0000000000036</v>
      </c>
      <c r="AF122" s="302">
        <f t="shared" si="76"/>
        <v>1.1720267260579067</v>
      </c>
      <c r="AG122" s="306">
        <v>23940</v>
      </c>
      <c r="AH122" s="297">
        <f t="shared" si="77"/>
        <v>2372.0000000000036</v>
      </c>
      <c r="AI122" s="311">
        <f t="shared" si="78"/>
        <v>1.0990810359231413</v>
      </c>
      <c r="AK122" s="292">
        <v>116</v>
      </c>
      <c r="AL122" s="289">
        <f t="shared" si="107"/>
        <v>23990</v>
      </c>
      <c r="AM122" s="289">
        <f t="shared" si="79"/>
        <v>26389.000000000004</v>
      </c>
      <c r="AN122" s="297">
        <v>22490</v>
      </c>
      <c r="AO122" s="297">
        <f t="shared" si="80"/>
        <v>3899.0000000000036</v>
      </c>
      <c r="AP122" s="302">
        <f t="shared" si="81"/>
        <v>1.1733659404179637</v>
      </c>
      <c r="AQ122" s="306">
        <v>23990</v>
      </c>
      <c r="AR122" s="297">
        <f t="shared" si="82"/>
        <v>2399.0000000000036</v>
      </c>
      <c r="AS122" s="311">
        <f t="shared" si="83"/>
        <v>1.1000000000000001</v>
      </c>
      <c r="AU122" s="292">
        <v>116</v>
      </c>
      <c r="AV122" s="289">
        <f t="shared" si="108"/>
        <v>24020</v>
      </c>
      <c r="AW122" s="289">
        <f t="shared" si="84"/>
        <v>26422.000000000004</v>
      </c>
      <c r="AX122" s="297">
        <v>22510</v>
      </c>
      <c r="AY122" s="297">
        <f t="shared" si="85"/>
        <v>3912.0000000000036</v>
      </c>
      <c r="AZ122" s="302">
        <f t="shared" si="86"/>
        <v>1.1737894269213685</v>
      </c>
      <c r="BA122" s="306">
        <v>24010</v>
      </c>
      <c r="BB122" s="297">
        <f t="shared" si="87"/>
        <v>2412.0000000000036</v>
      </c>
      <c r="BC122" s="311">
        <f t="shared" si="88"/>
        <v>1.1004581424406499</v>
      </c>
      <c r="BE122" s="292">
        <v>116</v>
      </c>
      <c r="BF122" s="289">
        <f t="shared" si="109"/>
        <v>24270</v>
      </c>
      <c r="BG122" s="289">
        <f t="shared" si="89"/>
        <v>26697.000000000004</v>
      </c>
      <c r="BH122" s="297">
        <v>22660</v>
      </c>
      <c r="BI122" s="297">
        <f t="shared" si="90"/>
        <v>4037.0000000000036</v>
      </c>
      <c r="BJ122" s="302">
        <f t="shared" si="91"/>
        <v>1.1781553398058253</v>
      </c>
      <c r="BK122" s="306">
        <v>24150</v>
      </c>
      <c r="BL122" s="297">
        <f t="shared" si="92"/>
        <v>2547.0000000000036</v>
      </c>
      <c r="BM122" s="311">
        <f t="shared" si="93"/>
        <v>1.105465838509317</v>
      </c>
      <c r="BO122" s="292">
        <v>116</v>
      </c>
      <c r="BP122" s="289">
        <f t="shared" si="110"/>
        <v>24410</v>
      </c>
      <c r="BQ122" s="289">
        <f t="shared" si="94"/>
        <v>26851.000000000004</v>
      </c>
      <c r="BR122" s="297">
        <v>23040</v>
      </c>
      <c r="BS122" s="297">
        <f t="shared" si="95"/>
        <v>3811.0000000000036</v>
      </c>
      <c r="BT122" s="302">
        <f t="shared" si="96"/>
        <v>1.1654079861111113</v>
      </c>
      <c r="BU122" s="306">
        <v>24540</v>
      </c>
      <c r="BV122" s="297">
        <f t="shared" si="97"/>
        <v>2311.0000000000036</v>
      </c>
      <c r="BW122" s="311">
        <f t="shared" si="98"/>
        <v>1.0941727791361044</v>
      </c>
      <c r="BY122" s="292">
        <v>116</v>
      </c>
      <c r="BZ122" s="289">
        <f t="shared" si="111"/>
        <v>24580</v>
      </c>
      <c r="CA122" s="289">
        <f t="shared" si="99"/>
        <v>27038.000000000004</v>
      </c>
      <c r="CB122" s="297">
        <v>23270</v>
      </c>
      <c r="CC122" s="297">
        <f t="shared" si="100"/>
        <v>3768.0000000000036</v>
      </c>
      <c r="CD122" s="302">
        <f t="shared" si="101"/>
        <v>1.1619252256123767</v>
      </c>
      <c r="CE122" s="306">
        <v>24770</v>
      </c>
      <c r="CF122" s="297">
        <f t="shared" si="102"/>
        <v>2268.0000000000036</v>
      </c>
      <c r="CG122" s="311">
        <f t="shared" si="103"/>
        <v>1.0915623738393219</v>
      </c>
    </row>
    <row r="123" spans="5:85">
      <c r="E123" s="289">
        <f>計算票!G124</f>
        <v>26540</v>
      </c>
      <c r="G123" s="292">
        <v>117</v>
      </c>
      <c r="H123" s="289">
        <f t="shared" si="104"/>
        <v>24130</v>
      </c>
      <c r="I123" s="289">
        <f t="shared" si="64"/>
        <v>26543.000000000004</v>
      </c>
      <c r="J123" s="297">
        <v>21460</v>
      </c>
      <c r="K123" s="297">
        <f t="shared" si="65"/>
        <v>5083.0000000000036</v>
      </c>
      <c r="L123" s="302">
        <f t="shared" si="66"/>
        <v>1.2368592730661698</v>
      </c>
      <c r="M123" s="306">
        <v>22960</v>
      </c>
      <c r="N123" s="297">
        <f t="shared" si="67"/>
        <v>3583.0000000000036</v>
      </c>
      <c r="O123" s="311">
        <f t="shared" si="68"/>
        <v>1.1560540069686414</v>
      </c>
      <c r="Q123" s="292">
        <v>117</v>
      </c>
      <c r="R123" s="289">
        <f t="shared" si="105"/>
        <v>24130</v>
      </c>
      <c r="S123" s="289">
        <f t="shared" si="69"/>
        <v>26543.000000000004</v>
      </c>
      <c r="T123" s="297">
        <v>21470</v>
      </c>
      <c r="U123" s="297">
        <f t="shared" si="70"/>
        <v>5073.0000000000036</v>
      </c>
      <c r="V123" s="302">
        <f t="shared" si="71"/>
        <v>1.2362831858407082</v>
      </c>
      <c r="W123" s="306">
        <v>22970</v>
      </c>
      <c r="X123" s="297">
        <f t="shared" si="72"/>
        <v>3573.0000000000036</v>
      </c>
      <c r="Y123" s="311">
        <f t="shared" si="73"/>
        <v>1.1555507183282545</v>
      </c>
      <c r="AA123" s="292">
        <v>117</v>
      </c>
      <c r="AB123" s="289">
        <f t="shared" si="106"/>
        <v>24160</v>
      </c>
      <c r="AC123" s="289">
        <f t="shared" si="74"/>
        <v>26576.000000000004</v>
      </c>
      <c r="AD123" s="297">
        <v>22660</v>
      </c>
      <c r="AE123" s="297">
        <f t="shared" si="75"/>
        <v>3916.0000000000036</v>
      </c>
      <c r="AF123" s="302">
        <f t="shared" si="76"/>
        <v>1.1728155339805826</v>
      </c>
      <c r="AG123" s="306">
        <v>24160</v>
      </c>
      <c r="AH123" s="297">
        <f t="shared" si="77"/>
        <v>2416.0000000000036</v>
      </c>
      <c r="AI123" s="311">
        <f t="shared" si="78"/>
        <v>1.1000000000000001</v>
      </c>
      <c r="AK123" s="292">
        <v>117</v>
      </c>
      <c r="AL123" s="289">
        <f t="shared" si="107"/>
        <v>24230</v>
      </c>
      <c r="AM123" s="289">
        <f t="shared" si="79"/>
        <v>26653.000000000004</v>
      </c>
      <c r="AN123" s="297">
        <v>22700</v>
      </c>
      <c r="AO123" s="297">
        <f t="shared" si="80"/>
        <v>3953.0000000000036</v>
      </c>
      <c r="AP123" s="302">
        <f t="shared" si="81"/>
        <v>1.1741409691629958</v>
      </c>
      <c r="AQ123" s="306">
        <v>24210</v>
      </c>
      <c r="AR123" s="297">
        <f t="shared" si="82"/>
        <v>2443.0000000000036</v>
      </c>
      <c r="AS123" s="311">
        <f t="shared" si="83"/>
        <v>1.1009087154068569</v>
      </c>
      <c r="AU123" s="292">
        <v>117</v>
      </c>
      <c r="AV123" s="289">
        <f t="shared" si="108"/>
        <v>24260</v>
      </c>
      <c r="AW123" s="289">
        <f t="shared" si="84"/>
        <v>26686.000000000004</v>
      </c>
      <c r="AX123" s="297">
        <v>22720</v>
      </c>
      <c r="AY123" s="297">
        <f t="shared" si="85"/>
        <v>3966.0000000000036</v>
      </c>
      <c r="AZ123" s="302">
        <f t="shared" si="86"/>
        <v>1.1745598591549298</v>
      </c>
      <c r="BA123" s="306">
        <v>24230</v>
      </c>
      <c r="BB123" s="297">
        <f t="shared" si="87"/>
        <v>2456.0000000000036</v>
      </c>
      <c r="BC123" s="311">
        <f t="shared" si="88"/>
        <v>1.1013619479983494</v>
      </c>
      <c r="BE123" s="292">
        <v>117</v>
      </c>
      <c r="BF123" s="289">
        <f t="shared" si="109"/>
        <v>24510</v>
      </c>
      <c r="BG123" s="289">
        <f t="shared" si="89"/>
        <v>26961.000000000004</v>
      </c>
      <c r="BH123" s="297">
        <v>22860</v>
      </c>
      <c r="BI123" s="297">
        <f t="shared" si="90"/>
        <v>4101.0000000000036</v>
      </c>
      <c r="BJ123" s="302">
        <f t="shared" si="91"/>
        <v>1.1793963254593178</v>
      </c>
      <c r="BK123" s="306">
        <v>24370</v>
      </c>
      <c r="BL123" s="297">
        <f t="shared" si="92"/>
        <v>2591.0000000000036</v>
      </c>
      <c r="BM123" s="311">
        <f t="shared" si="93"/>
        <v>1.1063192449733281</v>
      </c>
      <c r="BO123" s="292">
        <v>117</v>
      </c>
      <c r="BP123" s="289">
        <f t="shared" si="110"/>
        <v>24650</v>
      </c>
      <c r="BQ123" s="289">
        <f t="shared" si="94"/>
        <v>27115.000000000004</v>
      </c>
      <c r="BR123" s="297">
        <v>23250</v>
      </c>
      <c r="BS123" s="297">
        <f t="shared" si="95"/>
        <v>3865.0000000000036</v>
      </c>
      <c r="BT123" s="302">
        <f t="shared" si="96"/>
        <v>1.1662365591397852</v>
      </c>
      <c r="BU123" s="306">
        <v>24760</v>
      </c>
      <c r="BV123" s="297">
        <f t="shared" si="97"/>
        <v>2355.0000000000036</v>
      </c>
      <c r="BW123" s="311">
        <f t="shared" si="98"/>
        <v>1.0951130856219711</v>
      </c>
      <c r="BY123" s="292">
        <v>117</v>
      </c>
      <c r="BZ123" s="289">
        <f t="shared" si="111"/>
        <v>24820</v>
      </c>
      <c r="CA123" s="289">
        <f t="shared" si="99"/>
        <v>27302.000000000004</v>
      </c>
      <c r="CB123" s="297">
        <v>23480</v>
      </c>
      <c r="CC123" s="297">
        <f t="shared" si="100"/>
        <v>3822.0000000000036</v>
      </c>
      <c r="CD123" s="302">
        <f t="shared" si="101"/>
        <v>1.1627768313458264</v>
      </c>
      <c r="CE123" s="306">
        <v>24990</v>
      </c>
      <c r="CF123" s="297">
        <f t="shared" si="102"/>
        <v>2312.0000000000036</v>
      </c>
      <c r="CG123" s="311">
        <f t="shared" si="103"/>
        <v>1.0925170068027212</v>
      </c>
    </row>
    <row r="124" spans="5:85">
      <c r="E124" s="289">
        <f>計算票!G125</f>
        <v>26800</v>
      </c>
      <c r="G124" s="292">
        <v>118</v>
      </c>
      <c r="H124" s="289">
        <f t="shared" si="104"/>
        <v>24370</v>
      </c>
      <c r="I124" s="289">
        <f t="shared" si="64"/>
        <v>26807.000000000004</v>
      </c>
      <c r="J124" s="297">
        <v>21650</v>
      </c>
      <c r="K124" s="297">
        <f t="shared" si="65"/>
        <v>5157.0000000000036</v>
      </c>
      <c r="L124" s="302">
        <f t="shared" si="66"/>
        <v>1.2381986143187069</v>
      </c>
      <c r="M124" s="306">
        <v>23170</v>
      </c>
      <c r="N124" s="297">
        <f t="shared" si="67"/>
        <v>3637.0000000000036</v>
      </c>
      <c r="O124" s="311">
        <f t="shared" si="68"/>
        <v>1.1569702201122143</v>
      </c>
      <c r="Q124" s="292">
        <v>118</v>
      </c>
      <c r="R124" s="289">
        <f t="shared" si="105"/>
        <v>24370</v>
      </c>
      <c r="S124" s="289">
        <f t="shared" si="69"/>
        <v>26807.000000000004</v>
      </c>
      <c r="T124" s="297">
        <v>21670</v>
      </c>
      <c r="U124" s="297">
        <f t="shared" si="70"/>
        <v>5137.0000000000036</v>
      </c>
      <c r="V124" s="302">
        <f t="shared" si="71"/>
        <v>1.2370558375634519</v>
      </c>
      <c r="W124" s="306">
        <v>23180</v>
      </c>
      <c r="X124" s="297">
        <f t="shared" si="72"/>
        <v>3627.0000000000036</v>
      </c>
      <c r="Y124" s="311">
        <f t="shared" si="73"/>
        <v>1.1564710957722175</v>
      </c>
      <c r="AA124" s="292">
        <v>118</v>
      </c>
      <c r="AB124" s="289">
        <f t="shared" si="106"/>
        <v>24400</v>
      </c>
      <c r="AC124" s="289">
        <f t="shared" si="74"/>
        <v>26840.000000000004</v>
      </c>
      <c r="AD124" s="297">
        <v>22860</v>
      </c>
      <c r="AE124" s="297">
        <f t="shared" si="75"/>
        <v>3980.0000000000036</v>
      </c>
      <c r="AF124" s="302">
        <f t="shared" si="76"/>
        <v>1.1741032370953632</v>
      </c>
      <c r="AG124" s="306">
        <v>24380</v>
      </c>
      <c r="AH124" s="297">
        <f t="shared" si="77"/>
        <v>2460.0000000000036</v>
      </c>
      <c r="AI124" s="311">
        <f t="shared" si="78"/>
        <v>1.1009023789991799</v>
      </c>
      <c r="AK124" s="292">
        <v>118</v>
      </c>
      <c r="AL124" s="289">
        <f t="shared" si="107"/>
        <v>24470</v>
      </c>
      <c r="AM124" s="289">
        <f t="shared" si="79"/>
        <v>26917.000000000004</v>
      </c>
      <c r="AN124" s="297">
        <v>22910</v>
      </c>
      <c r="AO124" s="297">
        <f t="shared" si="80"/>
        <v>4007.0000000000036</v>
      </c>
      <c r="AP124" s="302">
        <f t="shared" si="81"/>
        <v>1.1749017896115235</v>
      </c>
      <c r="AQ124" s="306">
        <v>24430</v>
      </c>
      <c r="AR124" s="297">
        <f t="shared" si="82"/>
        <v>2487.0000000000036</v>
      </c>
      <c r="AS124" s="311">
        <f t="shared" si="83"/>
        <v>1.1018010642652478</v>
      </c>
      <c r="AU124" s="292">
        <v>118</v>
      </c>
      <c r="AV124" s="289">
        <f t="shared" si="108"/>
        <v>24500</v>
      </c>
      <c r="AW124" s="289">
        <f t="shared" si="84"/>
        <v>26950.000000000004</v>
      </c>
      <c r="AX124" s="297">
        <v>22930</v>
      </c>
      <c r="AY124" s="297">
        <f t="shared" si="85"/>
        <v>4020.0000000000036</v>
      </c>
      <c r="AZ124" s="302">
        <f t="shared" si="86"/>
        <v>1.1753161796772789</v>
      </c>
      <c r="BA124" s="306">
        <v>24450</v>
      </c>
      <c r="BB124" s="297">
        <f t="shared" si="87"/>
        <v>2500.0000000000036</v>
      </c>
      <c r="BC124" s="311">
        <f t="shared" si="88"/>
        <v>1.1022494887525565</v>
      </c>
      <c r="BE124" s="292">
        <v>118</v>
      </c>
      <c r="BF124" s="289">
        <f t="shared" si="109"/>
        <v>24750</v>
      </c>
      <c r="BG124" s="289">
        <f t="shared" si="89"/>
        <v>27225.000000000004</v>
      </c>
      <c r="BH124" s="297">
        <v>23070</v>
      </c>
      <c r="BI124" s="297">
        <f t="shared" si="90"/>
        <v>4155.0000000000036</v>
      </c>
      <c r="BJ124" s="302">
        <f t="shared" si="91"/>
        <v>1.1801040312093629</v>
      </c>
      <c r="BK124" s="306">
        <v>24590</v>
      </c>
      <c r="BL124" s="297">
        <f t="shared" si="92"/>
        <v>2635.0000000000036</v>
      </c>
      <c r="BM124" s="311">
        <f t="shared" si="93"/>
        <v>1.1071573810492072</v>
      </c>
      <c r="BO124" s="292">
        <v>118</v>
      </c>
      <c r="BP124" s="289">
        <f t="shared" si="110"/>
        <v>24890</v>
      </c>
      <c r="BQ124" s="289">
        <f t="shared" si="94"/>
        <v>27379.000000000004</v>
      </c>
      <c r="BR124" s="297">
        <v>23460</v>
      </c>
      <c r="BS124" s="297">
        <f t="shared" si="95"/>
        <v>3919.0000000000036</v>
      </c>
      <c r="BT124" s="302">
        <f t="shared" si="96"/>
        <v>1.1670502983802218</v>
      </c>
      <c r="BU124" s="306">
        <v>24980</v>
      </c>
      <c r="BV124" s="297">
        <f t="shared" si="97"/>
        <v>2399.0000000000036</v>
      </c>
      <c r="BW124" s="311">
        <f t="shared" si="98"/>
        <v>1.0960368294635709</v>
      </c>
      <c r="BY124" s="292">
        <v>118</v>
      </c>
      <c r="BZ124" s="289">
        <f t="shared" si="111"/>
        <v>25060</v>
      </c>
      <c r="CA124" s="289">
        <f t="shared" si="99"/>
        <v>27566.000000000004</v>
      </c>
      <c r="CB124" s="297">
        <v>23690</v>
      </c>
      <c r="CC124" s="297">
        <f t="shared" si="100"/>
        <v>3876.0000000000036</v>
      </c>
      <c r="CD124" s="302">
        <f t="shared" si="101"/>
        <v>1.1636133389615873</v>
      </c>
      <c r="CE124" s="306">
        <v>25210</v>
      </c>
      <c r="CF124" s="297">
        <f t="shared" si="102"/>
        <v>2356.0000000000036</v>
      </c>
      <c r="CG124" s="311">
        <f t="shared" si="103"/>
        <v>1.0934549781832608</v>
      </c>
    </row>
    <row r="125" spans="5:85">
      <c r="E125" s="289">
        <f>計算票!G126</f>
        <v>27070</v>
      </c>
      <c r="G125" s="292">
        <v>119</v>
      </c>
      <c r="H125" s="289">
        <f t="shared" si="104"/>
        <v>24610</v>
      </c>
      <c r="I125" s="289">
        <f t="shared" si="64"/>
        <v>27071.000000000004</v>
      </c>
      <c r="J125" s="297">
        <v>21850</v>
      </c>
      <c r="K125" s="297">
        <f t="shared" si="65"/>
        <v>5221.0000000000036</v>
      </c>
      <c r="L125" s="302">
        <f t="shared" si="66"/>
        <v>1.2389473684210528</v>
      </c>
      <c r="M125" s="306">
        <v>23380</v>
      </c>
      <c r="N125" s="297">
        <f t="shared" si="67"/>
        <v>3691.0000000000036</v>
      </c>
      <c r="O125" s="311">
        <f t="shared" si="68"/>
        <v>1.1578699743370404</v>
      </c>
      <c r="Q125" s="292">
        <v>119</v>
      </c>
      <c r="R125" s="289">
        <f t="shared" si="105"/>
        <v>24610</v>
      </c>
      <c r="S125" s="289">
        <f t="shared" si="69"/>
        <v>27071.000000000004</v>
      </c>
      <c r="T125" s="297">
        <v>21860</v>
      </c>
      <c r="U125" s="297">
        <f t="shared" si="70"/>
        <v>5211.0000000000036</v>
      </c>
      <c r="V125" s="302">
        <f t="shared" si="71"/>
        <v>1.238380603842635</v>
      </c>
      <c r="W125" s="306">
        <v>23390</v>
      </c>
      <c r="X125" s="297">
        <f t="shared" si="72"/>
        <v>3681.0000000000036</v>
      </c>
      <c r="Y125" s="311">
        <f t="shared" si="73"/>
        <v>1.1573749465583585</v>
      </c>
      <c r="AA125" s="292">
        <v>119</v>
      </c>
      <c r="AB125" s="289">
        <f t="shared" si="106"/>
        <v>24640</v>
      </c>
      <c r="AC125" s="289">
        <f t="shared" si="74"/>
        <v>27104.000000000004</v>
      </c>
      <c r="AD125" s="297">
        <v>23070</v>
      </c>
      <c r="AE125" s="297">
        <f t="shared" si="75"/>
        <v>4034.0000000000036</v>
      </c>
      <c r="AF125" s="302">
        <f t="shared" si="76"/>
        <v>1.1748591244039881</v>
      </c>
      <c r="AG125" s="306">
        <v>24600</v>
      </c>
      <c r="AH125" s="297">
        <f t="shared" si="77"/>
        <v>2504.0000000000036</v>
      </c>
      <c r="AI125" s="311">
        <f t="shared" si="78"/>
        <v>1.1017886178861791</v>
      </c>
      <c r="AK125" s="292">
        <v>119</v>
      </c>
      <c r="AL125" s="289">
        <f t="shared" si="107"/>
        <v>24710</v>
      </c>
      <c r="AM125" s="289">
        <f t="shared" si="79"/>
        <v>27181.000000000004</v>
      </c>
      <c r="AN125" s="297">
        <v>23120</v>
      </c>
      <c r="AO125" s="297">
        <f t="shared" si="80"/>
        <v>4061.0000000000036</v>
      </c>
      <c r="AP125" s="302">
        <f t="shared" si="81"/>
        <v>1.1756487889273357</v>
      </c>
      <c r="AQ125" s="306">
        <v>24650</v>
      </c>
      <c r="AR125" s="297">
        <f t="shared" si="82"/>
        <v>2531.0000000000036</v>
      </c>
      <c r="AS125" s="311">
        <f t="shared" si="83"/>
        <v>1.1026774847870184</v>
      </c>
      <c r="AU125" s="292">
        <v>119</v>
      </c>
      <c r="AV125" s="289">
        <f t="shared" si="108"/>
        <v>24740</v>
      </c>
      <c r="AW125" s="289">
        <f t="shared" si="84"/>
        <v>27214.000000000004</v>
      </c>
      <c r="AX125" s="297">
        <v>23140</v>
      </c>
      <c r="AY125" s="297">
        <f t="shared" si="85"/>
        <v>4074.0000000000036</v>
      </c>
      <c r="AZ125" s="302">
        <f t="shared" si="86"/>
        <v>1.1760587726879863</v>
      </c>
      <c r="BA125" s="306">
        <v>24670</v>
      </c>
      <c r="BB125" s="297">
        <f t="shared" si="87"/>
        <v>2544.0000000000036</v>
      </c>
      <c r="BC125" s="311">
        <f t="shared" si="88"/>
        <v>1.1031211998378598</v>
      </c>
      <c r="BE125" s="292">
        <v>119</v>
      </c>
      <c r="BF125" s="289">
        <f t="shared" si="109"/>
        <v>24990</v>
      </c>
      <c r="BG125" s="289">
        <f t="shared" si="89"/>
        <v>27489.000000000004</v>
      </c>
      <c r="BH125" s="297">
        <v>23280</v>
      </c>
      <c r="BI125" s="297">
        <f t="shared" si="90"/>
        <v>4209.0000000000036</v>
      </c>
      <c r="BJ125" s="302">
        <f t="shared" si="91"/>
        <v>1.1807989690721652</v>
      </c>
      <c r="BK125" s="306">
        <v>24810</v>
      </c>
      <c r="BL125" s="297">
        <f t="shared" si="92"/>
        <v>2679.0000000000036</v>
      </c>
      <c r="BM125" s="311">
        <f t="shared" si="93"/>
        <v>1.1079806529625154</v>
      </c>
      <c r="BO125" s="292">
        <v>119</v>
      </c>
      <c r="BP125" s="289">
        <f t="shared" si="110"/>
        <v>25130</v>
      </c>
      <c r="BQ125" s="289">
        <f t="shared" si="94"/>
        <v>27643.000000000004</v>
      </c>
      <c r="BR125" s="297">
        <v>23670</v>
      </c>
      <c r="BS125" s="297">
        <f t="shared" si="95"/>
        <v>3973.0000000000036</v>
      </c>
      <c r="BT125" s="302">
        <f t="shared" si="96"/>
        <v>1.1678495986480779</v>
      </c>
      <c r="BU125" s="306">
        <v>25200</v>
      </c>
      <c r="BV125" s="297">
        <f t="shared" si="97"/>
        <v>2443.0000000000036</v>
      </c>
      <c r="BW125" s="311">
        <f t="shared" si="98"/>
        <v>1.0969444444444445</v>
      </c>
      <c r="BY125" s="292">
        <v>119</v>
      </c>
      <c r="BZ125" s="289">
        <f t="shared" si="111"/>
        <v>25300</v>
      </c>
      <c r="CA125" s="289">
        <f t="shared" si="99"/>
        <v>27830.000000000004</v>
      </c>
      <c r="CB125" s="297">
        <v>23900</v>
      </c>
      <c r="CC125" s="297">
        <f t="shared" si="100"/>
        <v>3930.0000000000036</v>
      </c>
      <c r="CD125" s="302">
        <f t="shared" si="101"/>
        <v>1.1644351464435148</v>
      </c>
      <c r="CE125" s="306">
        <v>25430</v>
      </c>
      <c r="CF125" s="297">
        <f t="shared" si="102"/>
        <v>2400.0000000000036</v>
      </c>
      <c r="CG125" s="311">
        <f t="shared" si="103"/>
        <v>1.0943767204089658</v>
      </c>
    </row>
    <row r="126" spans="5:85">
      <c r="E126" s="289">
        <f>計算票!G127</f>
        <v>27330</v>
      </c>
      <c r="G126" s="292">
        <v>120</v>
      </c>
      <c r="H126" s="289">
        <f t="shared" si="104"/>
        <v>24850</v>
      </c>
      <c r="I126" s="289">
        <f t="shared" si="64"/>
        <v>27335.000000000004</v>
      </c>
      <c r="J126" s="297">
        <v>22050</v>
      </c>
      <c r="K126" s="297">
        <f t="shared" si="65"/>
        <v>5285.0000000000036</v>
      </c>
      <c r="L126" s="302">
        <f t="shared" si="66"/>
        <v>1.2396825396825399</v>
      </c>
      <c r="M126" s="306">
        <v>23590</v>
      </c>
      <c r="N126" s="297">
        <f t="shared" si="67"/>
        <v>3745.0000000000036</v>
      </c>
      <c r="O126" s="311">
        <f t="shared" si="68"/>
        <v>1.1587537091988132</v>
      </c>
      <c r="Q126" s="292">
        <v>120</v>
      </c>
      <c r="R126" s="289">
        <f t="shared" si="105"/>
        <v>24850</v>
      </c>
      <c r="S126" s="289">
        <f t="shared" si="69"/>
        <v>27335.000000000004</v>
      </c>
      <c r="T126" s="297">
        <v>22060</v>
      </c>
      <c r="U126" s="297">
        <f t="shared" si="70"/>
        <v>5275.0000000000036</v>
      </c>
      <c r="V126" s="302">
        <f t="shared" si="71"/>
        <v>1.239120580235721</v>
      </c>
      <c r="W126" s="306">
        <v>23600</v>
      </c>
      <c r="X126" s="297">
        <f t="shared" si="72"/>
        <v>3735.0000000000036</v>
      </c>
      <c r="Y126" s="311">
        <f t="shared" si="73"/>
        <v>1.1582627118644069</v>
      </c>
      <c r="AA126" s="292">
        <v>120</v>
      </c>
      <c r="AB126" s="289">
        <f t="shared" si="106"/>
        <v>24880</v>
      </c>
      <c r="AC126" s="289">
        <f t="shared" si="74"/>
        <v>27368.000000000004</v>
      </c>
      <c r="AD126" s="297">
        <v>23280</v>
      </c>
      <c r="AE126" s="297">
        <f t="shared" si="75"/>
        <v>4088.0000000000036</v>
      </c>
      <c r="AF126" s="302">
        <f t="shared" si="76"/>
        <v>1.175601374570447</v>
      </c>
      <c r="AG126" s="306">
        <v>24820</v>
      </c>
      <c r="AH126" s="297">
        <f t="shared" si="77"/>
        <v>2548.0000000000036</v>
      </c>
      <c r="AI126" s="311">
        <f t="shared" si="78"/>
        <v>1.1026591458501209</v>
      </c>
      <c r="AK126" s="292">
        <v>120</v>
      </c>
      <c r="AL126" s="289">
        <f t="shared" si="107"/>
        <v>24950</v>
      </c>
      <c r="AM126" s="289">
        <f t="shared" si="79"/>
        <v>27445.000000000004</v>
      </c>
      <c r="AN126" s="297">
        <v>23330</v>
      </c>
      <c r="AO126" s="297">
        <f t="shared" si="80"/>
        <v>4115.0000000000036</v>
      </c>
      <c r="AP126" s="302">
        <f t="shared" si="81"/>
        <v>1.1763823403343336</v>
      </c>
      <c r="AQ126" s="306">
        <v>24870</v>
      </c>
      <c r="AR126" s="297">
        <f t="shared" si="82"/>
        <v>2575.0000000000036</v>
      </c>
      <c r="AS126" s="311">
        <f t="shared" si="83"/>
        <v>1.1035383996783275</v>
      </c>
      <c r="AU126" s="292">
        <v>120</v>
      </c>
      <c r="AV126" s="289">
        <f t="shared" si="108"/>
        <v>24980</v>
      </c>
      <c r="AW126" s="289">
        <f t="shared" si="84"/>
        <v>27478.000000000004</v>
      </c>
      <c r="AX126" s="297">
        <v>23350</v>
      </c>
      <c r="AY126" s="297">
        <f t="shared" si="85"/>
        <v>4128.0000000000036</v>
      </c>
      <c r="AZ126" s="302">
        <f t="shared" si="86"/>
        <v>1.1767880085653106</v>
      </c>
      <c r="BA126" s="306">
        <v>24890</v>
      </c>
      <c r="BB126" s="297">
        <f t="shared" si="87"/>
        <v>2588.0000000000036</v>
      </c>
      <c r="BC126" s="311">
        <f t="shared" si="88"/>
        <v>1.1039775010044195</v>
      </c>
      <c r="BE126" s="292">
        <v>120</v>
      </c>
      <c r="BF126" s="289">
        <f t="shared" si="109"/>
        <v>25230</v>
      </c>
      <c r="BG126" s="289">
        <f t="shared" si="89"/>
        <v>27753.000000000004</v>
      </c>
      <c r="BH126" s="297">
        <v>23490</v>
      </c>
      <c r="BI126" s="297">
        <f t="shared" si="90"/>
        <v>4263.0000000000036</v>
      </c>
      <c r="BJ126" s="302">
        <f t="shared" si="91"/>
        <v>1.1814814814814816</v>
      </c>
      <c r="BK126" s="306">
        <v>25030</v>
      </c>
      <c r="BL126" s="297">
        <f t="shared" si="92"/>
        <v>2723.0000000000036</v>
      </c>
      <c r="BM126" s="311">
        <f t="shared" si="93"/>
        <v>1.1087894526568121</v>
      </c>
      <c r="BO126" s="292">
        <v>120</v>
      </c>
      <c r="BP126" s="289">
        <f t="shared" si="110"/>
        <v>25370</v>
      </c>
      <c r="BQ126" s="289">
        <f t="shared" si="94"/>
        <v>27907.000000000004</v>
      </c>
      <c r="BR126" s="297">
        <v>23880</v>
      </c>
      <c r="BS126" s="297">
        <f t="shared" si="95"/>
        <v>4027.0000000000036</v>
      </c>
      <c r="BT126" s="302">
        <f t="shared" si="96"/>
        <v>1.1686348408710219</v>
      </c>
      <c r="BU126" s="306">
        <v>25420</v>
      </c>
      <c r="BV126" s="297">
        <f t="shared" si="97"/>
        <v>2487.0000000000036</v>
      </c>
      <c r="BW126" s="311">
        <f t="shared" si="98"/>
        <v>1.0978363493312353</v>
      </c>
      <c r="BY126" s="292">
        <v>120</v>
      </c>
      <c r="BZ126" s="289">
        <f t="shared" si="111"/>
        <v>25540</v>
      </c>
      <c r="CA126" s="289">
        <f t="shared" si="99"/>
        <v>28094.000000000004</v>
      </c>
      <c r="CB126" s="297">
        <v>24110</v>
      </c>
      <c r="CC126" s="297">
        <f t="shared" si="100"/>
        <v>3984.0000000000036</v>
      </c>
      <c r="CD126" s="302">
        <f t="shared" si="101"/>
        <v>1.1652426379095813</v>
      </c>
      <c r="CE126" s="306">
        <v>25650</v>
      </c>
      <c r="CF126" s="297">
        <f t="shared" si="102"/>
        <v>2444.0000000000036</v>
      </c>
      <c r="CG126" s="311">
        <f t="shared" si="103"/>
        <v>1.095282651072125</v>
      </c>
    </row>
    <row r="127" spans="5:85">
      <c r="E127" s="289">
        <f>計算票!G128</f>
        <v>27590</v>
      </c>
      <c r="G127" s="292">
        <v>121</v>
      </c>
      <c r="H127" s="289">
        <f t="shared" si="104"/>
        <v>25090</v>
      </c>
      <c r="I127" s="289">
        <f t="shared" si="64"/>
        <v>27599.000000000004</v>
      </c>
      <c r="J127" s="297">
        <v>22250</v>
      </c>
      <c r="K127" s="297">
        <f t="shared" si="65"/>
        <v>5349.0000000000036</v>
      </c>
      <c r="L127" s="302">
        <f t="shared" si="66"/>
        <v>1.2404044943820227</v>
      </c>
      <c r="M127" s="306">
        <v>23800</v>
      </c>
      <c r="N127" s="297">
        <f t="shared" si="67"/>
        <v>3799.0000000000036</v>
      </c>
      <c r="O127" s="311">
        <f t="shared" si="68"/>
        <v>1.159621848739496</v>
      </c>
      <c r="Q127" s="292">
        <v>121</v>
      </c>
      <c r="R127" s="289">
        <f t="shared" si="105"/>
        <v>25090</v>
      </c>
      <c r="S127" s="289">
        <f t="shared" si="69"/>
        <v>27599.000000000004</v>
      </c>
      <c r="T127" s="297">
        <v>22260</v>
      </c>
      <c r="U127" s="297">
        <f t="shared" si="70"/>
        <v>5339.0000000000036</v>
      </c>
      <c r="V127" s="302">
        <f t="shared" si="71"/>
        <v>1.2398472596585806</v>
      </c>
      <c r="W127" s="306">
        <v>23810</v>
      </c>
      <c r="X127" s="297">
        <f t="shared" si="72"/>
        <v>3789.0000000000036</v>
      </c>
      <c r="Y127" s="311">
        <f t="shared" si="73"/>
        <v>1.159134817303654</v>
      </c>
      <c r="AA127" s="292">
        <v>121</v>
      </c>
      <c r="AB127" s="289">
        <f t="shared" si="106"/>
        <v>25120</v>
      </c>
      <c r="AC127" s="289">
        <f t="shared" si="74"/>
        <v>27632.000000000004</v>
      </c>
      <c r="AD127" s="297">
        <v>23490</v>
      </c>
      <c r="AE127" s="297">
        <f t="shared" si="75"/>
        <v>4142.0000000000036</v>
      </c>
      <c r="AF127" s="302">
        <f t="shared" si="76"/>
        <v>1.1763303533418477</v>
      </c>
      <c r="AG127" s="306">
        <v>25040</v>
      </c>
      <c r="AH127" s="297">
        <f t="shared" si="77"/>
        <v>2592.0000000000036</v>
      </c>
      <c r="AI127" s="311">
        <f t="shared" si="78"/>
        <v>1.1035143769968052</v>
      </c>
      <c r="AK127" s="292">
        <v>121</v>
      </c>
      <c r="AL127" s="289">
        <f t="shared" si="107"/>
        <v>25190</v>
      </c>
      <c r="AM127" s="289">
        <f t="shared" si="79"/>
        <v>27709.000000000004</v>
      </c>
      <c r="AN127" s="297">
        <v>23540</v>
      </c>
      <c r="AO127" s="297">
        <f t="shared" si="80"/>
        <v>4169.0000000000036</v>
      </c>
      <c r="AP127" s="302">
        <f t="shared" si="81"/>
        <v>1.177102803738318</v>
      </c>
      <c r="AQ127" s="306">
        <v>25090</v>
      </c>
      <c r="AR127" s="297">
        <f t="shared" si="82"/>
        <v>2619.0000000000036</v>
      </c>
      <c r="AS127" s="311">
        <f t="shared" si="83"/>
        <v>1.1043842168194502</v>
      </c>
      <c r="AU127" s="292">
        <v>121</v>
      </c>
      <c r="AV127" s="289">
        <f t="shared" si="108"/>
        <v>25220</v>
      </c>
      <c r="AW127" s="289">
        <f t="shared" si="84"/>
        <v>27742.000000000004</v>
      </c>
      <c r="AX127" s="297">
        <v>23560</v>
      </c>
      <c r="AY127" s="297">
        <f t="shared" si="85"/>
        <v>4182.0000000000036</v>
      </c>
      <c r="AZ127" s="302">
        <f t="shared" si="86"/>
        <v>1.1775042444821733</v>
      </c>
      <c r="BA127" s="306">
        <v>25110</v>
      </c>
      <c r="BB127" s="297">
        <f t="shared" si="87"/>
        <v>2632.0000000000036</v>
      </c>
      <c r="BC127" s="311">
        <f t="shared" si="88"/>
        <v>1.1048187972919157</v>
      </c>
      <c r="BE127" s="292">
        <v>121</v>
      </c>
      <c r="BF127" s="289">
        <f t="shared" si="109"/>
        <v>25470</v>
      </c>
      <c r="BG127" s="289">
        <f t="shared" si="89"/>
        <v>28017.000000000004</v>
      </c>
      <c r="BH127" s="297">
        <v>23700</v>
      </c>
      <c r="BI127" s="297">
        <f t="shared" si="90"/>
        <v>4317.0000000000036</v>
      </c>
      <c r="BJ127" s="302">
        <f t="shared" si="91"/>
        <v>1.1821518987341775</v>
      </c>
      <c r="BK127" s="306">
        <v>25250</v>
      </c>
      <c r="BL127" s="297">
        <f t="shared" si="92"/>
        <v>2767.0000000000036</v>
      </c>
      <c r="BM127" s="311">
        <f t="shared" si="93"/>
        <v>1.1095841584158417</v>
      </c>
      <c r="BO127" s="292">
        <v>121</v>
      </c>
      <c r="BP127" s="289">
        <f t="shared" si="110"/>
        <v>25610</v>
      </c>
      <c r="BQ127" s="289">
        <f t="shared" si="94"/>
        <v>28171.000000000004</v>
      </c>
      <c r="BR127" s="297">
        <v>24090</v>
      </c>
      <c r="BS127" s="297">
        <f t="shared" si="95"/>
        <v>4081.0000000000036</v>
      </c>
      <c r="BT127" s="302">
        <f t="shared" si="96"/>
        <v>1.1694063926940641</v>
      </c>
      <c r="BU127" s="306">
        <v>25640</v>
      </c>
      <c r="BV127" s="297">
        <f t="shared" si="97"/>
        <v>2531.0000000000036</v>
      </c>
      <c r="BW127" s="311">
        <f t="shared" si="98"/>
        <v>1.0987129485179408</v>
      </c>
      <c r="BY127" s="292">
        <v>121</v>
      </c>
      <c r="BZ127" s="289">
        <f t="shared" si="111"/>
        <v>25780</v>
      </c>
      <c r="CA127" s="289">
        <f t="shared" si="99"/>
        <v>28358.000000000004</v>
      </c>
      <c r="CB127" s="297">
        <v>24320</v>
      </c>
      <c r="CC127" s="297">
        <f t="shared" si="100"/>
        <v>4038.0000000000036</v>
      </c>
      <c r="CD127" s="302">
        <f t="shared" si="101"/>
        <v>1.1660361842105265</v>
      </c>
      <c r="CE127" s="306">
        <v>25870</v>
      </c>
      <c r="CF127" s="297">
        <f t="shared" si="102"/>
        <v>2488.0000000000036</v>
      </c>
      <c r="CG127" s="311">
        <f t="shared" si="103"/>
        <v>1.0961731735601083</v>
      </c>
    </row>
    <row r="128" spans="5:85">
      <c r="E128" s="289">
        <f>計算票!G129</f>
        <v>27860</v>
      </c>
      <c r="G128" s="292">
        <v>122</v>
      </c>
      <c r="H128" s="289">
        <f t="shared" si="104"/>
        <v>25330</v>
      </c>
      <c r="I128" s="289">
        <f t="shared" si="64"/>
        <v>27863.000000000004</v>
      </c>
      <c r="J128" s="297">
        <v>22450</v>
      </c>
      <c r="K128" s="297">
        <f t="shared" si="65"/>
        <v>5413.0000000000036</v>
      </c>
      <c r="L128" s="302">
        <f t="shared" si="66"/>
        <v>1.2411135857461026</v>
      </c>
      <c r="M128" s="306">
        <v>24010</v>
      </c>
      <c r="N128" s="297">
        <f t="shared" si="67"/>
        <v>3853.0000000000036</v>
      </c>
      <c r="O128" s="311">
        <f t="shared" si="68"/>
        <v>1.1604748021657645</v>
      </c>
      <c r="Q128" s="292">
        <v>122</v>
      </c>
      <c r="R128" s="289">
        <f t="shared" si="105"/>
        <v>25330</v>
      </c>
      <c r="S128" s="289">
        <f t="shared" si="69"/>
        <v>27863.000000000004</v>
      </c>
      <c r="T128" s="297">
        <v>22460</v>
      </c>
      <c r="U128" s="297">
        <f t="shared" si="70"/>
        <v>5403.0000000000036</v>
      </c>
      <c r="V128" s="302">
        <f t="shared" si="71"/>
        <v>1.2405609973285843</v>
      </c>
      <c r="W128" s="306">
        <v>24020</v>
      </c>
      <c r="X128" s="297">
        <f t="shared" si="72"/>
        <v>3843.0000000000036</v>
      </c>
      <c r="Y128" s="311">
        <f t="shared" si="73"/>
        <v>1.1599916736053291</v>
      </c>
      <c r="AA128" s="292">
        <v>122</v>
      </c>
      <c r="AB128" s="289">
        <f t="shared" si="106"/>
        <v>25360</v>
      </c>
      <c r="AC128" s="289">
        <f t="shared" si="74"/>
        <v>27896.000000000004</v>
      </c>
      <c r="AD128" s="297">
        <v>23700</v>
      </c>
      <c r="AE128" s="297">
        <f t="shared" si="75"/>
        <v>4196.0000000000036</v>
      </c>
      <c r="AF128" s="302">
        <f t="shared" si="76"/>
        <v>1.1770464135021099</v>
      </c>
      <c r="AG128" s="306">
        <v>25260</v>
      </c>
      <c r="AH128" s="297">
        <f t="shared" si="77"/>
        <v>2636.0000000000036</v>
      </c>
      <c r="AI128" s="311">
        <f t="shared" si="78"/>
        <v>1.1043547110055425</v>
      </c>
      <c r="AK128" s="292">
        <v>122</v>
      </c>
      <c r="AL128" s="289">
        <f t="shared" si="107"/>
        <v>25430</v>
      </c>
      <c r="AM128" s="289">
        <f t="shared" si="79"/>
        <v>27973.000000000004</v>
      </c>
      <c r="AN128" s="297">
        <v>23740</v>
      </c>
      <c r="AO128" s="297">
        <f t="shared" si="80"/>
        <v>4233.0000000000036</v>
      </c>
      <c r="AP128" s="302">
        <f t="shared" si="81"/>
        <v>1.178306655433867</v>
      </c>
      <c r="AQ128" s="306">
        <v>25310</v>
      </c>
      <c r="AR128" s="297">
        <f t="shared" si="82"/>
        <v>2663.0000000000036</v>
      </c>
      <c r="AS128" s="311">
        <f t="shared" si="83"/>
        <v>1.105215329909127</v>
      </c>
      <c r="AU128" s="292">
        <v>122</v>
      </c>
      <c r="AV128" s="289">
        <f t="shared" si="108"/>
        <v>25460</v>
      </c>
      <c r="AW128" s="289">
        <f t="shared" si="84"/>
        <v>28006.000000000004</v>
      </c>
      <c r="AX128" s="297">
        <v>23770</v>
      </c>
      <c r="AY128" s="297">
        <f t="shared" si="85"/>
        <v>4236.0000000000036</v>
      </c>
      <c r="AZ128" s="302">
        <f t="shared" si="86"/>
        <v>1.1782078249894827</v>
      </c>
      <c r="BA128" s="306">
        <v>25330</v>
      </c>
      <c r="BB128" s="297">
        <f t="shared" si="87"/>
        <v>2676.0000000000036</v>
      </c>
      <c r="BC128" s="311">
        <f t="shared" si="88"/>
        <v>1.1056454796683775</v>
      </c>
      <c r="BE128" s="292">
        <v>122</v>
      </c>
      <c r="BF128" s="289">
        <f t="shared" si="109"/>
        <v>25710</v>
      </c>
      <c r="BG128" s="289">
        <f t="shared" si="89"/>
        <v>28281.000000000004</v>
      </c>
      <c r="BH128" s="297">
        <v>23910</v>
      </c>
      <c r="BI128" s="297">
        <f t="shared" si="90"/>
        <v>4371.0000000000036</v>
      </c>
      <c r="BJ128" s="302">
        <f t="shared" si="91"/>
        <v>1.1828105395232122</v>
      </c>
      <c r="BK128" s="306">
        <v>25470</v>
      </c>
      <c r="BL128" s="297">
        <f t="shared" si="92"/>
        <v>2811.0000000000036</v>
      </c>
      <c r="BM128" s="311">
        <f t="shared" si="93"/>
        <v>1.1103651354534749</v>
      </c>
      <c r="BO128" s="292">
        <v>122</v>
      </c>
      <c r="BP128" s="289">
        <f t="shared" si="110"/>
        <v>25850</v>
      </c>
      <c r="BQ128" s="289">
        <f t="shared" si="94"/>
        <v>28435.000000000004</v>
      </c>
      <c r="BR128" s="297">
        <v>24290</v>
      </c>
      <c r="BS128" s="297">
        <f t="shared" si="95"/>
        <v>4145.0000000000036</v>
      </c>
      <c r="BT128" s="302">
        <f t="shared" si="96"/>
        <v>1.1706463565253191</v>
      </c>
      <c r="BU128" s="306">
        <v>25860</v>
      </c>
      <c r="BV128" s="297">
        <f t="shared" si="97"/>
        <v>2575.0000000000036</v>
      </c>
      <c r="BW128" s="311">
        <f t="shared" si="98"/>
        <v>1.0995746326372777</v>
      </c>
      <c r="BY128" s="292">
        <v>122</v>
      </c>
      <c r="BZ128" s="289">
        <f t="shared" si="111"/>
        <v>26020</v>
      </c>
      <c r="CA128" s="289">
        <f t="shared" si="99"/>
        <v>28622.000000000004</v>
      </c>
      <c r="CB128" s="297">
        <v>24530</v>
      </c>
      <c r="CC128" s="297">
        <f t="shared" si="100"/>
        <v>4092.0000000000036</v>
      </c>
      <c r="CD128" s="302">
        <f t="shared" si="101"/>
        <v>1.166816143497758</v>
      </c>
      <c r="CE128" s="306">
        <v>26090</v>
      </c>
      <c r="CF128" s="297">
        <f t="shared" si="102"/>
        <v>2532.0000000000036</v>
      </c>
      <c r="CG128" s="311">
        <f t="shared" si="103"/>
        <v>1.0970486776542738</v>
      </c>
    </row>
    <row r="129" spans="5:85">
      <c r="E129" s="289">
        <f>計算票!G130</f>
        <v>28120</v>
      </c>
      <c r="G129" s="292">
        <v>123</v>
      </c>
      <c r="H129" s="289">
        <f t="shared" si="104"/>
        <v>25570</v>
      </c>
      <c r="I129" s="289">
        <f t="shared" si="64"/>
        <v>28127.000000000004</v>
      </c>
      <c r="J129" s="297">
        <v>22640</v>
      </c>
      <c r="K129" s="297">
        <f t="shared" si="65"/>
        <v>5487.0000000000036</v>
      </c>
      <c r="L129" s="302">
        <f t="shared" si="66"/>
        <v>1.2423586572438163</v>
      </c>
      <c r="M129" s="306">
        <v>24220</v>
      </c>
      <c r="N129" s="297">
        <f t="shared" si="67"/>
        <v>3907.0000000000036</v>
      </c>
      <c r="O129" s="311">
        <f t="shared" si="68"/>
        <v>1.1613129644921554</v>
      </c>
      <c r="Q129" s="292">
        <v>123</v>
      </c>
      <c r="R129" s="289">
        <f t="shared" si="105"/>
        <v>25570</v>
      </c>
      <c r="S129" s="289">
        <f t="shared" si="69"/>
        <v>28127.000000000004</v>
      </c>
      <c r="T129" s="297">
        <v>22660</v>
      </c>
      <c r="U129" s="297">
        <f t="shared" si="70"/>
        <v>5467.0000000000036</v>
      </c>
      <c r="V129" s="302">
        <f t="shared" si="71"/>
        <v>1.2412621359223304</v>
      </c>
      <c r="W129" s="306">
        <v>24230</v>
      </c>
      <c r="X129" s="297">
        <f t="shared" si="72"/>
        <v>3897.0000000000036</v>
      </c>
      <c r="Y129" s="311">
        <f t="shared" si="73"/>
        <v>1.1608336772595957</v>
      </c>
      <c r="AA129" s="292">
        <v>123</v>
      </c>
      <c r="AB129" s="289">
        <f t="shared" si="106"/>
        <v>25600</v>
      </c>
      <c r="AC129" s="289">
        <f t="shared" si="74"/>
        <v>28160.000000000004</v>
      </c>
      <c r="AD129" s="297">
        <v>23910</v>
      </c>
      <c r="AE129" s="297">
        <f t="shared" si="75"/>
        <v>4250.0000000000036</v>
      </c>
      <c r="AF129" s="302">
        <f t="shared" si="76"/>
        <v>1.1777498954412382</v>
      </c>
      <c r="AG129" s="306">
        <v>25480</v>
      </c>
      <c r="AH129" s="297">
        <f t="shared" si="77"/>
        <v>2680.0000000000036</v>
      </c>
      <c r="AI129" s="311">
        <f t="shared" si="78"/>
        <v>1.1051805337519625</v>
      </c>
      <c r="AK129" s="292">
        <v>123</v>
      </c>
      <c r="AL129" s="289">
        <f t="shared" si="107"/>
        <v>25670</v>
      </c>
      <c r="AM129" s="289">
        <f t="shared" si="79"/>
        <v>28237.000000000004</v>
      </c>
      <c r="AN129" s="297">
        <v>23950</v>
      </c>
      <c r="AO129" s="297">
        <f t="shared" si="80"/>
        <v>4287.0000000000036</v>
      </c>
      <c r="AP129" s="302">
        <f t="shared" si="81"/>
        <v>1.178997912317328</v>
      </c>
      <c r="AQ129" s="306">
        <v>25530</v>
      </c>
      <c r="AR129" s="297">
        <f t="shared" si="82"/>
        <v>2707.0000000000036</v>
      </c>
      <c r="AS129" s="311">
        <f t="shared" si="83"/>
        <v>1.1060321190755975</v>
      </c>
      <c r="AU129" s="292">
        <v>123</v>
      </c>
      <c r="AV129" s="289">
        <f t="shared" si="108"/>
        <v>25700</v>
      </c>
      <c r="AW129" s="289">
        <f t="shared" si="84"/>
        <v>28270.000000000004</v>
      </c>
      <c r="AX129" s="297">
        <v>23980</v>
      </c>
      <c r="AY129" s="297">
        <f t="shared" si="85"/>
        <v>4290.0000000000036</v>
      </c>
      <c r="AZ129" s="302">
        <f t="shared" si="86"/>
        <v>1.1788990825688075</v>
      </c>
      <c r="BA129" s="306">
        <v>25550</v>
      </c>
      <c r="BB129" s="297">
        <f t="shared" si="87"/>
        <v>2720.0000000000036</v>
      </c>
      <c r="BC129" s="311">
        <f t="shared" si="88"/>
        <v>1.1064579256360079</v>
      </c>
      <c r="BE129" s="292">
        <v>123</v>
      </c>
      <c r="BF129" s="289">
        <f t="shared" si="109"/>
        <v>25950</v>
      </c>
      <c r="BG129" s="289">
        <f t="shared" si="89"/>
        <v>28545.000000000004</v>
      </c>
      <c r="BH129" s="297">
        <v>24120</v>
      </c>
      <c r="BI129" s="297">
        <f t="shared" si="90"/>
        <v>4425.0000000000036</v>
      </c>
      <c r="BJ129" s="302">
        <f t="shared" si="91"/>
        <v>1.1834577114427862</v>
      </c>
      <c r="BK129" s="306">
        <v>25690</v>
      </c>
      <c r="BL129" s="297">
        <f t="shared" si="92"/>
        <v>2855.0000000000036</v>
      </c>
      <c r="BM129" s="311">
        <f t="shared" si="93"/>
        <v>1.1111327364733361</v>
      </c>
      <c r="BO129" s="292">
        <v>123</v>
      </c>
      <c r="BP129" s="289">
        <f t="shared" si="110"/>
        <v>26090</v>
      </c>
      <c r="BQ129" s="289">
        <f t="shared" si="94"/>
        <v>28699.000000000004</v>
      </c>
      <c r="BR129" s="297">
        <v>24500</v>
      </c>
      <c r="BS129" s="297">
        <f t="shared" si="95"/>
        <v>4199.0000000000036</v>
      </c>
      <c r="BT129" s="302">
        <f t="shared" si="96"/>
        <v>1.1713877551020411</v>
      </c>
      <c r="BU129" s="306">
        <v>26080</v>
      </c>
      <c r="BV129" s="297">
        <f t="shared" si="97"/>
        <v>2619.0000000000036</v>
      </c>
      <c r="BW129" s="311">
        <f t="shared" si="98"/>
        <v>1.1004217791411044</v>
      </c>
      <c r="BY129" s="292">
        <v>123</v>
      </c>
      <c r="BZ129" s="289">
        <f t="shared" si="111"/>
        <v>26260</v>
      </c>
      <c r="CA129" s="289">
        <f t="shared" si="99"/>
        <v>28886.000000000004</v>
      </c>
      <c r="CB129" s="297">
        <v>24730</v>
      </c>
      <c r="CC129" s="297">
        <f t="shared" si="100"/>
        <v>4156.0000000000036</v>
      </c>
      <c r="CD129" s="302">
        <f t="shared" si="101"/>
        <v>1.1680549939344926</v>
      </c>
      <c r="CE129" s="306">
        <v>26310</v>
      </c>
      <c r="CF129" s="297">
        <f t="shared" si="102"/>
        <v>2576.0000000000036</v>
      </c>
      <c r="CG129" s="311">
        <f t="shared" si="103"/>
        <v>1.0979095400988219</v>
      </c>
    </row>
    <row r="130" spans="5:85">
      <c r="E130" s="289">
        <f>計算票!G131</f>
        <v>28390</v>
      </c>
      <c r="G130" s="292">
        <v>124</v>
      </c>
      <c r="H130" s="289">
        <f t="shared" si="104"/>
        <v>25810</v>
      </c>
      <c r="I130" s="289">
        <f t="shared" si="64"/>
        <v>28391.000000000004</v>
      </c>
      <c r="J130" s="297">
        <v>22840</v>
      </c>
      <c r="K130" s="297">
        <f t="shared" si="65"/>
        <v>5551.0000000000036</v>
      </c>
      <c r="L130" s="302">
        <f t="shared" si="66"/>
        <v>1.2430385288966728</v>
      </c>
      <c r="M130" s="306">
        <v>24430</v>
      </c>
      <c r="N130" s="297">
        <f t="shared" si="67"/>
        <v>3961.0000000000036</v>
      </c>
      <c r="O130" s="311">
        <f t="shared" si="68"/>
        <v>1.1621367171510439</v>
      </c>
      <c r="Q130" s="292">
        <v>124</v>
      </c>
      <c r="R130" s="289">
        <f t="shared" si="105"/>
        <v>25810</v>
      </c>
      <c r="S130" s="289">
        <f t="shared" si="69"/>
        <v>28391.000000000004</v>
      </c>
      <c r="T130" s="297">
        <v>22850</v>
      </c>
      <c r="U130" s="297">
        <f t="shared" si="70"/>
        <v>5541.0000000000036</v>
      </c>
      <c r="V130" s="302">
        <f t="shared" si="71"/>
        <v>1.2424945295404815</v>
      </c>
      <c r="W130" s="306">
        <v>24440</v>
      </c>
      <c r="X130" s="297">
        <f t="shared" si="72"/>
        <v>3951.0000000000036</v>
      </c>
      <c r="Y130" s="311">
        <f t="shared" si="73"/>
        <v>1.1616612111292963</v>
      </c>
      <c r="AA130" s="292">
        <v>124</v>
      </c>
      <c r="AB130" s="289">
        <f t="shared" si="106"/>
        <v>25840</v>
      </c>
      <c r="AC130" s="289">
        <f t="shared" si="74"/>
        <v>28424.000000000004</v>
      </c>
      <c r="AD130" s="297">
        <v>24120</v>
      </c>
      <c r="AE130" s="297">
        <f t="shared" si="75"/>
        <v>4304.0000000000036</v>
      </c>
      <c r="AF130" s="302">
        <f t="shared" si="76"/>
        <v>1.1784411276948592</v>
      </c>
      <c r="AG130" s="306">
        <v>25700</v>
      </c>
      <c r="AH130" s="297">
        <f t="shared" si="77"/>
        <v>2724.0000000000036</v>
      </c>
      <c r="AI130" s="311">
        <f t="shared" si="78"/>
        <v>1.1059922178988328</v>
      </c>
      <c r="AK130" s="292">
        <v>124</v>
      </c>
      <c r="AL130" s="289">
        <f t="shared" si="107"/>
        <v>25910</v>
      </c>
      <c r="AM130" s="289">
        <f t="shared" si="79"/>
        <v>28501.000000000004</v>
      </c>
      <c r="AN130" s="297">
        <v>24160</v>
      </c>
      <c r="AO130" s="297">
        <f t="shared" si="80"/>
        <v>4341.0000000000036</v>
      </c>
      <c r="AP130" s="302">
        <f t="shared" si="81"/>
        <v>1.1796771523178808</v>
      </c>
      <c r="AQ130" s="306">
        <v>25750</v>
      </c>
      <c r="AR130" s="297">
        <f t="shared" si="82"/>
        <v>2751.0000000000036</v>
      </c>
      <c r="AS130" s="311">
        <f t="shared" si="83"/>
        <v>1.1068349514563107</v>
      </c>
      <c r="AU130" s="292">
        <v>124</v>
      </c>
      <c r="AV130" s="289">
        <f t="shared" si="108"/>
        <v>25940</v>
      </c>
      <c r="AW130" s="289">
        <f t="shared" si="84"/>
        <v>28534.000000000004</v>
      </c>
      <c r="AX130" s="297">
        <v>24180</v>
      </c>
      <c r="AY130" s="297">
        <f t="shared" si="85"/>
        <v>4354.0000000000036</v>
      </c>
      <c r="AZ130" s="302">
        <f t="shared" si="86"/>
        <v>1.1800661703887512</v>
      </c>
      <c r="BA130" s="306">
        <v>25770</v>
      </c>
      <c r="BB130" s="297">
        <f t="shared" si="87"/>
        <v>2764.0000000000036</v>
      </c>
      <c r="BC130" s="311">
        <f t="shared" si="88"/>
        <v>1.1072564998059762</v>
      </c>
      <c r="BE130" s="292">
        <v>124</v>
      </c>
      <c r="BF130" s="289">
        <f t="shared" si="109"/>
        <v>26190</v>
      </c>
      <c r="BG130" s="289">
        <f t="shared" si="89"/>
        <v>28809.000000000004</v>
      </c>
      <c r="BH130" s="297">
        <v>24330</v>
      </c>
      <c r="BI130" s="297">
        <f t="shared" si="90"/>
        <v>4479.0000000000036</v>
      </c>
      <c r="BJ130" s="302">
        <f t="shared" si="91"/>
        <v>1.1840937114673245</v>
      </c>
      <c r="BK130" s="306">
        <v>25910</v>
      </c>
      <c r="BL130" s="297">
        <f t="shared" si="92"/>
        <v>2899.0000000000036</v>
      </c>
      <c r="BM130" s="311">
        <f t="shared" si="93"/>
        <v>1.1118873021999229</v>
      </c>
      <c r="BO130" s="292">
        <v>124</v>
      </c>
      <c r="BP130" s="289">
        <f t="shared" si="110"/>
        <v>26330</v>
      </c>
      <c r="BQ130" s="289">
        <f t="shared" si="94"/>
        <v>28963.000000000004</v>
      </c>
      <c r="BR130" s="297">
        <v>24710</v>
      </c>
      <c r="BS130" s="297">
        <f t="shared" si="95"/>
        <v>4253.0000000000036</v>
      </c>
      <c r="BT130" s="302">
        <f t="shared" si="96"/>
        <v>1.1721165520032377</v>
      </c>
      <c r="BU130" s="306">
        <v>26300</v>
      </c>
      <c r="BV130" s="297">
        <f t="shared" si="97"/>
        <v>2663.0000000000036</v>
      </c>
      <c r="BW130" s="311">
        <f t="shared" si="98"/>
        <v>1.1012547528517111</v>
      </c>
      <c r="BY130" s="292">
        <v>124</v>
      </c>
      <c r="BZ130" s="289">
        <f t="shared" si="111"/>
        <v>26500</v>
      </c>
      <c r="CA130" s="289">
        <f t="shared" si="99"/>
        <v>29150.000000000004</v>
      </c>
      <c r="CB130" s="297">
        <v>24940</v>
      </c>
      <c r="CC130" s="297">
        <f t="shared" si="100"/>
        <v>4210.0000000000036</v>
      </c>
      <c r="CD130" s="302">
        <f t="shared" si="101"/>
        <v>1.1688051323175623</v>
      </c>
      <c r="CE130" s="306">
        <v>26530</v>
      </c>
      <c r="CF130" s="297">
        <f t="shared" si="102"/>
        <v>2620.0000000000036</v>
      </c>
      <c r="CG130" s="311">
        <f t="shared" si="103"/>
        <v>1.0987561251413496</v>
      </c>
    </row>
    <row r="131" spans="5:85">
      <c r="E131" s="289">
        <f>計算票!G132</f>
        <v>28650</v>
      </c>
      <c r="G131" s="292">
        <v>125</v>
      </c>
      <c r="H131" s="289">
        <f t="shared" si="104"/>
        <v>26050</v>
      </c>
      <c r="I131" s="289">
        <f t="shared" si="64"/>
        <v>28655.000000000004</v>
      </c>
      <c r="J131" s="297">
        <v>23040</v>
      </c>
      <c r="K131" s="297">
        <f t="shared" si="65"/>
        <v>5615.0000000000036</v>
      </c>
      <c r="L131" s="302">
        <f t="shared" si="66"/>
        <v>1.2437065972222223</v>
      </c>
      <c r="M131" s="306">
        <v>24640</v>
      </c>
      <c r="N131" s="297">
        <f t="shared" si="67"/>
        <v>4015.0000000000036</v>
      </c>
      <c r="O131" s="311">
        <f t="shared" si="68"/>
        <v>1.1629464285714288</v>
      </c>
      <c r="Q131" s="292">
        <v>125</v>
      </c>
      <c r="R131" s="289">
        <f t="shared" si="105"/>
        <v>26050</v>
      </c>
      <c r="S131" s="289">
        <f t="shared" si="69"/>
        <v>28655.000000000004</v>
      </c>
      <c r="T131" s="297">
        <v>23050</v>
      </c>
      <c r="U131" s="297">
        <f t="shared" si="70"/>
        <v>5605.0000000000036</v>
      </c>
      <c r="V131" s="302">
        <f t="shared" si="71"/>
        <v>1.2431670281995664</v>
      </c>
      <c r="W131" s="306">
        <v>24650</v>
      </c>
      <c r="X131" s="297">
        <f t="shared" si="72"/>
        <v>4005.0000000000036</v>
      </c>
      <c r="Y131" s="311">
        <f t="shared" si="73"/>
        <v>1.1624746450304262</v>
      </c>
      <c r="AA131" s="292">
        <v>125</v>
      </c>
      <c r="AB131" s="289">
        <f t="shared" si="106"/>
        <v>26080</v>
      </c>
      <c r="AC131" s="289">
        <f t="shared" si="74"/>
        <v>28688.000000000004</v>
      </c>
      <c r="AD131" s="297">
        <v>24330</v>
      </c>
      <c r="AE131" s="297">
        <f t="shared" si="75"/>
        <v>4358.0000000000036</v>
      </c>
      <c r="AF131" s="302">
        <f t="shared" si="76"/>
        <v>1.179120427455816</v>
      </c>
      <c r="AG131" s="306">
        <v>25920</v>
      </c>
      <c r="AH131" s="297">
        <f t="shared" si="77"/>
        <v>2768.0000000000036</v>
      </c>
      <c r="AI131" s="311">
        <f t="shared" si="78"/>
        <v>1.1067901234567903</v>
      </c>
      <c r="AK131" s="292">
        <v>125</v>
      </c>
      <c r="AL131" s="289">
        <f t="shared" si="107"/>
        <v>26150</v>
      </c>
      <c r="AM131" s="289">
        <f t="shared" si="79"/>
        <v>28765.000000000004</v>
      </c>
      <c r="AN131" s="297">
        <v>24370</v>
      </c>
      <c r="AO131" s="297">
        <f t="shared" si="80"/>
        <v>4395.0000000000036</v>
      </c>
      <c r="AP131" s="302">
        <f t="shared" si="81"/>
        <v>1.1803446860894544</v>
      </c>
      <c r="AQ131" s="306">
        <v>25970</v>
      </c>
      <c r="AR131" s="297">
        <f t="shared" si="82"/>
        <v>2795.0000000000036</v>
      </c>
      <c r="AS131" s="311">
        <f t="shared" si="83"/>
        <v>1.1076241817481711</v>
      </c>
      <c r="AU131" s="292">
        <v>125</v>
      </c>
      <c r="AV131" s="289">
        <f t="shared" si="108"/>
        <v>26180</v>
      </c>
      <c r="AW131" s="289">
        <f t="shared" si="84"/>
        <v>28798.000000000004</v>
      </c>
      <c r="AX131" s="297">
        <v>24390</v>
      </c>
      <c r="AY131" s="297">
        <f t="shared" si="85"/>
        <v>4408.0000000000036</v>
      </c>
      <c r="AZ131" s="302">
        <f t="shared" si="86"/>
        <v>1.1807298072980732</v>
      </c>
      <c r="BA131" s="306">
        <v>25990</v>
      </c>
      <c r="BB131" s="297">
        <f t="shared" si="87"/>
        <v>2808.0000000000036</v>
      </c>
      <c r="BC131" s="311">
        <f t="shared" si="88"/>
        <v>1.108041554444017</v>
      </c>
      <c r="BE131" s="292">
        <v>125</v>
      </c>
      <c r="BF131" s="289">
        <f t="shared" si="109"/>
        <v>26430</v>
      </c>
      <c r="BG131" s="289">
        <f t="shared" si="89"/>
        <v>29073.000000000004</v>
      </c>
      <c r="BH131" s="297">
        <v>24540</v>
      </c>
      <c r="BI131" s="297">
        <f t="shared" si="90"/>
        <v>4533.0000000000036</v>
      </c>
      <c r="BJ131" s="302">
        <f t="shared" si="91"/>
        <v>1.1847188264058681</v>
      </c>
      <c r="BK131" s="306">
        <v>26130</v>
      </c>
      <c r="BL131" s="297">
        <f t="shared" si="92"/>
        <v>2943.0000000000036</v>
      </c>
      <c r="BM131" s="311">
        <f t="shared" si="93"/>
        <v>1.1126291618828934</v>
      </c>
      <c r="BO131" s="292">
        <v>125</v>
      </c>
      <c r="BP131" s="289">
        <f t="shared" si="110"/>
        <v>26570</v>
      </c>
      <c r="BQ131" s="289">
        <f t="shared" si="94"/>
        <v>29227.000000000004</v>
      </c>
      <c r="BR131" s="297">
        <v>24920</v>
      </c>
      <c r="BS131" s="297">
        <f t="shared" si="95"/>
        <v>4307.0000000000036</v>
      </c>
      <c r="BT131" s="302">
        <f t="shared" si="96"/>
        <v>1.1728330658105941</v>
      </c>
      <c r="BU131" s="306">
        <v>26520</v>
      </c>
      <c r="BV131" s="297">
        <f t="shared" si="97"/>
        <v>2707.0000000000036</v>
      </c>
      <c r="BW131" s="311">
        <f t="shared" si="98"/>
        <v>1.1020739064856713</v>
      </c>
      <c r="BY131" s="292">
        <v>125</v>
      </c>
      <c r="BZ131" s="289">
        <f t="shared" si="111"/>
        <v>26740</v>
      </c>
      <c r="CA131" s="289">
        <f t="shared" si="99"/>
        <v>29414.000000000004</v>
      </c>
      <c r="CB131" s="297">
        <v>25150</v>
      </c>
      <c r="CC131" s="297">
        <f t="shared" si="100"/>
        <v>4264.0000000000036</v>
      </c>
      <c r="CD131" s="302">
        <f t="shared" si="101"/>
        <v>1.1695427435387675</v>
      </c>
      <c r="CE131" s="306">
        <v>26750</v>
      </c>
      <c r="CF131" s="297">
        <f t="shared" si="102"/>
        <v>2664.0000000000036</v>
      </c>
      <c r="CG131" s="311">
        <f t="shared" si="103"/>
        <v>1.0995887850467292</v>
      </c>
    </row>
    <row r="132" spans="5:85">
      <c r="E132" s="289">
        <f>計算票!G133</f>
        <v>28910</v>
      </c>
      <c r="G132" s="292">
        <v>126</v>
      </c>
      <c r="H132" s="289">
        <f t="shared" si="104"/>
        <v>26290</v>
      </c>
      <c r="I132" s="289">
        <f t="shared" si="64"/>
        <v>28919.000000000004</v>
      </c>
      <c r="J132" s="297">
        <v>23240</v>
      </c>
      <c r="K132" s="297">
        <f t="shared" si="65"/>
        <v>5679.0000000000036</v>
      </c>
      <c r="L132" s="302">
        <f t="shared" si="66"/>
        <v>1.2443631669535287</v>
      </c>
      <c r="M132" s="306">
        <v>24840</v>
      </c>
      <c r="N132" s="297">
        <f t="shared" si="67"/>
        <v>4079.0000000000036</v>
      </c>
      <c r="O132" s="311">
        <f t="shared" si="68"/>
        <v>1.1642109500805153</v>
      </c>
      <c r="Q132" s="292">
        <v>126</v>
      </c>
      <c r="R132" s="289">
        <f t="shared" si="105"/>
        <v>26290</v>
      </c>
      <c r="S132" s="289">
        <f t="shared" si="69"/>
        <v>28919.000000000004</v>
      </c>
      <c r="T132" s="297">
        <v>23250</v>
      </c>
      <c r="U132" s="297">
        <f t="shared" si="70"/>
        <v>5669.0000000000036</v>
      </c>
      <c r="V132" s="302">
        <f t="shared" si="71"/>
        <v>1.2438279569892474</v>
      </c>
      <c r="W132" s="306">
        <v>24860</v>
      </c>
      <c r="X132" s="297">
        <f t="shared" si="72"/>
        <v>4059.0000000000036</v>
      </c>
      <c r="Y132" s="311">
        <f t="shared" si="73"/>
        <v>1.1632743362831859</v>
      </c>
      <c r="AA132" s="292">
        <v>126</v>
      </c>
      <c r="AB132" s="289">
        <f t="shared" si="106"/>
        <v>26320</v>
      </c>
      <c r="AC132" s="289">
        <f t="shared" si="74"/>
        <v>28952.000000000004</v>
      </c>
      <c r="AD132" s="297">
        <v>24540</v>
      </c>
      <c r="AE132" s="297">
        <f t="shared" si="75"/>
        <v>4412.0000000000036</v>
      </c>
      <c r="AF132" s="302">
        <f t="shared" si="76"/>
        <v>1.1797881010594948</v>
      </c>
      <c r="AG132" s="306">
        <v>26140</v>
      </c>
      <c r="AH132" s="297">
        <f t="shared" si="77"/>
        <v>2812.0000000000036</v>
      </c>
      <c r="AI132" s="311">
        <f t="shared" si="78"/>
        <v>1.107574598316756</v>
      </c>
      <c r="AK132" s="292">
        <v>126</v>
      </c>
      <c r="AL132" s="289">
        <f t="shared" si="107"/>
        <v>26390</v>
      </c>
      <c r="AM132" s="289">
        <f t="shared" si="79"/>
        <v>29029.000000000004</v>
      </c>
      <c r="AN132" s="297">
        <v>24580</v>
      </c>
      <c r="AO132" s="297">
        <f t="shared" si="80"/>
        <v>4449.0000000000036</v>
      </c>
      <c r="AP132" s="302">
        <f t="shared" si="81"/>
        <v>1.1810008136696504</v>
      </c>
      <c r="AQ132" s="306">
        <v>26190</v>
      </c>
      <c r="AR132" s="297">
        <f t="shared" si="82"/>
        <v>2839.0000000000036</v>
      </c>
      <c r="AS132" s="311">
        <f t="shared" si="83"/>
        <v>1.1084001527300498</v>
      </c>
      <c r="AU132" s="292">
        <v>126</v>
      </c>
      <c r="AV132" s="289">
        <f t="shared" si="108"/>
        <v>26420</v>
      </c>
      <c r="AW132" s="289">
        <f t="shared" si="84"/>
        <v>29062.000000000004</v>
      </c>
      <c r="AX132" s="297">
        <v>24600</v>
      </c>
      <c r="AY132" s="297">
        <f t="shared" si="85"/>
        <v>4462.0000000000036</v>
      </c>
      <c r="AZ132" s="302">
        <f t="shared" si="86"/>
        <v>1.1813821138211384</v>
      </c>
      <c r="BA132" s="306">
        <v>26210</v>
      </c>
      <c r="BB132" s="297">
        <f t="shared" si="87"/>
        <v>2852.0000000000036</v>
      </c>
      <c r="BC132" s="311">
        <f t="shared" si="88"/>
        <v>1.1088134299885541</v>
      </c>
      <c r="BE132" s="292">
        <v>126</v>
      </c>
      <c r="BF132" s="289">
        <f t="shared" si="109"/>
        <v>26670</v>
      </c>
      <c r="BG132" s="289">
        <f t="shared" si="89"/>
        <v>29337.000000000004</v>
      </c>
      <c r="BH132" s="297">
        <v>24750</v>
      </c>
      <c r="BI132" s="297">
        <f t="shared" si="90"/>
        <v>4587.0000000000036</v>
      </c>
      <c r="BJ132" s="302">
        <f t="shared" si="91"/>
        <v>1.1853333333333336</v>
      </c>
      <c r="BK132" s="306">
        <v>26350</v>
      </c>
      <c r="BL132" s="297">
        <f t="shared" si="92"/>
        <v>2987.0000000000036</v>
      </c>
      <c r="BM132" s="311">
        <f t="shared" si="93"/>
        <v>1.1133586337760912</v>
      </c>
      <c r="BO132" s="292">
        <v>126</v>
      </c>
      <c r="BP132" s="289">
        <f t="shared" si="110"/>
        <v>26810</v>
      </c>
      <c r="BQ132" s="289">
        <f t="shared" si="94"/>
        <v>29491.000000000004</v>
      </c>
      <c r="BR132" s="297">
        <v>25130</v>
      </c>
      <c r="BS132" s="297">
        <f t="shared" si="95"/>
        <v>4361.0000000000036</v>
      </c>
      <c r="BT132" s="302">
        <f t="shared" si="96"/>
        <v>1.1735376044568246</v>
      </c>
      <c r="BU132" s="306">
        <v>26740</v>
      </c>
      <c r="BV132" s="297">
        <f t="shared" si="97"/>
        <v>2751.0000000000036</v>
      </c>
      <c r="BW132" s="311">
        <f t="shared" si="98"/>
        <v>1.1028795811518326</v>
      </c>
      <c r="BY132" s="292">
        <v>126</v>
      </c>
      <c r="BZ132" s="289">
        <f t="shared" si="111"/>
        <v>26980</v>
      </c>
      <c r="CA132" s="289">
        <f t="shared" si="99"/>
        <v>29678.000000000004</v>
      </c>
      <c r="CB132" s="297">
        <v>25360</v>
      </c>
      <c r="CC132" s="297">
        <f t="shared" si="100"/>
        <v>4318.0000000000036</v>
      </c>
      <c r="CD132" s="302">
        <f t="shared" si="101"/>
        <v>1.1702681388012619</v>
      </c>
      <c r="CE132" s="306">
        <v>26970</v>
      </c>
      <c r="CF132" s="297">
        <f t="shared" si="102"/>
        <v>2708.0000000000036</v>
      </c>
      <c r="CG132" s="311">
        <f t="shared" si="103"/>
        <v>1.1004078605858363</v>
      </c>
    </row>
    <row r="133" spans="5:85">
      <c r="E133" s="289">
        <f>計算票!G134</f>
        <v>29180</v>
      </c>
      <c r="G133" s="292">
        <v>127</v>
      </c>
      <c r="H133" s="289">
        <f t="shared" si="104"/>
        <v>26530</v>
      </c>
      <c r="I133" s="289">
        <f t="shared" si="64"/>
        <v>29183.000000000004</v>
      </c>
      <c r="J133" s="297">
        <v>23440</v>
      </c>
      <c r="K133" s="297">
        <f t="shared" si="65"/>
        <v>5743.0000000000036</v>
      </c>
      <c r="L133" s="302">
        <f t="shared" si="66"/>
        <v>1.2450085324232083</v>
      </c>
      <c r="M133" s="306">
        <v>25050</v>
      </c>
      <c r="N133" s="297">
        <f t="shared" si="67"/>
        <v>4133.0000000000036</v>
      </c>
      <c r="O133" s="311">
        <f t="shared" si="68"/>
        <v>1.16499001996008</v>
      </c>
      <c r="Q133" s="292">
        <v>127</v>
      </c>
      <c r="R133" s="289">
        <f t="shared" si="105"/>
        <v>26530</v>
      </c>
      <c r="S133" s="289">
        <f t="shared" si="69"/>
        <v>29183.000000000004</v>
      </c>
      <c r="T133" s="297">
        <v>23450</v>
      </c>
      <c r="U133" s="297">
        <f t="shared" si="70"/>
        <v>5733.0000000000036</v>
      </c>
      <c r="V133" s="302">
        <f t="shared" si="71"/>
        <v>1.2444776119402987</v>
      </c>
      <c r="W133" s="306">
        <v>25060</v>
      </c>
      <c r="X133" s="297">
        <f t="shared" si="72"/>
        <v>4123.0000000000036</v>
      </c>
      <c r="Y133" s="311">
        <f t="shared" si="73"/>
        <v>1.1645251396648046</v>
      </c>
      <c r="AA133" s="292">
        <v>127</v>
      </c>
      <c r="AB133" s="289">
        <f t="shared" si="106"/>
        <v>26560</v>
      </c>
      <c r="AC133" s="289">
        <f t="shared" si="74"/>
        <v>29216.000000000004</v>
      </c>
      <c r="AD133" s="297">
        <v>24750</v>
      </c>
      <c r="AE133" s="297">
        <f t="shared" si="75"/>
        <v>4466.0000000000036</v>
      </c>
      <c r="AF133" s="302">
        <f t="shared" si="76"/>
        <v>1.1804444444444446</v>
      </c>
      <c r="AG133" s="306">
        <v>26360</v>
      </c>
      <c r="AH133" s="297">
        <f t="shared" si="77"/>
        <v>2856.0000000000036</v>
      </c>
      <c r="AI133" s="311">
        <f t="shared" si="78"/>
        <v>1.1083459787556906</v>
      </c>
      <c r="AK133" s="292">
        <v>127</v>
      </c>
      <c r="AL133" s="289">
        <f t="shared" si="107"/>
        <v>26630</v>
      </c>
      <c r="AM133" s="289">
        <f t="shared" si="79"/>
        <v>29293.000000000004</v>
      </c>
      <c r="AN133" s="297">
        <v>24790</v>
      </c>
      <c r="AO133" s="297">
        <f t="shared" si="80"/>
        <v>4503.0000000000036</v>
      </c>
      <c r="AP133" s="302">
        <f t="shared" si="81"/>
        <v>1.1816458249294071</v>
      </c>
      <c r="AQ133" s="306">
        <v>26410</v>
      </c>
      <c r="AR133" s="297">
        <f t="shared" si="82"/>
        <v>2883.0000000000036</v>
      </c>
      <c r="AS133" s="311">
        <f t="shared" si="83"/>
        <v>1.1091631957591823</v>
      </c>
      <c r="AU133" s="292">
        <v>127</v>
      </c>
      <c r="AV133" s="289">
        <f t="shared" si="108"/>
        <v>26660</v>
      </c>
      <c r="AW133" s="289">
        <f t="shared" si="84"/>
        <v>29326.000000000004</v>
      </c>
      <c r="AX133" s="297">
        <v>24810</v>
      </c>
      <c r="AY133" s="297">
        <f t="shared" si="85"/>
        <v>4516.0000000000036</v>
      </c>
      <c r="AZ133" s="302">
        <f t="shared" si="86"/>
        <v>1.1820233776702944</v>
      </c>
      <c r="BA133" s="306">
        <v>26430</v>
      </c>
      <c r="BB133" s="297">
        <f t="shared" si="87"/>
        <v>2896.0000000000036</v>
      </c>
      <c r="BC133" s="311">
        <f t="shared" si="88"/>
        <v>1.1095724555429438</v>
      </c>
      <c r="BE133" s="292">
        <v>127</v>
      </c>
      <c r="BF133" s="289">
        <f t="shared" si="109"/>
        <v>26910</v>
      </c>
      <c r="BG133" s="289">
        <f t="shared" si="89"/>
        <v>29601.000000000004</v>
      </c>
      <c r="BH133" s="297">
        <v>24950</v>
      </c>
      <c r="BI133" s="297">
        <f t="shared" si="90"/>
        <v>4651.0000000000036</v>
      </c>
      <c r="BJ133" s="302">
        <f t="shared" si="91"/>
        <v>1.1864128256513027</v>
      </c>
      <c r="BK133" s="306">
        <v>26570</v>
      </c>
      <c r="BL133" s="297">
        <f t="shared" si="92"/>
        <v>3031.0000000000036</v>
      </c>
      <c r="BM133" s="311">
        <f t="shared" si="93"/>
        <v>1.114076025592774</v>
      </c>
      <c r="BO133" s="292">
        <v>127</v>
      </c>
      <c r="BP133" s="289">
        <f t="shared" si="110"/>
        <v>27050</v>
      </c>
      <c r="BQ133" s="289">
        <f t="shared" si="94"/>
        <v>29755.000000000004</v>
      </c>
      <c r="BR133" s="297">
        <v>25340</v>
      </c>
      <c r="BS133" s="297">
        <f t="shared" si="95"/>
        <v>4415.0000000000036</v>
      </c>
      <c r="BT133" s="302">
        <f t="shared" si="96"/>
        <v>1.1742304656669298</v>
      </c>
      <c r="BU133" s="306">
        <v>26960</v>
      </c>
      <c r="BV133" s="297">
        <f t="shared" si="97"/>
        <v>2795.0000000000036</v>
      </c>
      <c r="BW133" s="311">
        <f t="shared" si="98"/>
        <v>1.103672106824926</v>
      </c>
      <c r="BY133" s="292">
        <v>127</v>
      </c>
      <c r="BZ133" s="289">
        <f t="shared" si="111"/>
        <v>27220</v>
      </c>
      <c r="CA133" s="289">
        <f t="shared" si="99"/>
        <v>29942.000000000004</v>
      </c>
      <c r="CB133" s="297">
        <v>25570</v>
      </c>
      <c r="CC133" s="297">
        <f t="shared" si="100"/>
        <v>4372.0000000000036</v>
      </c>
      <c r="CD133" s="302">
        <f t="shared" si="101"/>
        <v>1.1709816190848652</v>
      </c>
      <c r="CE133" s="306">
        <v>27190</v>
      </c>
      <c r="CF133" s="297">
        <f t="shared" si="102"/>
        <v>2752.0000000000036</v>
      </c>
      <c r="CG133" s="311">
        <f t="shared" si="103"/>
        <v>1.1012136815005518</v>
      </c>
    </row>
    <row r="134" spans="5:85">
      <c r="E134" s="289">
        <f>計算票!G135</f>
        <v>29440</v>
      </c>
      <c r="G134" s="292">
        <v>128</v>
      </c>
      <c r="H134" s="289">
        <f t="shared" si="104"/>
        <v>26770</v>
      </c>
      <c r="I134" s="289">
        <f t="shared" ref="I134:I197" si="112">H134*1.1</f>
        <v>29447.000000000004</v>
      </c>
      <c r="J134" s="297">
        <v>23630</v>
      </c>
      <c r="K134" s="297">
        <f t="shared" ref="K134:K197" si="113">I134-J134</f>
        <v>5817.0000000000036</v>
      </c>
      <c r="L134" s="302">
        <f t="shared" ref="L134:L197" si="114">I134/J134</f>
        <v>1.2461701227253492</v>
      </c>
      <c r="M134" s="306">
        <v>25260</v>
      </c>
      <c r="N134" s="297">
        <f t="shared" ref="N134:N197" si="115">I134-M134</f>
        <v>4187.0000000000036</v>
      </c>
      <c r="O134" s="311">
        <f t="shared" ref="O134:O197" si="116">I134/M134</f>
        <v>1.1657561361836897</v>
      </c>
      <c r="Q134" s="292">
        <v>128</v>
      </c>
      <c r="R134" s="289">
        <f t="shared" si="105"/>
        <v>26770</v>
      </c>
      <c r="S134" s="289">
        <f t="shared" ref="S134:S197" si="117">R134*1.1</f>
        <v>29447.000000000004</v>
      </c>
      <c r="T134" s="297">
        <v>23650</v>
      </c>
      <c r="U134" s="297">
        <f t="shared" ref="U134:U197" si="118">S134-T134</f>
        <v>5797.0000000000036</v>
      </c>
      <c r="V134" s="302">
        <f t="shared" ref="V134:V197" si="119">S134/T134</f>
        <v>1.2451162790697676</v>
      </c>
      <c r="W134" s="306">
        <v>25270</v>
      </c>
      <c r="X134" s="297">
        <f t="shared" ref="X134:X197" si="120">S134-W134</f>
        <v>4177.0000000000036</v>
      </c>
      <c r="Y134" s="311">
        <f t="shared" ref="Y134:Y197" si="121">S134/W134</f>
        <v>1.1652948159873369</v>
      </c>
      <c r="AA134" s="292">
        <v>128</v>
      </c>
      <c r="AB134" s="289">
        <f t="shared" si="106"/>
        <v>26800</v>
      </c>
      <c r="AC134" s="289">
        <f t="shared" ref="AC134:AC197" si="122">AB134*1.1</f>
        <v>29480.000000000004</v>
      </c>
      <c r="AD134" s="297">
        <v>24950</v>
      </c>
      <c r="AE134" s="297">
        <f t="shared" ref="AE134:AE197" si="123">AC134-AD134</f>
        <v>4530.0000000000036</v>
      </c>
      <c r="AF134" s="302">
        <f t="shared" ref="AF134:AF197" si="124">AC134/AD134</f>
        <v>1.1815631262525053</v>
      </c>
      <c r="AG134" s="306">
        <v>26580</v>
      </c>
      <c r="AH134" s="297">
        <f t="shared" ref="AH134:AH197" si="125">AC134-AG134</f>
        <v>2900.0000000000036</v>
      </c>
      <c r="AI134" s="311">
        <f t="shared" ref="AI134:AI197" si="126">AC134/AG134</f>
        <v>1.1091045899172312</v>
      </c>
      <c r="AK134" s="292">
        <v>128</v>
      </c>
      <c r="AL134" s="289">
        <f t="shared" si="107"/>
        <v>26870</v>
      </c>
      <c r="AM134" s="289">
        <f t="shared" ref="AM134:AM197" si="127">AL134*1.1</f>
        <v>29557.000000000004</v>
      </c>
      <c r="AN134" s="297">
        <v>25000</v>
      </c>
      <c r="AO134" s="297">
        <f t="shared" ref="AO134:AO197" si="128">AM134-AN134</f>
        <v>4557.0000000000036</v>
      </c>
      <c r="AP134" s="302">
        <f t="shared" ref="AP134:AP197" si="129">AM134/AN134</f>
        <v>1.1822800000000002</v>
      </c>
      <c r="AQ134" s="306">
        <v>26630</v>
      </c>
      <c r="AR134" s="297">
        <f t="shared" ref="AR134:AR197" si="130">AM134-AQ134</f>
        <v>2927.0000000000036</v>
      </c>
      <c r="AS134" s="311">
        <f t="shared" ref="AS134:AS197" si="131">AM134/AQ134</f>
        <v>1.1099136312429592</v>
      </c>
      <c r="AU134" s="292">
        <v>128</v>
      </c>
      <c r="AV134" s="289">
        <f t="shared" si="108"/>
        <v>26900</v>
      </c>
      <c r="AW134" s="289">
        <f t="shared" ref="AW134:AW197" si="132">AV134*1.1</f>
        <v>29590.000000000004</v>
      </c>
      <c r="AX134" s="297">
        <v>25020</v>
      </c>
      <c r="AY134" s="297">
        <f t="shared" ref="AY134:AY197" si="133">AW134-AX134</f>
        <v>4570.0000000000036</v>
      </c>
      <c r="AZ134" s="302">
        <f t="shared" ref="AZ134:AZ197" si="134">AW134/AX134</f>
        <v>1.1826538768984813</v>
      </c>
      <c r="BA134" s="306">
        <v>26650</v>
      </c>
      <c r="BB134" s="297">
        <f t="shared" ref="BB134:BB197" si="135">AW134-BA134</f>
        <v>2940.0000000000036</v>
      </c>
      <c r="BC134" s="311">
        <f t="shared" ref="BC134:BC197" si="136">AW134/BA134</f>
        <v>1.1103189493433396</v>
      </c>
      <c r="BE134" s="292">
        <v>128</v>
      </c>
      <c r="BF134" s="289">
        <f t="shared" si="109"/>
        <v>27150</v>
      </c>
      <c r="BG134" s="289">
        <f t="shared" ref="BG134:BG197" si="137">BF134*1.1</f>
        <v>29865.000000000004</v>
      </c>
      <c r="BH134" s="297">
        <v>25160</v>
      </c>
      <c r="BI134" s="297">
        <f t="shared" ref="BI134:BI197" si="138">BG134-BH134</f>
        <v>4705.0000000000036</v>
      </c>
      <c r="BJ134" s="302">
        <f t="shared" ref="BJ134:BJ197" si="139">BG134/BH134</f>
        <v>1.1870031796502387</v>
      </c>
      <c r="BK134" s="306">
        <v>26790</v>
      </c>
      <c r="BL134" s="297">
        <f t="shared" ref="BL134:BL197" si="140">BG134-BK134</f>
        <v>3075.0000000000036</v>
      </c>
      <c r="BM134" s="311">
        <f t="shared" ref="BM134:BM197" si="141">BG134/BK134</f>
        <v>1.1147816349384101</v>
      </c>
      <c r="BO134" s="292">
        <v>128</v>
      </c>
      <c r="BP134" s="289">
        <f t="shared" si="110"/>
        <v>27290</v>
      </c>
      <c r="BQ134" s="289">
        <f t="shared" ref="BQ134:BQ197" si="142">BP134*1.1</f>
        <v>30019.000000000004</v>
      </c>
      <c r="BR134" s="297">
        <v>25550</v>
      </c>
      <c r="BS134" s="297">
        <f t="shared" ref="BS134:BS197" si="143">BQ134-BR134</f>
        <v>4469.0000000000036</v>
      </c>
      <c r="BT134" s="302">
        <f t="shared" ref="BT134:BT197" si="144">BQ134/BR134</f>
        <v>1.1749119373776908</v>
      </c>
      <c r="BU134" s="306">
        <v>27180</v>
      </c>
      <c r="BV134" s="297">
        <f t="shared" ref="BV134:BV197" si="145">BQ134-BU134</f>
        <v>2839.0000000000036</v>
      </c>
      <c r="BW134" s="311">
        <f t="shared" ref="BW134:BW197" si="146">BQ134/BU134</f>
        <v>1.1044518027961738</v>
      </c>
      <c r="BY134" s="292">
        <v>128</v>
      </c>
      <c r="BZ134" s="289">
        <f t="shared" si="111"/>
        <v>27460</v>
      </c>
      <c r="CA134" s="289">
        <f t="shared" ref="CA134:CA197" si="147">BZ134*1.1</f>
        <v>30206.000000000004</v>
      </c>
      <c r="CB134" s="297">
        <v>25780</v>
      </c>
      <c r="CC134" s="297">
        <f t="shared" ref="CC134:CC197" si="148">CA134-CB134</f>
        <v>4426.0000000000036</v>
      </c>
      <c r="CD134" s="302">
        <f t="shared" ref="CD134:CD197" si="149">CA134/CB134</f>
        <v>1.1716834755624517</v>
      </c>
      <c r="CE134" s="306">
        <v>27410</v>
      </c>
      <c r="CF134" s="297">
        <f t="shared" ref="CF134:CF197" si="150">CA134-CE134</f>
        <v>2796.0000000000036</v>
      </c>
      <c r="CG134" s="311">
        <f t="shared" ref="CG134:CG197" si="151">CA134/CE134</f>
        <v>1.1020065669463701</v>
      </c>
    </row>
    <row r="135" spans="5:85">
      <c r="E135" s="289">
        <f>計算票!G136</f>
        <v>29710</v>
      </c>
      <c r="G135" s="292">
        <v>129</v>
      </c>
      <c r="H135" s="289">
        <f t="shared" si="104"/>
        <v>27010</v>
      </c>
      <c r="I135" s="289">
        <f t="shared" si="112"/>
        <v>29711.000000000004</v>
      </c>
      <c r="J135" s="297">
        <v>23830</v>
      </c>
      <c r="K135" s="297">
        <f t="shared" si="113"/>
        <v>5881.0000000000036</v>
      </c>
      <c r="L135" s="302">
        <f t="shared" si="114"/>
        <v>1.2467897608057072</v>
      </c>
      <c r="M135" s="306">
        <v>25470</v>
      </c>
      <c r="N135" s="297">
        <f t="shared" si="115"/>
        <v>4241.0000000000036</v>
      </c>
      <c r="O135" s="311">
        <f t="shared" si="116"/>
        <v>1.1665096191597959</v>
      </c>
      <c r="Q135" s="292">
        <v>129</v>
      </c>
      <c r="R135" s="289">
        <f t="shared" si="105"/>
        <v>27010</v>
      </c>
      <c r="S135" s="289">
        <f t="shared" si="117"/>
        <v>29711.000000000004</v>
      </c>
      <c r="T135" s="297">
        <v>23840</v>
      </c>
      <c r="U135" s="297">
        <f t="shared" si="118"/>
        <v>5871.0000000000036</v>
      </c>
      <c r="V135" s="302">
        <f t="shared" si="119"/>
        <v>1.24626677852349</v>
      </c>
      <c r="W135" s="306">
        <v>25480</v>
      </c>
      <c r="X135" s="297">
        <f t="shared" si="120"/>
        <v>4231.0000000000036</v>
      </c>
      <c r="Y135" s="311">
        <f t="shared" si="121"/>
        <v>1.1660518053375197</v>
      </c>
      <c r="AA135" s="292">
        <v>129</v>
      </c>
      <c r="AB135" s="289">
        <f t="shared" si="106"/>
        <v>27040</v>
      </c>
      <c r="AC135" s="289">
        <f t="shared" si="122"/>
        <v>29744.000000000004</v>
      </c>
      <c r="AD135" s="297">
        <v>25160</v>
      </c>
      <c r="AE135" s="297">
        <f t="shared" si="123"/>
        <v>4584.0000000000036</v>
      </c>
      <c r="AF135" s="302">
        <f t="shared" si="124"/>
        <v>1.1821939586645471</v>
      </c>
      <c r="AG135" s="306">
        <v>26800</v>
      </c>
      <c r="AH135" s="297">
        <f t="shared" si="125"/>
        <v>2944.0000000000036</v>
      </c>
      <c r="AI135" s="311">
        <f t="shared" si="126"/>
        <v>1.1098507462686569</v>
      </c>
      <c r="AK135" s="292">
        <v>129</v>
      </c>
      <c r="AL135" s="289">
        <f t="shared" si="107"/>
        <v>27110</v>
      </c>
      <c r="AM135" s="289">
        <f t="shared" si="127"/>
        <v>29821.000000000004</v>
      </c>
      <c r="AN135" s="297">
        <v>25210</v>
      </c>
      <c r="AO135" s="297">
        <f t="shared" si="128"/>
        <v>4611.0000000000036</v>
      </c>
      <c r="AP135" s="302">
        <f t="shared" si="129"/>
        <v>1.1829036096786991</v>
      </c>
      <c r="AQ135" s="306">
        <v>26850</v>
      </c>
      <c r="AR135" s="297">
        <f t="shared" si="130"/>
        <v>2971.0000000000036</v>
      </c>
      <c r="AS135" s="311">
        <f t="shared" si="131"/>
        <v>1.1106517690875235</v>
      </c>
      <c r="AU135" s="292">
        <v>129</v>
      </c>
      <c r="AV135" s="289">
        <f t="shared" si="108"/>
        <v>27140</v>
      </c>
      <c r="AW135" s="289">
        <f t="shared" si="132"/>
        <v>29854.000000000004</v>
      </c>
      <c r="AX135" s="297">
        <v>25230</v>
      </c>
      <c r="AY135" s="297">
        <f t="shared" si="133"/>
        <v>4624.0000000000036</v>
      </c>
      <c r="AZ135" s="302">
        <f t="shared" si="134"/>
        <v>1.1832738803012288</v>
      </c>
      <c r="BA135" s="306">
        <v>26870</v>
      </c>
      <c r="BB135" s="297">
        <f t="shared" si="135"/>
        <v>2984.0000000000036</v>
      </c>
      <c r="BC135" s="311">
        <f t="shared" si="136"/>
        <v>1.1110532192035729</v>
      </c>
      <c r="BE135" s="292">
        <v>129</v>
      </c>
      <c r="BF135" s="289">
        <f t="shared" si="109"/>
        <v>27390</v>
      </c>
      <c r="BG135" s="289">
        <f t="shared" si="137"/>
        <v>30129.000000000004</v>
      </c>
      <c r="BH135" s="297">
        <v>25370</v>
      </c>
      <c r="BI135" s="297">
        <f t="shared" si="138"/>
        <v>4759.0000000000036</v>
      </c>
      <c r="BJ135" s="302">
        <f t="shared" si="139"/>
        <v>1.1875837603468664</v>
      </c>
      <c r="BK135" s="306">
        <v>27010</v>
      </c>
      <c r="BL135" s="297">
        <f t="shared" si="140"/>
        <v>3119.0000000000036</v>
      </c>
      <c r="BM135" s="311">
        <f t="shared" si="141"/>
        <v>1.1154757497223251</v>
      </c>
      <c r="BO135" s="292">
        <v>129</v>
      </c>
      <c r="BP135" s="289">
        <f t="shared" si="110"/>
        <v>27530</v>
      </c>
      <c r="BQ135" s="289">
        <f t="shared" si="142"/>
        <v>30283.000000000004</v>
      </c>
      <c r="BR135" s="297">
        <v>25760</v>
      </c>
      <c r="BS135" s="297">
        <f t="shared" si="143"/>
        <v>4523.0000000000036</v>
      </c>
      <c r="BT135" s="302">
        <f t="shared" si="144"/>
        <v>1.1755822981366462</v>
      </c>
      <c r="BU135" s="306">
        <v>27400</v>
      </c>
      <c r="BV135" s="297">
        <f t="shared" si="145"/>
        <v>2883.0000000000036</v>
      </c>
      <c r="BW135" s="311">
        <f t="shared" si="146"/>
        <v>1.1052189781021899</v>
      </c>
      <c r="BY135" s="292">
        <v>129</v>
      </c>
      <c r="BZ135" s="289">
        <f t="shared" si="111"/>
        <v>27700</v>
      </c>
      <c r="CA135" s="289">
        <f t="shared" si="147"/>
        <v>30470.000000000004</v>
      </c>
      <c r="CB135" s="297">
        <v>25990</v>
      </c>
      <c r="CC135" s="297">
        <f t="shared" si="148"/>
        <v>4480.0000000000036</v>
      </c>
      <c r="CD135" s="302">
        <f t="shared" si="149"/>
        <v>1.1723739899961525</v>
      </c>
      <c r="CE135" s="306">
        <v>27630</v>
      </c>
      <c r="CF135" s="297">
        <f t="shared" si="150"/>
        <v>2840.0000000000036</v>
      </c>
      <c r="CG135" s="311">
        <f t="shared" si="151"/>
        <v>1.1027868259138618</v>
      </c>
    </row>
    <row r="136" spans="5:85">
      <c r="E136" s="289">
        <f>計算票!G137</f>
        <v>29970</v>
      </c>
      <c r="G136" s="292">
        <v>130</v>
      </c>
      <c r="H136" s="289">
        <f t="shared" si="104"/>
        <v>27250</v>
      </c>
      <c r="I136" s="289">
        <f t="shared" si="112"/>
        <v>29975.000000000004</v>
      </c>
      <c r="J136" s="297">
        <v>24030</v>
      </c>
      <c r="K136" s="297">
        <f t="shared" si="113"/>
        <v>5945.0000000000036</v>
      </c>
      <c r="L136" s="302">
        <f t="shared" si="114"/>
        <v>1.2473990844777363</v>
      </c>
      <c r="M136" s="306">
        <v>25680</v>
      </c>
      <c r="N136" s="297">
        <f t="shared" si="115"/>
        <v>4295.0000000000036</v>
      </c>
      <c r="O136" s="311">
        <f t="shared" si="116"/>
        <v>1.1672507788161994</v>
      </c>
      <c r="Q136" s="292">
        <v>130</v>
      </c>
      <c r="R136" s="289">
        <f t="shared" si="105"/>
        <v>27250</v>
      </c>
      <c r="S136" s="289">
        <f t="shared" si="117"/>
        <v>29975.000000000004</v>
      </c>
      <c r="T136" s="297">
        <v>24040</v>
      </c>
      <c r="U136" s="297">
        <f t="shared" si="118"/>
        <v>5935.0000000000036</v>
      </c>
      <c r="V136" s="302">
        <f t="shared" si="119"/>
        <v>1.2468801996672214</v>
      </c>
      <c r="W136" s="306">
        <v>25690</v>
      </c>
      <c r="X136" s="297">
        <f t="shared" si="120"/>
        <v>4285.0000000000036</v>
      </c>
      <c r="Y136" s="311">
        <f t="shared" si="121"/>
        <v>1.1667964188400157</v>
      </c>
      <c r="AA136" s="292">
        <v>130</v>
      </c>
      <c r="AB136" s="289">
        <f t="shared" si="106"/>
        <v>27280</v>
      </c>
      <c r="AC136" s="289">
        <f t="shared" si="122"/>
        <v>30008.000000000004</v>
      </c>
      <c r="AD136" s="297">
        <v>25370</v>
      </c>
      <c r="AE136" s="297">
        <f t="shared" si="123"/>
        <v>4638.0000000000036</v>
      </c>
      <c r="AF136" s="302">
        <f t="shared" si="124"/>
        <v>1.1828143476547104</v>
      </c>
      <c r="AG136" s="306">
        <v>27020</v>
      </c>
      <c r="AH136" s="297">
        <f t="shared" si="125"/>
        <v>2988.0000000000036</v>
      </c>
      <c r="AI136" s="311">
        <f t="shared" si="126"/>
        <v>1.1105847520355294</v>
      </c>
      <c r="AK136" s="292">
        <v>130</v>
      </c>
      <c r="AL136" s="289">
        <f t="shared" si="107"/>
        <v>27350</v>
      </c>
      <c r="AM136" s="289">
        <f t="shared" si="127"/>
        <v>30085.000000000004</v>
      </c>
      <c r="AN136" s="297">
        <v>25420</v>
      </c>
      <c r="AO136" s="297">
        <f t="shared" si="128"/>
        <v>4665.0000000000036</v>
      </c>
      <c r="AP136" s="302">
        <f t="shared" si="129"/>
        <v>1.1835169158143195</v>
      </c>
      <c r="AQ136" s="306">
        <v>27070</v>
      </c>
      <c r="AR136" s="297">
        <f t="shared" si="130"/>
        <v>3015.0000000000036</v>
      </c>
      <c r="AS136" s="311">
        <f t="shared" si="131"/>
        <v>1.1113779091244922</v>
      </c>
      <c r="AU136" s="292">
        <v>130</v>
      </c>
      <c r="AV136" s="289">
        <f t="shared" si="108"/>
        <v>27380</v>
      </c>
      <c r="AW136" s="289">
        <f t="shared" si="132"/>
        <v>30118.000000000004</v>
      </c>
      <c r="AX136" s="297">
        <v>25440</v>
      </c>
      <c r="AY136" s="297">
        <f t="shared" si="133"/>
        <v>4678.0000000000036</v>
      </c>
      <c r="AZ136" s="302">
        <f t="shared" si="134"/>
        <v>1.1838836477987422</v>
      </c>
      <c r="BA136" s="306">
        <v>27090</v>
      </c>
      <c r="BB136" s="297">
        <f t="shared" si="135"/>
        <v>3028.0000000000036</v>
      </c>
      <c r="BC136" s="311">
        <f t="shared" si="136"/>
        <v>1.1117755629383537</v>
      </c>
      <c r="BE136" s="292">
        <v>130</v>
      </c>
      <c r="BF136" s="289">
        <f t="shared" si="109"/>
        <v>27630</v>
      </c>
      <c r="BG136" s="289">
        <f t="shared" si="137"/>
        <v>30393.000000000004</v>
      </c>
      <c r="BH136" s="297">
        <v>25580</v>
      </c>
      <c r="BI136" s="297">
        <f t="shared" si="138"/>
        <v>4813.0000000000036</v>
      </c>
      <c r="BJ136" s="302">
        <f t="shared" si="139"/>
        <v>1.1881548084440972</v>
      </c>
      <c r="BK136" s="306">
        <v>27230</v>
      </c>
      <c r="BL136" s="297">
        <f t="shared" si="140"/>
        <v>3163.0000000000036</v>
      </c>
      <c r="BM136" s="311">
        <f t="shared" si="141"/>
        <v>1.1161586485493942</v>
      </c>
      <c r="BO136" s="292">
        <v>130</v>
      </c>
      <c r="BP136" s="289">
        <f t="shared" si="110"/>
        <v>27770</v>
      </c>
      <c r="BQ136" s="289">
        <f t="shared" si="142"/>
        <v>30547.000000000004</v>
      </c>
      <c r="BR136" s="297">
        <v>25970</v>
      </c>
      <c r="BS136" s="297">
        <f t="shared" si="143"/>
        <v>4577.0000000000036</v>
      </c>
      <c r="BT136" s="302">
        <f t="shared" si="144"/>
        <v>1.1762418174817098</v>
      </c>
      <c r="BU136" s="306">
        <v>27620</v>
      </c>
      <c r="BV136" s="297">
        <f t="shared" si="145"/>
        <v>2927.0000000000036</v>
      </c>
      <c r="BW136" s="311">
        <f t="shared" si="146"/>
        <v>1.1059739319333817</v>
      </c>
      <c r="BY136" s="292">
        <v>130</v>
      </c>
      <c r="BZ136" s="289">
        <f t="shared" si="111"/>
        <v>27940</v>
      </c>
      <c r="CA136" s="289">
        <f t="shared" si="147"/>
        <v>30734.000000000004</v>
      </c>
      <c r="CB136" s="297">
        <v>26200</v>
      </c>
      <c r="CC136" s="297">
        <f t="shared" si="148"/>
        <v>4534.0000000000036</v>
      </c>
      <c r="CD136" s="302">
        <f t="shared" si="149"/>
        <v>1.1730534351145039</v>
      </c>
      <c r="CE136" s="306">
        <v>27850</v>
      </c>
      <c r="CF136" s="297">
        <f t="shared" si="150"/>
        <v>2884.0000000000036</v>
      </c>
      <c r="CG136" s="311">
        <f t="shared" si="151"/>
        <v>1.1035547576301616</v>
      </c>
    </row>
    <row r="137" spans="5:85">
      <c r="E137" s="289">
        <f>計算票!G138</f>
        <v>30230</v>
      </c>
      <c r="G137" s="292">
        <v>131</v>
      </c>
      <c r="H137" s="289">
        <f t="shared" si="104"/>
        <v>27490</v>
      </c>
      <c r="I137" s="289">
        <f t="shared" si="112"/>
        <v>30239.000000000004</v>
      </c>
      <c r="J137" s="297">
        <v>24230</v>
      </c>
      <c r="K137" s="297">
        <f t="shared" si="113"/>
        <v>6009.0000000000036</v>
      </c>
      <c r="L137" s="302">
        <f t="shared" si="114"/>
        <v>1.2479983491539415</v>
      </c>
      <c r="M137" s="306">
        <v>25890</v>
      </c>
      <c r="N137" s="297">
        <f t="shared" si="115"/>
        <v>4349.0000000000036</v>
      </c>
      <c r="O137" s="311">
        <f t="shared" si="116"/>
        <v>1.1679799150251065</v>
      </c>
      <c r="Q137" s="292">
        <v>131</v>
      </c>
      <c r="R137" s="289">
        <f t="shared" si="105"/>
        <v>27490</v>
      </c>
      <c r="S137" s="289">
        <f t="shared" si="117"/>
        <v>30239.000000000004</v>
      </c>
      <c r="T137" s="297">
        <v>24240</v>
      </c>
      <c r="U137" s="297">
        <f t="shared" si="118"/>
        <v>5999.0000000000036</v>
      </c>
      <c r="V137" s="302">
        <f t="shared" si="119"/>
        <v>1.2474834983498351</v>
      </c>
      <c r="W137" s="306">
        <v>25900</v>
      </c>
      <c r="X137" s="297">
        <f t="shared" si="120"/>
        <v>4339.0000000000036</v>
      </c>
      <c r="Y137" s="311">
        <f t="shared" si="121"/>
        <v>1.1675289575289576</v>
      </c>
      <c r="AA137" s="292">
        <v>131</v>
      </c>
      <c r="AB137" s="289">
        <f t="shared" si="106"/>
        <v>27520</v>
      </c>
      <c r="AC137" s="289">
        <f t="shared" si="122"/>
        <v>30272.000000000004</v>
      </c>
      <c r="AD137" s="297">
        <v>25580</v>
      </c>
      <c r="AE137" s="297">
        <f t="shared" si="123"/>
        <v>4692.0000000000036</v>
      </c>
      <c r="AF137" s="302">
        <f t="shared" si="124"/>
        <v>1.1834245504300236</v>
      </c>
      <c r="AG137" s="306">
        <v>27240</v>
      </c>
      <c r="AH137" s="297">
        <f t="shared" si="125"/>
        <v>3032.0000000000036</v>
      </c>
      <c r="AI137" s="311">
        <f t="shared" si="126"/>
        <v>1.1113069016152719</v>
      </c>
      <c r="AK137" s="292">
        <v>131</v>
      </c>
      <c r="AL137" s="289">
        <f t="shared" si="107"/>
        <v>27590</v>
      </c>
      <c r="AM137" s="289">
        <f t="shared" si="127"/>
        <v>30349.000000000004</v>
      </c>
      <c r="AN137" s="297">
        <v>25630</v>
      </c>
      <c r="AO137" s="297">
        <f t="shared" si="128"/>
        <v>4719.0000000000036</v>
      </c>
      <c r="AP137" s="302">
        <f t="shared" si="129"/>
        <v>1.1841201716738199</v>
      </c>
      <c r="AQ137" s="306">
        <v>27290</v>
      </c>
      <c r="AR137" s="297">
        <f t="shared" si="130"/>
        <v>3059.0000000000036</v>
      </c>
      <c r="AS137" s="311">
        <f t="shared" si="131"/>
        <v>1.1120923415170394</v>
      </c>
      <c r="AU137" s="292">
        <v>131</v>
      </c>
      <c r="AV137" s="289">
        <f t="shared" si="108"/>
        <v>27620</v>
      </c>
      <c r="AW137" s="289">
        <f t="shared" si="132"/>
        <v>30382.000000000004</v>
      </c>
      <c r="AX137" s="297">
        <v>25650</v>
      </c>
      <c r="AY137" s="297">
        <f t="shared" si="133"/>
        <v>4732.0000000000036</v>
      </c>
      <c r="AZ137" s="302">
        <f t="shared" si="134"/>
        <v>1.1844834307992205</v>
      </c>
      <c r="BA137" s="306">
        <v>27310</v>
      </c>
      <c r="BB137" s="297">
        <f t="shared" si="135"/>
        <v>3072.0000000000036</v>
      </c>
      <c r="BC137" s="311">
        <f t="shared" si="136"/>
        <v>1.11248626876602</v>
      </c>
      <c r="BE137" s="292">
        <v>131</v>
      </c>
      <c r="BF137" s="289">
        <f t="shared" si="109"/>
        <v>27870</v>
      </c>
      <c r="BG137" s="289">
        <f t="shared" si="137"/>
        <v>30657.000000000004</v>
      </c>
      <c r="BH137" s="297">
        <v>25790</v>
      </c>
      <c r="BI137" s="297">
        <f t="shared" si="138"/>
        <v>4867.0000000000036</v>
      </c>
      <c r="BJ137" s="302">
        <f t="shared" si="139"/>
        <v>1.1887165568049634</v>
      </c>
      <c r="BK137" s="306">
        <v>27450</v>
      </c>
      <c r="BL137" s="297">
        <f t="shared" si="140"/>
        <v>3207.0000000000036</v>
      </c>
      <c r="BM137" s="311">
        <f t="shared" si="141"/>
        <v>1.1168306010928963</v>
      </c>
      <c r="BO137" s="292">
        <v>131</v>
      </c>
      <c r="BP137" s="289">
        <f t="shared" si="110"/>
        <v>28010</v>
      </c>
      <c r="BQ137" s="289">
        <f t="shared" si="142"/>
        <v>30811.000000000004</v>
      </c>
      <c r="BR137" s="297">
        <v>26180</v>
      </c>
      <c r="BS137" s="297">
        <f t="shared" si="143"/>
        <v>4631.0000000000036</v>
      </c>
      <c r="BT137" s="302">
        <f t="shared" si="144"/>
        <v>1.176890756302521</v>
      </c>
      <c r="BU137" s="306">
        <v>27840</v>
      </c>
      <c r="BV137" s="297">
        <f t="shared" si="145"/>
        <v>2971.0000000000036</v>
      </c>
      <c r="BW137" s="311">
        <f t="shared" si="146"/>
        <v>1.1067169540229886</v>
      </c>
      <c r="BY137" s="292">
        <v>131</v>
      </c>
      <c r="BZ137" s="289">
        <f t="shared" si="111"/>
        <v>28180</v>
      </c>
      <c r="CA137" s="289">
        <f t="shared" si="147"/>
        <v>30998.000000000004</v>
      </c>
      <c r="CB137" s="297">
        <v>26410</v>
      </c>
      <c r="CC137" s="297">
        <f t="shared" si="148"/>
        <v>4588.0000000000036</v>
      </c>
      <c r="CD137" s="302">
        <f t="shared" si="149"/>
        <v>1.1737220749716017</v>
      </c>
      <c r="CE137" s="306">
        <v>28070</v>
      </c>
      <c r="CF137" s="297">
        <f t="shared" si="150"/>
        <v>2928.0000000000036</v>
      </c>
      <c r="CG137" s="311">
        <f t="shared" si="151"/>
        <v>1.1043106519415749</v>
      </c>
    </row>
    <row r="138" spans="5:85">
      <c r="E138" s="289">
        <f>計算票!G139</f>
        <v>30500</v>
      </c>
      <c r="G138" s="292">
        <v>132</v>
      </c>
      <c r="H138" s="289">
        <f t="shared" si="104"/>
        <v>27730</v>
      </c>
      <c r="I138" s="289">
        <f t="shared" si="112"/>
        <v>30503.000000000004</v>
      </c>
      <c r="J138" s="297">
        <v>24430</v>
      </c>
      <c r="K138" s="297">
        <f t="shared" si="113"/>
        <v>6073.0000000000036</v>
      </c>
      <c r="L138" s="302">
        <f t="shared" si="114"/>
        <v>1.2485878018829311</v>
      </c>
      <c r="M138" s="306">
        <v>26100</v>
      </c>
      <c r="N138" s="297">
        <f t="shared" si="115"/>
        <v>4403.0000000000036</v>
      </c>
      <c r="O138" s="311">
        <f t="shared" si="116"/>
        <v>1.168697318007663</v>
      </c>
      <c r="Q138" s="292">
        <v>132</v>
      </c>
      <c r="R138" s="289">
        <f t="shared" si="105"/>
        <v>27730</v>
      </c>
      <c r="S138" s="289">
        <f t="shared" si="117"/>
        <v>30503.000000000004</v>
      </c>
      <c r="T138" s="297">
        <v>24440</v>
      </c>
      <c r="U138" s="297">
        <f t="shared" si="118"/>
        <v>6063.0000000000036</v>
      </c>
      <c r="V138" s="302">
        <f t="shared" si="119"/>
        <v>1.2480769230769233</v>
      </c>
      <c r="W138" s="306">
        <v>26110</v>
      </c>
      <c r="X138" s="297">
        <f t="shared" si="120"/>
        <v>4393.0000000000036</v>
      </c>
      <c r="Y138" s="311">
        <f t="shared" si="121"/>
        <v>1.1682497127537343</v>
      </c>
      <c r="AA138" s="292">
        <v>132</v>
      </c>
      <c r="AB138" s="289">
        <f t="shared" si="106"/>
        <v>27760</v>
      </c>
      <c r="AC138" s="289">
        <f t="shared" si="122"/>
        <v>30536.000000000004</v>
      </c>
      <c r="AD138" s="297">
        <v>25790</v>
      </c>
      <c r="AE138" s="297">
        <f t="shared" si="123"/>
        <v>4746.0000000000036</v>
      </c>
      <c r="AF138" s="302">
        <f t="shared" si="124"/>
        <v>1.1840248158200855</v>
      </c>
      <c r="AG138" s="306">
        <v>27460</v>
      </c>
      <c r="AH138" s="297">
        <f t="shared" si="125"/>
        <v>3076.0000000000036</v>
      </c>
      <c r="AI138" s="311">
        <f t="shared" si="126"/>
        <v>1.1120174799708669</v>
      </c>
      <c r="AK138" s="292">
        <v>132</v>
      </c>
      <c r="AL138" s="289">
        <f t="shared" si="107"/>
        <v>27830</v>
      </c>
      <c r="AM138" s="289">
        <f t="shared" si="127"/>
        <v>30613.000000000004</v>
      </c>
      <c r="AN138" s="297">
        <v>25830</v>
      </c>
      <c r="AO138" s="297">
        <f t="shared" si="128"/>
        <v>4783.0000000000036</v>
      </c>
      <c r="AP138" s="302">
        <f t="shared" si="129"/>
        <v>1.1851722802942317</v>
      </c>
      <c r="AQ138" s="306">
        <v>27510</v>
      </c>
      <c r="AR138" s="297">
        <f t="shared" si="130"/>
        <v>3103.0000000000036</v>
      </c>
      <c r="AS138" s="311">
        <f t="shared" si="131"/>
        <v>1.1127953471464924</v>
      </c>
      <c r="AU138" s="292">
        <v>132</v>
      </c>
      <c r="AV138" s="289">
        <f t="shared" si="108"/>
        <v>27860</v>
      </c>
      <c r="AW138" s="289">
        <f t="shared" si="132"/>
        <v>30646.000000000004</v>
      </c>
      <c r="AX138" s="297">
        <v>25860</v>
      </c>
      <c r="AY138" s="297">
        <f t="shared" si="133"/>
        <v>4786.0000000000036</v>
      </c>
      <c r="AZ138" s="302">
        <f t="shared" si="134"/>
        <v>1.1850734725444703</v>
      </c>
      <c r="BA138" s="306">
        <v>27530</v>
      </c>
      <c r="BB138" s="297">
        <f t="shared" si="135"/>
        <v>3116.0000000000036</v>
      </c>
      <c r="BC138" s="311">
        <f t="shared" si="136"/>
        <v>1.1131856156919726</v>
      </c>
      <c r="BE138" s="292">
        <v>132</v>
      </c>
      <c r="BF138" s="289">
        <f t="shared" si="109"/>
        <v>28110</v>
      </c>
      <c r="BG138" s="289">
        <f t="shared" si="137"/>
        <v>30921.000000000004</v>
      </c>
      <c r="BH138" s="297">
        <v>26000</v>
      </c>
      <c r="BI138" s="297">
        <f t="shared" si="138"/>
        <v>4921.0000000000036</v>
      </c>
      <c r="BJ138" s="302">
        <f t="shared" si="139"/>
        <v>1.189269230769231</v>
      </c>
      <c r="BK138" s="306">
        <v>27670</v>
      </c>
      <c r="BL138" s="297">
        <f t="shared" si="140"/>
        <v>3251.0000000000036</v>
      </c>
      <c r="BM138" s="311">
        <f t="shared" si="141"/>
        <v>1.1174918684495845</v>
      </c>
      <c r="BO138" s="292">
        <v>132</v>
      </c>
      <c r="BP138" s="289">
        <f t="shared" si="110"/>
        <v>28250</v>
      </c>
      <c r="BQ138" s="289">
        <f t="shared" si="142"/>
        <v>31075.000000000004</v>
      </c>
      <c r="BR138" s="297">
        <v>26380</v>
      </c>
      <c r="BS138" s="297">
        <f t="shared" si="143"/>
        <v>4695.0000000000036</v>
      </c>
      <c r="BT138" s="302">
        <f t="shared" si="144"/>
        <v>1.177975739196361</v>
      </c>
      <c r="BU138" s="306">
        <v>28060</v>
      </c>
      <c r="BV138" s="297">
        <f t="shared" si="145"/>
        <v>3015.0000000000036</v>
      </c>
      <c r="BW138" s="311">
        <f t="shared" si="146"/>
        <v>1.1074483250178191</v>
      </c>
      <c r="BY138" s="292">
        <v>132</v>
      </c>
      <c r="BZ138" s="289">
        <f t="shared" si="111"/>
        <v>28420</v>
      </c>
      <c r="CA138" s="289">
        <f t="shared" si="147"/>
        <v>31262.000000000004</v>
      </c>
      <c r="CB138" s="297">
        <v>26620</v>
      </c>
      <c r="CC138" s="297">
        <f t="shared" si="148"/>
        <v>4642.0000000000036</v>
      </c>
      <c r="CD138" s="302">
        <f t="shared" si="149"/>
        <v>1.1743801652892563</v>
      </c>
      <c r="CE138" s="306">
        <v>28290</v>
      </c>
      <c r="CF138" s="297">
        <f t="shared" si="150"/>
        <v>2972.0000000000036</v>
      </c>
      <c r="CG138" s="311">
        <f t="shared" si="151"/>
        <v>1.1050547896783316</v>
      </c>
    </row>
    <row r="139" spans="5:85">
      <c r="E139" s="289">
        <f>計算票!G140</f>
        <v>30760</v>
      </c>
      <c r="G139" s="292">
        <v>133</v>
      </c>
      <c r="H139" s="289">
        <f t="shared" si="104"/>
        <v>27970</v>
      </c>
      <c r="I139" s="289">
        <f t="shared" si="112"/>
        <v>30767.000000000004</v>
      </c>
      <c r="J139" s="297">
        <v>24620</v>
      </c>
      <c r="K139" s="297">
        <f t="shared" si="113"/>
        <v>6147.0000000000036</v>
      </c>
      <c r="L139" s="302">
        <f t="shared" si="114"/>
        <v>1.2496750609260765</v>
      </c>
      <c r="M139" s="306">
        <v>26310</v>
      </c>
      <c r="N139" s="297">
        <f t="shared" si="115"/>
        <v>4457.0000000000036</v>
      </c>
      <c r="O139" s="311">
        <f t="shared" si="116"/>
        <v>1.1694032687191183</v>
      </c>
      <c r="Q139" s="292">
        <v>133</v>
      </c>
      <c r="R139" s="289">
        <f t="shared" si="105"/>
        <v>27970</v>
      </c>
      <c r="S139" s="289">
        <f t="shared" si="117"/>
        <v>30767.000000000004</v>
      </c>
      <c r="T139" s="297">
        <v>24640</v>
      </c>
      <c r="U139" s="297">
        <f t="shared" si="118"/>
        <v>6127.0000000000036</v>
      </c>
      <c r="V139" s="302">
        <f t="shared" si="119"/>
        <v>1.2486607142857145</v>
      </c>
      <c r="W139" s="306">
        <v>26320</v>
      </c>
      <c r="X139" s="297">
        <f t="shared" si="120"/>
        <v>4447.0000000000036</v>
      </c>
      <c r="Y139" s="311">
        <f t="shared" si="121"/>
        <v>1.1689589665653497</v>
      </c>
      <c r="AA139" s="292">
        <v>133</v>
      </c>
      <c r="AB139" s="289">
        <f t="shared" si="106"/>
        <v>28000</v>
      </c>
      <c r="AC139" s="289">
        <f t="shared" si="122"/>
        <v>30800.000000000004</v>
      </c>
      <c r="AD139" s="297">
        <v>26000</v>
      </c>
      <c r="AE139" s="297">
        <f t="shared" si="123"/>
        <v>4800.0000000000036</v>
      </c>
      <c r="AF139" s="302">
        <f t="shared" si="124"/>
        <v>1.1846153846153848</v>
      </c>
      <c r="AG139" s="306">
        <v>27680</v>
      </c>
      <c r="AH139" s="297">
        <f t="shared" si="125"/>
        <v>3120.0000000000036</v>
      </c>
      <c r="AI139" s="311">
        <f t="shared" si="126"/>
        <v>1.1127167630057804</v>
      </c>
      <c r="AK139" s="292">
        <v>133</v>
      </c>
      <c r="AL139" s="289">
        <f t="shared" si="107"/>
        <v>28070</v>
      </c>
      <c r="AM139" s="289">
        <f t="shared" si="127"/>
        <v>30877.000000000004</v>
      </c>
      <c r="AN139" s="297">
        <v>26040</v>
      </c>
      <c r="AO139" s="297">
        <f t="shared" si="128"/>
        <v>4837.0000000000036</v>
      </c>
      <c r="AP139" s="302">
        <f t="shared" si="129"/>
        <v>1.185752688172043</v>
      </c>
      <c r="AQ139" s="306">
        <v>27730</v>
      </c>
      <c r="AR139" s="297">
        <f t="shared" si="130"/>
        <v>3147.0000000000036</v>
      </c>
      <c r="AS139" s="311">
        <f t="shared" si="131"/>
        <v>1.1134871979805265</v>
      </c>
      <c r="AU139" s="292">
        <v>133</v>
      </c>
      <c r="AV139" s="289">
        <f t="shared" si="108"/>
        <v>28100</v>
      </c>
      <c r="AW139" s="289">
        <f t="shared" si="132"/>
        <v>30910.000000000004</v>
      </c>
      <c r="AX139" s="297">
        <v>26070</v>
      </c>
      <c r="AY139" s="297">
        <f t="shared" si="133"/>
        <v>4840.0000000000036</v>
      </c>
      <c r="AZ139" s="302">
        <f t="shared" si="134"/>
        <v>1.1856540084388187</v>
      </c>
      <c r="BA139" s="306">
        <v>27750</v>
      </c>
      <c r="BB139" s="297">
        <f t="shared" si="135"/>
        <v>3160.0000000000036</v>
      </c>
      <c r="BC139" s="311">
        <f t="shared" si="136"/>
        <v>1.113873873873874</v>
      </c>
      <c r="BE139" s="292">
        <v>133</v>
      </c>
      <c r="BF139" s="289">
        <f t="shared" si="109"/>
        <v>28350</v>
      </c>
      <c r="BG139" s="289">
        <f t="shared" si="137"/>
        <v>31185.000000000004</v>
      </c>
      <c r="BH139" s="297">
        <v>26210</v>
      </c>
      <c r="BI139" s="297">
        <f t="shared" si="138"/>
        <v>4975.0000000000036</v>
      </c>
      <c r="BJ139" s="302">
        <f t="shared" si="139"/>
        <v>1.1898130484547884</v>
      </c>
      <c r="BK139" s="306">
        <v>27890</v>
      </c>
      <c r="BL139" s="297">
        <f t="shared" si="140"/>
        <v>3295.0000000000036</v>
      </c>
      <c r="BM139" s="311">
        <f t="shared" si="141"/>
        <v>1.1181427034779492</v>
      </c>
      <c r="BO139" s="292">
        <v>133</v>
      </c>
      <c r="BP139" s="289">
        <f t="shared" si="110"/>
        <v>28490</v>
      </c>
      <c r="BQ139" s="289">
        <f t="shared" si="142"/>
        <v>31339.000000000004</v>
      </c>
      <c r="BR139" s="297">
        <v>26590</v>
      </c>
      <c r="BS139" s="297">
        <f t="shared" si="143"/>
        <v>4749.0000000000036</v>
      </c>
      <c r="BT139" s="302">
        <f t="shared" si="144"/>
        <v>1.1786009778112074</v>
      </c>
      <c r="BU139" s="306">
        <v>28280</v>
      </c>
      <c r="BV139" s="297">
        <f t="shared" si="145"/>
        <v>3059.0000000000036</v>
      </c>
      <c r="BW139" s="311">
        <f t="shared" si="146"/>
        <v>1.1081683168316834</v>
      </c>
      <c r="BY139" s="292">
        <v>133</v>
      </c>
      <c r="BZ139" s="289">
        <f t="shared" si="111"/>
        <v>28660</v>
      </c>
      <c r="CA139" s="289">
        <f t="shared" si="147"/>
        <v>31526.000000000004</v>
      </c>
      <c r="CB139" s="297">
        <v>26820</v>
      </c>
      <c r="CC139" s="297">
        <f t="shared" si="148"/>
        <v>4706.0000000000036</v>
      </c>
      <c r="CD139" s="302">
        <f t="shared" si="149"/>
        <v>1.1754660700969428</v>
      </c>
      <c r="CE139" s="306">
        <v>28510</v>
      </c>
      <c r="CF139" s="297">
        <f t="shared" si="150"/>
        <v>3016.0000000000036</v>
      </c>
      <c r="CG139" s="311">
        <f t="shared" si="151"/>
        <v>1.1057874430024555</v>
      </c>
    </row>
    <row r="140" spans="5:85">
      <c r="E140" s="289">
        <f>計算票!G141</f>
        <v>31030</v>
      </c>
      <c r="G140" s="292">
        <v>134</v>
      </c>
      <c r="H140" s="289">
        <f t="shared" si="104"/>
        <v>28210</v>
      </c>
      <c r="I140" s="289">
        <f t="shared" si="112"/>
        <v>31031.000000000004</v>
      </c>
      <c r="J140" s="297">
        <v>24820</v>
      </c>
      <c r="K140" s="297">
        <f t="shared" si="113"/>
        <v>6211.0000000000036</v>
      </c>
      <c r="L140" s="302">
        <f t="shared" si="114"/>
        <v>1.2502417405318293</v>
      </c>
      <c r="M140" s="306">
        <v>26520</v>
      </c>
      <c r="N140" s="297">
        <f t="shared" si="115"/>
        <v>4511.0000000000036</v>
      </c>
      <c r="O140" s="311">
        <f t="shared" si="116"/>
        <v>1.1700980392156863</v>
      </c>
      <c r="Q140" s="292">
        <v>134</v>
      </c>
      <c r="R140" s="289">
        <f t="shared" si="105"/>
        <v>28210</v>
      </c>
      <c r="S140" s="289">
        <f t="shared" si="117"/>
        <v>31031.000000000004</v>
      </c>
      <c r="T140" s="297">
        <v>24830</v>
      </c>
      <c r="U140" s="297">
        <f t="shared" si="118"/>
        <v>6201.0000000000036</v>
      </c>
      <c r="V140" s="302">
        <f t="shared" si="119"/>
        <v>1.249738219895288</v>
      </c>
      <c r="W140" s="306">
        <v>26530</v>
      </c>
      <c r="X140" s="297">
        <f t="shared" si="120"/>
        <v>4501.0000000000036</v>
      </c>
      <c r="Y140" s="311">
        <f t="shared" si="121"/>
        <v>1.1696569920844329</v>
      </c>
      <c r="AA140" s="292">
        <v>134</v>
      </c>
      <c r="AB140" s="289">
        <f t="shared" si="106"/>
        <v>28240</v>
      </c>
      <c r="AC140" s="289">
        <f t="shared" si="122"/>
        <v>31064.000000000004</v>
      </c>
      <c r="AD140" s="297">
        <v>26210</v>
      </c>
      <c r="AE140" s="297">
        <f t="shared" si="123"/>
        <v>4854.0000000000036</v>
      </c>
      <c r="AF140" s="302">
        <f t="shared" si="124"/>
        <v>1.1851964898893554</v>
      </c>
      <c r="AG140" s="306">
        <v>27900</v>
      </c>
      <c r="AH140" s="297">
        <f t="shared" si="125"/>
        <v>3164.0000000000036</v>
      </c>
      <c r="AI140" s="311">
        <f t="shared" si="126"/>
        <v>1.113405017921147</v>
      </c>
      <c r="AK140" s="292">
        <v>134</v>
      </c>
      <c r="AL140" s="289">
        <f t="shared" si="107"/>
        <v>28310</v>
      </c>
      <c r="AM140" s="289">
        <f t="shared" si="127"/>
        <v>31141.000000000004</v>
      </c>
      <c r="AN140" s="297">
        <v>26250</v>
      </c>
      <c r="AO140" s="297">
        <f t="shared" si="128"/>
        <v>4891.0000000000036</v>
      </c>
      <c r="AP140" s="302">
        <f t="shared" si="129"/>
        <v>1.1863238095238096</v>
      </c>
      <c r="AQ140" s="306">
        <v>27950</v>
      </c>
      <c r="AR140" s="297">
        <f t="shared" si="130"/>
        <v>3191.0000000000036</v>
      </c>
      <c r="AS140" s="311">
        <f t="shared" si="131"/>
        <v>1.1141681574239715</v>
      </c>
      <c r="AU140" s="292">
        <v>134</v>
      </c>
      <c r="AV140" s="289">
        <f t="shared" si="108"/>
        <v>28340</v>
      </c>
      <c r="AW140" s="289">
        <f t="shared" si="132"/>
        <v>31174.000000000004</v>
      </c>
      <c r="AX140" s="297">
        <v>26270</v>
      </c>
      <c r="AY140" s="297">
        <f t="shared" si="133"/>
        <v>4904.0000000000036</v>
      </c>
      <c r="AZ140" s="302">
        <f t="shared" si="134"/>
        <v>1.1866768176627334</v>
      </c>
      <c r="BA140" s="306">
        <v>27970</v>
      </c>
      <c r="BB140" s="297">
        <f t="shared" si="135"/>
        <v>3204.0000000000036</v>
      </c>
      <c r="BC140" s="311">
        <f t="shared" si="136"/>
        <v>1.1145513049696105</v>
      </c>
      <c r="BE140" s="292">
        <v>134</v>
      </c>
      <c r="BF140" s="289">
        <f t="shared" si="109"/>
        <v>28590</v>
      </c>
      <c r="BG140" s="289">
        <f t="shared" si="137"/>
        <v>31449.000000000004</v>
      </c>
      <c r="BH140" s="297">
        <v>26420</v>
      </c>
      <c r="BI140" s="297">
        <f t="shared" si="138"/>
        <v>5029.0000000000036</v>
      </c>
      <c r="BJ140" s="302">
        <f t="shared" si="139"/>
        <v>1.1903482210446632</v>
      </c>
      <c r="BK140" s="306">
        <v>28110</v>
      </c>
      <c r="BL140" s="297">
        <f t="shared" si="140"/>
        <v>3339.0000000000036</v>
      </c>
      <c r="BM140" s="311">
        <f t="shared" si="141"/>
        <v>1.1187833511205978</v>
      </c>
      <c r="BO140" s="292">
        <v>134</v>
      </c>
      <c r="BP140" s="289">
        <f t="shared" si="110"/>
        <v>28730</v>
      </c>
      <c r="BQ140" s="289">
        <f t="shared" si="142"/>
        <v>31603.000000000004</v>
      </c>
      <c r="BR140" s="297">
        <v>26800</v>
      </c>
      <c r="BS140" s="297">
        <f t="shared" si="143"/>
        <v>4803.0000000000036</v>
      </c>
      <c r="BT140" s="302">
        <f t="shared" si="144"/>
        <v>1.1792164179104478</v>
      </c>
      <c r="BU140" s="306">
        <v>28500</v>
      </c>
      <c r="BV140" s="297">
        <f t="shared" si="145"/>
        <v>3103.0000000000036</v>
      </c>
      <c r="BW140" s="311">
        <f t="shared" si="146"/>
        <v>1.1088771929824564</v>
      </c>
      <c r="BY140" s="292">
        <v>134</v>
      </c>
      <c r="BZ140" s="289">
        <f t="shared" si="111"/>
        <v>28900</v>
      </c>
      <c r="CA140" s="289">
        <f t="shared" si="147"/>
        <v>31790.000000000004</v>
      </c>
      <c r="CB140" s="297">
        <v>27030</v>
      </c>
      <c r="CC140" s="297">
        <f t="shared" si="148"/>
        <v>4760.0000000000036</v>
      </c>
      <c r="CD140" s="302">
        <f t="shared" si="149"/>
        <v>1.1761006289308178</v>
      </c>
      <c r="CE140" s="306">
        <v>28730</v>
      </c>
      <c r="CF140" s="297">
        <f t="shared" si="150"/>
        <v>3060.0000000000036</v>
      </c>
      <c r="CG140" s="311">
        <f t="shared" si="151"/>
        <v>1.1065088757396451</v>
      </c>
    </row>
    <row r="141" spans="5:85">
      <c r="E141" s="289">
        <f>計算票!G142</f>
        <v>31290</v>
      </c>
      <c r="G141" s="292">
        <v>135</v>
      </c>
      <c r="H141" s="289">
        <f t="shared" si="104"/>
        <v>28450</v>
      </c>
      <c r="I141" s="289">
        <f t="shared" si="112"/>
        <v>31295.000000000004</v>
      </c>
      <c r="J141" s="297">
        <v>25020</v>
      </c>
      <c r="K141" s="297">
        <f t="shared" si="113"/>
        <v>6275.0000000000036</v>
      </c>
      <c r="L141" s="302">
        <f t="shared" si="114"/>
        <v>1.2507993605115908</v>
      </c>
      <c r="M141" s="306">
        <v>26730</v>
      </c>
      <c r="N141" s="297">
        <f t="shared" si="115"/>
        <v>4565.0000000000036</v>
      </c>
      <c r="O141" s="311">
        <f t="shared" si="116"/>
        <v>1.1707818930041154</v>
      </c>
      <c r="Q141" s="292">
        <v>135</v>
      </c>
      <c r="R141" s="289">
        <f t="shared" si="105"/>
        <v>28450</v>
      </c>
      <c r="S141" s="289">
        <f t="shared" si="117"/>
        <v>31295.000000000004</v>
      </c>
      <c r="T141" s="297">
        <v>25030</v>
      </c>
      <c r="U141" s="297">
        <f t="shared" si="118"/>
        <v>6265.0000000000036</v>
      </c>
      <c r="V141" s="302">
        <f t="shared" si="119"/>
        <v>1.2502996404314823</v>
      </c>
      <c r="W141" s="306">
        <v>26740</v>
      </c>
      <c r="X141" s="297">
        <f t="shared" si="120"/>
        <v>4555.0000000000036</v>
      </c>
      <c r="Y141" s="311">
        <f t="shared" si="121"/>
        <v>1.1703440538519074</v>
      </c>
      <c r="AA141" s="292">
        <v>135</v>
      </c>
      <c r="AB141" s="289">
        <f t="shared" si="106"/>
        <v>28480</v>
      </c>
      <c r="AC141" s="289">
        <f t="shared" si="122"/>
        <v>31328.000000000004</v>
      </c>
      <c r="AD141" s="297">
        <v>26420</v>
      </c>
      <c r="AE141" s="297">
        <f t="shared" si="123"/>
        <v>4908.0000000000036</v>
      </c>
      <c r="AF141" s="302">
        <f t="shared" si="124"/>
        <v>1.1857683573050721</v>
      </c>
      <c r="AG141" s="306">
        <v>28120</v>
      </c>
      <c r="AH141" s="297">
        <f t="shared" si="125"/>
        <v>3208.0000000000036</v>
      </c>
      <c r="AI141" s="311">
        <f t="shared" si="126"/>
        <v>1.1140825035561879</v>
      </c>
      <c r="AK141" s="292">
        <v>135</v>
      </c>
      <c r="AL141" s="289">
        <f t="shared" si="107"/>
        <v>28550</v>
      </c>
      <c r="AM141" s="289">
        <f t="shared" si="127"/>
        <v>31405.000000000004</v>
      </c>
      <c r="AN141" s="297">
        <v>26460</v>
      </c>
      <c r="AO141" s="297">
        <f t="shared" si="128"/>
        <v>4945.0000000000036</v>
      </c>
      <c r="AP141" s="302">
        <f t="shared" si="129"/>
        <v>1.1868858654572942</v>
      </c>
      <c r="AQ141" s="306">
        <v>28170</v>
      </c>
      <c r="AR141" s="297">
        <f t="shared" si="130"/>
        <v>3235.0000000000036</v>
      </c>
      <c r="AS141" s="311">
        <f t="shared" si="131"/>
        <v>1.1148384806531773</v>
      </c>
      <c r="AU141" s="292">
        <v>135</v>
      </c>
      <c r="AV141" s="289">
        <f t="shared" si="108"/>
        <v>28580</v>
      </c>
      <c r="AW141" s="289">
        <f t="shared" si="132"/>
        <v>31438.000000000004</v>
      </c>
      <c r="AX141" s="297">
        <v>26480</v>
      </c>
      <c r="AY141" s="297">
        <f t="shared" si="133"/>
        <v>4958.0000000000036</v>
      </c>
      <c r="AZ141" s="302">
        <f t="shared" si="134"/>
        <v>1.1872356495468279</v>
      </c>
      <c r="BA141" s="306">
        <v>28190</v>
      </c>
      <c r="BB141" s="297">
        <f t="shared" si="135"/>
        <v>3248.0000000000036</v>
      </c>
      <c r="BC141" s="311">
        <f t="shared" si="136"/>
        <v>1.1152181624689608</v>
      </c>
      <c r="BE141" s="292">
        <v>135</v>
      </c>
      <c r="BF141" s="289">
        <f t="shared" si="109"/>
        <v>28830</v>
      </c>
      <c r="BG141" s="289">
        <f t="shared" si="137"/>
        <v>31713.000000000004</v>
      </c>
      <c r="BH141" s="297">
        <v>26630</v>
      </c>
      <c r="BI141" s="297">
        <f t="shared" si="138"/>
        <v>5083.0000000000036</v>
      </c>
      <c r="BJ141" s="302">
        <f t="shared" si="139"/>
        <v>1.1908749530604583</v>
      </c>
      <c r="BK141" s="306">
        <v>28330</v>
      </c>
      <c r="BL141" s="297">
        <f t="shared" si="140"/>
        <v>3383.0000000000036</v>
      </c>
      <c r="BM141" s="311">
        <f t="shared" si="141"/>
        <v>1.1194140487116133</v>
      </c>
      <c r="BO141" s="292">
        <v>135</v>
      </c>
      <c r="BP141" s="289">
        <f t="shared" si="110"/>
        <v>28970</v>
      </c>
      <c r="BQ141" s="289">
        <f t="shared" si="142"/>
        <v>31867.000000000004</v>
      </c>
      <c r="BR141" s="297">
        <v>27010</v>
      </c>
      <c r="BS141" s="297">
        <f t="shared" si="143"/>
        <v>4857.0000000000036</v>
      </c>
      <c r="BT141" s="302">
        <f t="shared" si="144"/>
        <v>1.1798222880414662</v>
      </c>
      <c r="BU141" s="306">
        <v>28720</v>
      </c>
      <c r="BV141" s="297">
        <f t="shared" si="145"/>
        <v>3147.0000000000036</v>
      </c>
      <c r="BW141" s="311">
        <f t="shared" si="146"/>
        <v>1.1095752089136492</v>
      </c>
      <c r="BY141" s="292">
        <v>135</v>
      </c>
      <c r="BZ141" s="289">
        <f t="shared" si="111"/>
        <v>29140</v>
      </c>
      <c r="CA141" s="289">
        <f t="shared" si="147"/>
        <v>32054.000000000004</v>
      </c>
      <c r="CB141" s="297">
        <v>27240</v>
      </c>
      <c r="CC141" s="297">
        <f t="shared" si="148"/>
        <v>4814.0000000000036</v>
      </c>
      <c r="CD141" s="302">
        <f t="shared" si="149"/>
        <v>1.1767254038179149</v>
      </c>
      <c r="CE141" s="306">
        <v>28950</v>
      </c>
      <c r="CF141" s="297">
        <f t="shared" si="150"/>
        <v>3104.0000000000036</v>
      </c>
      <c r="CG141" s="311">
        <f t="shared" si="151"/>
        <v>1.1072193436960278</v>
      </c>
    </row>
    <row r="142" spans="5:85">
      <c r="E142" s="289">
        <f>計算票!G143</f>
        <v>31550</v>
      </c>
      <c r="G142" s="292">
        <v>136</v>
      </c>
      <c r="H142" s="289">
        <f t="shared" si="104"/>
        <v>28690</v>
      </c>
      <c r="I142" s="289">
        <f t="shared" si="112"/>
        <v>31559.000000000004</v>
      </c>
      <c r="J142" s="297">
        <v>25220</v>
      </c>
      <c r="K142" s="297">
        <f t="shared" si="113"/>
        <v>6339.0000000000036</v>
      </c>
      <c r="L142" s="302">
        <f t="shared" si="114"/>
        <v>1.251348136399683</v>
      </c>
      <c r="M142" s="306">
        <v>26930</v>
      </c>
      <c r="N142" s="297">
        <f t="shared" si="115"/>
        <v>4629.0000000000036</v>
      </c>
      <c r="O142" s="311">
        <f t="shared" si="116"/>
        <v>1.1718900854066099</v>
      </c>
      <c r="Q142" s="292">
        <v>136</v>
      </c>
      <c r="R142" s="289">
        <f t="shared" si="105"/>
        <v>28690</v>
      </c>
      <c r="S142" s="289">
        <f t="shared" si="117"/>
        <v>31559.000000000004</v>
      </c>
      <c r="T142" s="297">
        <v>25230</v>
      </c>
      <c r="U142" s="297">
        <f t="shared" si="118"/>
        <v>6329.0000000000036</v>
      </c>
      <c r="V142" s="302">
        <f t="shared" si="119"/>
        <v>1.2508521601268332</v>
      </c>
      <c r="W142" s="306">
        <v>26950</v>
      </c>
      <c r="X142" s="297">
        <f t="shared" si="120"/>
        <v>4609.0000000000036</v>
      </c>
      <c r="Y142" s="311">
        <f t="shared" si="121"/>
        <v>1.1710204081632654</v>
      </c>
      <c r="AA142" s="292">
        <v>136</v>
      </c>
      <c r="AB142" s="289">
        <f t="shared" si="106"/>
        <v>28720</v>
      </c>
      <c r="AC142" s="289">
        <f t="shared" si="122"/>
        <v>31592.000000000004</v>
      </c>
      <c r="AD142" s="297">
        <v>26630</v>
      </c>
      <c r="AE142" s="297">
        <f t="shared" si="123"/>
        <v>4962.0000000000036</v>
      </c>
      <c r="AF142" s="302">
        <f t="shared" si="124"/>
        <v>1.1863312054074353</v>
      </c>
      <c r="AG142" s="306">
        <v>28340</v>
      </c>
      <c r="AH142" s="297">
        <f t="shared" si="125"/>
        <v>3252.0000000000036</v>
      </c>
      <c r="AI142" s="311">
        <f t="shared" si="126"/>
        <v>1.1147494707127736</v>
      </c>
      <c r="AK142" s="292">
        <v>136</v>
      </c>
      <c r="AL142" s="289">
        <f t="shared" si="107"/>
        <v>28790</v>
      </c>
      <c r="AM142" s="289">
        <f t="shared" si="127"/>
        <v>31669.000000000004</v>
      </c>
      <c r="AN142" s="297">
        <v>26670</v>
      </c>
      <c r="AO142" s="297">
        <f t="shared" si="128"/>
        <v>4999.0000000000036</v>
      </c>
      <c r="AP142" s="302">
        <f t="shared" si="129"/>
        <v>1.1874390701162356</v>
      </c>
      <c r="AQ142" s="306">
        <v>28390</v>
      </c>
      <c r="AR142" s="297">
        <f t="shared" si="130"/>
        <v>3279.0000000000036</v>
      </c>
      <c r="AS142" s="311">
        <f t="shared" si="131"/>
        <v>1.1154984149348364</v>
      </c>
      <c r="AU142" s="292">
        <v>136</v>
      </c>
      <c r="AV142" s="289">
        <f t="shared" si="108"/>
        <v>28820</v>
      </c>
      <c r="AW142" s="289">
        <f t="shared" si="132"/>
        <v>31702.000000000004</v>
      </c>
      <c r="AX142" s="297">
        <v>26690</v>
      </c>
      <c r="AY142" s="297">
        <f t="shared" si="133"/>
        <v>5012.0000000000036</v>
      </c>
      <c r="AZ142" s="302">
        <f t="shared" si="134"/>
        <v>1.1877856875234172</v>
      </c>
      <c r="BA142" s="306">
        <v>28410</v>
      </c>
      <c r="BB142" s="297">
        <f t="shared" si="135"/>
        <v>3292.0000000000036</v>
      </c>
      <c r="BC142" s="311">
        <f t="shared" si="136"/>
        <v>1.1158746920098559</v>
      </c>
      <c r="BE142" s="292">
        <v>136</v>
      </c>
      <c r="BF142" s="289">
        <f t="shared" si="109"/>
        <v>29070</v>
      </c>
      <c r="BG142" s="289">
        <f t="shared" si="137"/>
        <v>31977.000000000004</v>
      </c>
      <c r="BH142" s="297">
        <v>26840</v>
      </c>
      <c r="BI142" s="297">
        <f t="shared" si="138"/>
        <v>5137.0000000000036</v>
      </c>
      <c r="BJ142" s="302">
        <f t="shared" si="139"/>
        <v>1.1913934426229509</v>
      </c>
      <c r="BK142" s="306">
        <v>28550</v>
      </c>
      <c r="BL142" s="297">
        <f t="shared" si="140"/>
        <v>3427.0000000000036</v>
      </c>
      <c r="BM142" s="311">
        <f t="shared" si="141"/>
        <v>1.1200350262697023</v>
      </c>
      <c r="BO142" s="292">
        <v>136</v>
      </c>
      <c r="BP142" s="289">
        <f t="shared" si="110"/>
        <v>29210</v>
      </c>
      <c r="BQ142" s="289">
        <f t="shared" si="142"/>
        <v>32131.000000000004</v>
      </c>
      <c r="BR142" s="297">
        <v>27220</v>
      </c>
      <c r="BS142" s="297">
        <f t="shared" si="143"/>
        <v>4911.0000000000036</v>
      </c>
      <c r="BT142" s="302">
        <f t="shared" si="144"/>
        <v>1.1804188096987511</v>
      </c>
      <c r="BU142" s="306">
        <v>28940</v>
      </c>
      <c r="BV142" s="297">
        <f t="shared" si="145"/>
        <v>3191.0000000000036</v>
      </c>
      <c r="BW142" s="311">
        <f t="shared" si="146"/>
        <v>1.1102626123013133</v>
      </c>
      <c r="BY142" s="292">
        <v>136</v>
      </c>
      <c r="BZ142" s="289">
        <f t="shared" si="111"/>
        <v>29380</v>
      </c>
      <c r="CA142" s="289">
        <f t="shared" si="147"/>
        <v>32318.000000000004</v>
      </c>
      <c r="CB142" s="297">
        <v>27450</v>
      </c>
      <c r="CC142" s="297">
        <f t="shared" si="148"/>
        <v>4868.0000000000036</v>
      </c>
      <c r="CD142" s="302">
        <f t="shared" si="149"/>
        <v>1.1773406193078326</v>
      </c>
      <c r="CE142" s="306">
        <v>29170</v>
      </c>
      <c r="CF142" s="297">
        <f t="shared" si="150"/>
        <v>3148.0000000000036</v>
      </c>
      <c r="CG142" s="311">
        <f t="shared" si="151"/>
        <v>1.1079190949605762</v>
      </c>
    </row>
    <row r="143" spans="5:85">
      <c r="E143" s="289">
        <f>計算票!G144</f>
        <v>31820</v>
      </c>
      <c r="G143" s="292">
        <v>137</v>
      </c>
      <c r="H143" s="289">
        <f t="shared" si="104"/>
        <v>28930</v>
      </c>
      <c r="I143" s="289">
        <f t="shared" si="112"/>
        <v>31823.000000000004</v>
      </c>
      <c r="J143" s="297">
        <v>25420</v>
      </c>
      <c r="K143" s="297">
        <f t="shared" si="113"/>
        <v>6403.0000000000036</v>
      </c>
      <c r="L143" s="302">
        <f t="shared" si="114"/>
        <v>1.2518882769472857</v>
      </c>
      <c r="M143" s="306">
        <v>27140</v>
      </c>
      <c r="N143" s="297">
        <f t="shared" si="115"/>
        <v>4683.0000000000036</v>
      </c>
      <c r="O143" s="311">
        <f t="shared" si="116"/>
        <v>1.1725497420781137</v>
      </c>
      <c r="Q143" s="292">
        <v>137</v>
      </c>
      <c r="R143" s="289">
        <f t="shared" si="105"/>
        <v>28930</v>
      </c>
      <c r="S143" s="289">
        <f t="shared" si="117"/>
        <v>31823.000000000004</v>
      </c>
      <c r="T143" s="297">
        <v>25430</v>
      </c>
      <c r="U143" s="297">
        <f t="shared" si="118"/>
        <v>6393.0000000000036</v>
      </c>
      <c r="V143" s="302">
        <f t="shared" si="119"/>
        <v>1.2513959889893829</v>
      </c>
      <c r="W143" s="306">
        <v>27150</v>
      </c>
      <c r="X143" s="297">
        <f t="shared" si="120"/>
        <v>4673.0000000000036</v>
      </c>
      <c r="Y143" s="311">
        <f t="shared" si="121"/>
        <v>1.1721178637200738</v>
      </c>
      <c r="AA143" s="292">
        <v>137</v>
      </c>
      <c r="AB143" s="289">
        <f t="shared" si="106"/>
        <v>28960</v>
      </c>
      <c r="AC143" s="289">
        <f t="shared" si="122"/>
        <v>31856.000000000004</v>
      </c>
      <c r="AD143" s="297">
        <v>26840</v>
      </c>
      <c r="AE143" s="297">
        <f t="shared" si="123"/>
        <v>5016.0000000000036</v>
      </c>
      <c r="AF143" s="302">
        <f t="shared" si="124"/>
        <v>1.1868852459016395</v>
      </c>
      <c r="AG143" s="306">
        <v>28560</v>
      </c>
      <c r="AH143" s="297">
        <f t="shared" si="125"/>
        <v>3296.0000000000036</v>
      </c>
      <c r="AI143" s="311">
        <f t="shared" si="126"/>
        <v>1.115406162464986</v>
      </c>
      <c r="AK143" s="292">
        <v>137</v>
      </c>
      <c r="AL143" s="289">
        <f t="shared" si="107"/>
        <v>29030</v>
      </c>
      <c r="AM143" s="289">
        <f t="shared" si="127"/>
        <v>31933.000000000004</v>
      </c>
      <c r="AN143" s="297">
        <v>26880</v>
      </c>
      <c r="AO143" s="297">
        <f t="shared" si="128"/>
        <v>5053.0000000000036</v>
      </c>
      <c r="AP143" s="302">
        <f t="shared" si="129"/>
        <v>1.187983630952381</v>
      </c>
      <c r="AQ143" s="306">
        <v>28610</v>
      </c>
      <c r="AR143" s="297">
        <f t="shared" si="130"/>
        <v>3323.0000000000036</v>
      </c>
      <c r="AS143" s="311">
        <f t="shared" si="131"/>
        <v>1.1161481999300944</v>
      </c>
      <c r="AU143" s="292">
        <v>137</v>
      </c>
      <c r="AV143" s="289">
        <f t="shared" si="108"/>
        <v>29060</v>
      </c>
      <c r="AW143" s="289">
        <f t="shared" si="132"/>
        <v>31966.000000000004</v>
      </c>
      <c r="AX143" s="297">
        <v>26900</v>
      </c>
      <c r="AY143" s="297">
        <f t="shared" si="133"/>
        <v>5066.0000000000036</v>
      </c>
      <c r="AZ143" s="302">
        <f t="shared" si="134"/>
        <v>1.1883271375464686</v>
      </c>
      <c r="BA143" s="306">
        <v>28630</v>
      </c>
      <c r="BB143" s="297">
        <f t="shared" si="135"/>
        <v>3336.0000000000036</v>
      </c>
      <c r="BC143" s="311">
        <f t="shared" si="136"/>
        <v>1.1165211316800561</v>
      </c>
      <c r="BE143" s="292">
        <v>137</v>
      </c>
      <c r="BF143" s="289">
        <f t="shared" si="109"/>
        <v>29310</v>
      </c>
      <c r="BG143" s="289">
        <f t="shared" si="137"/>
        <v>32241.000000000004</v>
      </c>
      <c r="BH143" s="297">
        <v>27040</v>
      </c>
      <c r="BI143" s="297">
        <f t="shared" si="138"/>
        <v>5201.0000000000036</v>
      </c>
      <c r="BJ143" s="302">
        <f t="shared" si="139"/>
        <v>1.1923446745562132</v>
      </c>
      <c r="BK143" s="306">
        <v>28770</v>
      </c>
      <c r="BL143" s="297">
        <f t="shared" si="140"/>
        <v>3471.0000000000036</v>
      </c>
      <c r="BM143" s="311">
        <f t="shared" si="141"/>
        <v>1.1206465067778937</v>
      </c>
      <c r="BO143" s="292">
        <v>137</v>
      </c>
      <c r="BP143" s="289">
        <f t="shared" si="110"/>
        <v>29450</v>
      </c>
      <c r="BQ143" s="289">
        <f t="shared" si="142"/>
        <v>32395.000000000004</v>
      </c>
      <c r="BR143" s="297">
        <v>27430</v>
      </c>
      <c r="BS143" s="297">
        <f t="shared" si="143"/>
        <v>4965.0000000000036</v>
      </c>
      <c r="BT143" s="302">
        <f t="shared" si="144"/>
        <v>1.1810061975938755</v>
      </c>
      <c r="BU143" s="306">
        <v>29160</v>
      </c>
      <c r="BV143" s="297">
        <f t="shared" si="145"/>
        <v>3235.0000000000036</v>
      </c>
      <c r="BW143" s="311">
        <f t="shared" si="146"/>
        <v>1.1109396433470509</v>
      </c>
      <c r="BY143" s="292">
        <v>137</v>
      </c>
      <c r="BZ143" s="289">
        <f t="shared" si="111"/>
        <v>29620</v>
      </c>
      <c r="CA143" s="289">
        <f t="shared" si="147"/>
        <v>32582.000000000004</v>
      </c>
      <c r="CB143" s="297">
        <v>27660</v>
      </c>
      <c r="CC143" s="297">
        <f t="shared" si="148"/>
        <v>4922.0000000000036</v>
      </c>
      <c r="CD143" s="302">
        <f t="shared" si="149"/>
        <v>1.177946493130875</v>
      </c>
      <c r="CE143" s="306">
        <v>29390</v>
      </c>
      <c r="CF143" s="297">
        <f t="shared" si="150"/>
        <v>3192.0000000000036</v>
      </c>
      <c r="CG143" s="311">
        <f t="shared" si="151"/>
        <v>1.1086083701939435</v>
      </c>
    </row>
    <row r="144" spans="5:85">
      <c r="E144" s="289">
        <f>計算票!G145</f>
        <v>32080</v>
      </c>
      <c r="G144" s="292">
        <v>138</v>
      </c>
      <c r="H144" s="289">
        <f t="shared" si="104"/>
        <v>29170</v>
      </c>
      <c r="I144" s="289">
        <f t="shared" si="112"/>
        <v>32087.000000000004</v>
      </c>
      <c r="J144" s="297">
        <v>25610</v>
      </c>
      <c r="K144" s="297">
        <f t="shared" si="113"/>
        <v>6477.0000000000036</v>
      </c>
      <c r="L144" s="302">
        <f t="shared" si="114"/>
        <v>1.2529090199140962</v>
      </c>
      <c r="M144" s="306">
        <v>27350</v>
      </c>
      <c r="N144" s="297">
        <f t="shared" si="115"/>
        <v>4737.0000000000036</v>
      </c>
      <c r="O144" s="311">
        <f t="shared" si="116"/>
        <v>1.1731992687385742</v>
      </c>
      <c r="Q144" s="292">
        <v>138</v>
      </c>
      <c r="R144" s="289">
        <f t="shared" si="105"/>
        <v>29170</v>
      </c>
      <c r="S144" s="289">
        <f t="shared" si="117"/>
        <v>32087.000000000004</v>
      </c>
      <c r="T144" s="297">
        <v>25630</v>
      </c>
      <c r="U144" s="297">
        <f t="shared" si="118"/>
        <v>6457.0000000000036</v>
      </c>
      <c r="V144" s="302">
        <f t="shared" si="119"/>
        <v>1.2519313304721031</v>
      </c>
      <c r="W144" s="306">
        <v>27360</v>
      </c>
      <c r="X144" s="297">
        <f t="shared" si="120"/>
        <v>4727.0000000000036</v>
      </c>
      <c r="Y144" s="311">
        <f t="shared" si="121"/>
        <v>1.1727704678362574</v>
      </c>
      <c r="AA144" s="292">
        <v>138</v>
      </c>
      <c r="AB144" s="289">
        <f t="shared" si="106"/>
        <v>29200</v>
      </c>
      <c r="AC144" s="289">
        <f t="shared" si="122"/>
        <v>32120.000000000004</v>
      </c>
      <c r="AD144" s="297">
        <v>27040</v>
      </c>
      <c r="AE144" s="297">
        <f t="shared" si="123"/>
        <v>5080.0000000000036</v>
      </c>
      <c r="AF144" s="302">
        <f t="shared" si="124"/>
        <v>1.1878698224852073</v>
      </c>
      <c r="AG144" s="306">
        <v>28780</v>
      </c>
      <c r="AH144" s="297">
        <f t="shared" si="125"/>
        <v>3340.0000000000036</v>
      </c>
      <c r="AI144" s="311">
        <f t="shared" si="126"/>
        <v>1.1160528144544823</v>
      </c>
      <c r="AK144" s="292">
        <v>138</v>
      </c>
      <c r="AL144" s="289">
        <f t="shared" si="107"/>
        <v>29270</v>
      </c>
      <c r="AM144" s="289">
        <f t="shared" si="127"/>
        <v>32197.000000000004</v>
      </c>
      <c r="AN144" s="297">
        <v>27090</v>
      </c>
      <c r="AO144" s="297">
        <f t="shared" si="128"/>
        <v>5107.0000000000036</v>
      </c>
      <c r="AP144" s="302">
        <f t="shared" si="129"/>
        <v>1.1885197489848653</v>
      </c>
      <c r="AQ144" s="306">
        <v>28830</v>
      </c>
      <c r="AR144" s="297">
        <f t="shared" si="130"/>
        <v>3367.0000000000036</v>
      </c>
      <c r="AS144" s="311">
        <f t="shared" si="131"/>
        <v>1.1167880679847382</v>
      </c>
      <c r="AU144" s="292">
        <v>138</v>
      </c>
      <c r="AV144" s="289">
        <f t="shared" si="108"/>
        <v>29300</v>
      </c>
      <c r="AW144" s="289">
        <f t="shared" si="132"/>
        <v>32230.000000000004</v>
      </c>
      <c r="AX144" s="297">
        <v>27110</v>
      </c>
      <c r="AY144" s="297">
        <f t="shared" si="133"/>
        <v>5120.0000000000036</v>
      </c>
      <c r="AZ144" s="302">
        <f t="shared" si="134"/>
        <v>1.1888601991884915</v>
      </c>
      <c r="BA144" s="306">
        <v>28850</v>
      </c>
      <c r="BB144" s="297">
        <f t="shared" si="135"/>
        <v>3380.0000000000036</v>
      </c>
      <c r="BC144" s="311">
        <f t="shared" si="136"/>
        <v>1.117157712305026</v>
      </c>
      <c r="BE144" s="292">
        <v>138</v>
      </c>
      <c r="BF144" s="289">
        <f t="shared" si="109"/>
        <v>29550</v>
      </c>
      <c r="BG144" s="289">
        <f t="shared" si="137"/>
        <v>32505.000000000004</v>
      </c>
      <c r="BH144" s="297">
        <v>27250</v>
      </c>
      <c r="BI144" s="297">
        <f t="shared" si="138"/>
        <v>5255.0000000000036</v>
      </c>
      <c r="BJ144" s="302">
        <f t="shared" si="139"/>
        <v>1.1928440366972479</v>
      </c>
      <c r="BK144" s="306">
        <v>28990</v>
      </c>
      <c r="BL144" s="297">
        <f t="shared" si="140"/>
        <v>3515.0000000000036</v>
      </c>
      <c r="BM144" s="311">
        <f t="shared" si="141"/>
        <v>1.1212487064505003</v>
      </c>
      <c r="BO144" s="292">
        <v>138</v>
      </c>
      <c r="BP144" s="289">
        <f t="shared" si="110"/>
        <v>29690</v>
      </c>
      <c r="BQ144" s="289">
        <f t="shared" si="142"/>
        <v>32659.000000000004</v>
      </c>
      <c r="BR144" s="297">
        <v>27640</v>
      </c>
      <c r="BS144" s="297">
        <f t="shared" si="143"/>
        <v>5019.0000000000036</v>
      </c>
      <c r="BT144" s="302">
        <f t="shared" si="144"/>
        <v>1.1815846599131694</v>
      </c>
      <c r="BU144" s="306">
        <v>29380</v>
      </c>
      <c r="BV144" s="297">
        <f t="shared" si="145"/>
        <v>3279.0000000000036</v>
      </c>
      <c r="BW144" s="311">
        <f t="shared" si="146"/>
        <v>1.1116065350578626</v>
      </c>
      <c r="BY144" s="292">
        <v>138</v>
      </c>
      <c r="BZ144" s="289">
        <f t="shared" si="111"/>
        <v>29860</v>
      </c>
      <c r="CA144" s="289">
        <f t="shared" si="147"/>
        <v>32846</v>
      </c>
      <c r="CB144" s="297">
        <v>27870</v>
      </c>
      <c r="CC144" s="297">
        <f t="shared" si="148"/>
        <v>4976</v>
      </c>
      <c r="CD144" s="302">
        <f t="shared" si="149"/>
        <v>1.1785432364549695</v>
      </c>
      <c r="CE144" s="306">
        <v>29610</v>
      </c>
      <c r="CF144" s="297">
        <f t="shared" si="150"/>
        <v>3236</v>
      </c>
      <c r="CG144" s="311">
        <f t="shared" si="151"/>
        <v>1.1092874029044242</v>
      </c>
    </row>
    <row r="145" spans="5:85">
      <c r="E145" s="289">
        <f>計算票!G146</f>
        <v>32350</v>
      </c>
      <c r="G145" s="292">
        <v>139</v>
      </c>
      <c r="H145" s="289">
        <f t="shared" si="104"/>
        <v>29410</v>
      </c>
      <c r="I145" s="289">
        <f t="shared" si="112"/>
        <v>32351.000000000004</v>
      </c>
      <c r="J145" s="297">
        <v>25810</v>
      </c>
      <c r="K145" s="297">
        <f t="shared" si="113"/>
        <v>6541.0000000000036</v>
      </c>
      <c r="L145" s="302">
        <f t="shared" si="114"/>
        <v>1.2534289035257653</v>
      </c>
      <c r="M145" s="306">
        <v>27560</v>
      </c>
      <c r="N145" s="297">
        <f t="shared" si="115"/>
        <v>4791.0000000000036</v>
      </c>
      <c r="O145" s="311">
        <f t="shared" si="116"/>
        <v>1.1738388969521045</v>
      </c>
      <c r="Q145" s="292">
        <v>139</v>
      </c>
      <c r="R145" s="289">
        <f t="shared" si="105"/>
        <v>29410</v>
      </c>
      <c r="S145" s="289">
        <f t="shared" si="117"/>
        <v>32351.000000000004</v>
      </c>
      <c r="T145" s="297">
        <v>25820</v>
      </c>
      <c r="U145" s="297">
        <f t="shared" si="118"/>
        <v>6531.0000000000036</v>
      </c>
      <c r="V145" s="302">
        <f t="shared" si="119"/>
        <v>1.2529434546862899</v>
      </c>
      <c r="W145" s="306">
        <v>27570</v>
      </c>
      <c r="X145" s="297">
        <f t="shared" si="120"/>
        <v>4781.0000000000036</v>
      </c>
      <c r="Y145" s="311">
        <f t="shared" si="121"/>
        <v>1.173413130214001</v>
      </c>
      <c r="AA145" s="292">
        <v>139</v>
      </c>
      <c r="AB145" s="289">
        <f t="shared" si="106"/>
        <v>29440</v>
      </c>
      <c r="AC145" s="289">
        <f t="shared" si="122"/>
        <v>32384.000000000004</v>
      </c>
      <c r="AD145" s="297">
        <v>27250</v>
      </c>
      <c r="AE145" s="297">
        <f t="shared" si="123"/>
        <v>5134.0000000000036</v>
      </c>
      <c r="AF145" s="302">
        <f t="shared" si="124"/>
        <v>1.1884036697247709</v>
      </c>
      <c r="AG145" s="306">
        <v>29000</v>
      </c>
      <c r="AH145" s="297">
        <f t="shared" si="125"/>
        <v>3384.0000000000036</v>
      </c>
      <c r="AI145" s="311">
        <f t="shared" si="126"/>
        <v>1.1166896551724139</v>
      </c>
      <c r="AK145" s="292">
        <v>139</v>
      </c>
      <c r="AL145" s="289">
        <f t="shared" si="107"/>
        <v>29510</v>
      </c>
      <c r="AM145" s="289">
        <f t="shared" si="127"/>
        <v>32461.000000000004</v>
      </c>
      <c r="AN145" s="297">
        <v>27300</v>
      </c>
      <c r="AO145" s="297">
        <f t="shared" si="128"/>
        <v>5161.0000000000036</v>
      </c>
      <c r="AP145" s="302">
        <f t="shared" si="129"/>
        <v>1.1890476190476191</v>
      </c>
      <c r="AQ145" s="306">
        <v>29050</v>
      </c>
      <c r="AR145" s="297">
        <f t="shared" si="130"/>
        <v>3411.0000000000036</v>
      </c>
      <c r="AS145" s="311">
        <f t="shared" si="131"/>
        <v>1.1174182444061964</v>
      </c>
      <c r="AU145" s="292">
        <v>139</v>
      </c>
      <c r="AV145" s="289">
        <f t="shared" si="108"/>
        <v>29540</v>
      </c>
      <c r="AW145" s="289">
        <f t="shared" si="132"/>
        <v>32494.000000000004</v>
      </c>
      <c r="AX145" s="297">
        <v>27320</v>
      </c>
      <c r="AY145" s="297">
        <f t="shared" si="133"/>
        <v>5174.0000000000036</v>
      </c>
      <c r="AZ145" s="302">
        <f t="shared" si="134"/>
        <v>1.1893850658857981</v>
      </c>
      <c r="BA145" s="306">
        <v>29070</v>
      </c>
      <c r="BB145" s="297">
        <f t="shared" si="135"/>
        <v>3424.0000000000036</v>
      </c>
      <c r="BC145" s="311">
        <f t="shared" si="136"/>
        <v>1.1177846577227384</v>
      </c>
      <c r="BE145" s="292">
        <v>139</v>
      </c>
      <c r="BF145" s="289">
        <f t="shared" si="109"/>
        <v>29790</v>
      </c>
      <c r="BG145" s="289">
        <f t="shared" si="137"/>
        <v>32769</v>
      </c>
      <c r="BH145" s="297">
        <v>27460</v>
      </c>
      <c r="BI145" s="297">
        <f t="shared" si="138"/>
        <v>5309</v>
      </c>
      <c r="BJ145" s="302">
        <f t="shared" si="139"/>
        <v>1.1933357611070647</v>
      </c>
      <c r="BK145" s="306">
        <v>29210</v>
      </c>
      <c r="BL145" s="297">
        <f t="shared" si="140"/>
        <v>3559</v>
      </c>
      <c r="BM145" s="311">
        <f t="shared" si="141"/>
        <v>1.1218418349880177</v>
      </c>
      <c r="BO145" s="292">
        <v>139</v>
      </c>
      <c r="BP145" s="289">
        <f t="shared" si="110"/>
        <v>29930</v>
      </c>
      <c r="BQ145" s="289">
        <f t="shared" si="142"/>
        <v>32923</v>
      </c>
      <c r="BR145" s="297">
        <v>27850</v>
      </c>
      <c r="BS145" s="297">
        <f t="shared" si="143"/>
        <v>5073</v>
      </c>
      <c r="BT145" s="302">
        <f t="shared" si="144"/>
        <v>1.1821543985637344</v>
      </c>
      <c r="BU145" s="306">
        <v>29600</v>
      </c>
      <c r="BV145" s="297">
        <f t="shared" si="145"/>
        <v>3323</v>
      </c>
      <c r="BW145" s="311">
        <f t="shared" si="146"/>
        <v>1.1122635135135135</v>
      </c>
      <c r="BY145" s="292">
        <v>139</v>
      </c>
      <c r="BZ145" s="289">
        <f t="shared" si="111"/>
        <v>30100</v>
      </c>
      <c r="CA145" s="289">
        <f t="shared" si="147"/>
        <v>33110</v>
      </c>
      <c r="CB145" s="297">
        <v>28080</v>
      </c>
      <c r="CC145" s="297">
        <f t="shared" si="148"/>
        <v>5030</v>
      </c>
      <c r="CD145" s="302">
        <f t="shared" si="149"/>
        <v>1.1791310541310542</v>
      </c>
      <c r="CE145" s="306">
        <v>29830</v>
      </c>
      <c r="CF145" s="297">
        <f t="shared" si="150"/>
        <v>3280</v>
      </c>
      <c r="CG145" s="311">
        <f t="shared" si="151"/>
        <v>1.1099564197116996</v>
      </c>
    </row>
    <row r="146" spans="5:85">
      <c r="E146" s="289">
        <f>計算票!G147</f>
        <v>32610</v>
      </c>
      <c r="G146" s="292">
        <v>140</v>
      </c>
      <c r="H146" s="289">
        <f t="shared" si="104"/>
        <v>29650</v>
      </c>
      <c r="I146" s="289">
        <f t="shared" si="112"/>
        <v>32615.000000000004</v>
      </c>
      <c r="J146" s="297">
        <v>26010</v>
      </c>
      <c r="K146" s="297">
        <f t="shared" si="113"/>
        <v>6605.0000000000036</v>
      </c>
      <c r="L146" s="302">
        <f t="shared" si="114"/>
        <v>1.2539407920030758</v>
      </c>
      <c r="M146" s="306">
        <v>27770</v>
      </c>
      <c r="N146" s="297">
        <f t="shared" si="115"/>
        <v>4845.0000000000036</v>
      </c>
      <c r="O146" s="311">
        <f t="shared" si="116"/>
        <v>1.1744688512783581</v>
      </c>
      <c r="Q146" s="292">
        <v>140</v>
      </c>
      <c r="R146" s="289">
        <f t="shared" si="105"/>
        <v>29650</v>
      </c>
      <c r="S146" s="289">
        <f t="shared" si="117"/>
        <v>32615.000000000004</v>
      </c>
      <c r="T146" s="297">
        <v>26020</v>
      </c>
      <c r="U146" s="297">
        <f t="shared" si="118"/>
        <v>6595.0000000000036</v>
      </c>
      <c r="V146" s="302">
        <f t="shared" si="119"/>
        <v>1.2534588777863183</v>
      </c>
      <c r="W146" s="306">
        <v>27780</v>
      </c>
      <c r="X146" s="297">
        <f t="shared" si="120"/>
        <v>4835.0000000000036</v>
      </c>
      <c r="Y146" s="311">
        <f t="shared" si="121"/>
        <v>1.1740460763138951</v>
      </c>
      <c r="AA146" s="292">
        <v>140</v>
      </c>
      <c r="AB146" s="289">
        <f t="shared" si="106"/>
        <v>29680</v>
      </c>
      <c r="AC146" s="289">
        <f t="shared" si="122"/>
        <v>32648.000000000004</v>
      </c>
      <c r="AD146" s="297">
        <v>27460</v>
      </c>
      <c r="AE146" s="297">
        <f t="shared" si="123"/>
        <v>5188.0000000000036</v>
      </c>
      <c r="AF146" s="302">
        <f t="shared" si="124"/>
        <v>1.1889293517844137</v>
      </c>
      <c r="AG146" s="306">
        <v>29220</v>
      </c>
      <c r="AH146" s="297">
        <f t="shared" si="125"/>
        <v>3428.0000000000036</v>
      </c>
      <c r="AI146" s="311">
        <f t="shared" si="126"/>
        <v>1.1173169062286106</v>
      </c>
      <c r="AK146" s="292">
        <v>140</v>
      </c>
      <c r="AL146" s="289">
        <f t="shared" si="107"/>
        <v>29750</v>
      </c>
      <c r="AM146" s="289">
        <f t="shared" si="127"/>
        <v>32725.000000000004</v>
      </c>
      <c r="AN146" s="297">
        <v>27510</v>
      </c>
      <c r="AO146" s="297">
        <f t="shared" si="128"/>
        <v>5215.0000000000036</v>
      </c>
      <c r="AP146" s="302">
        <f t="shared" si="129"/>
        <v>1.1895674300254455</v>
      </c>
      <c r="AQ146" s="306">
        <v>29270</v>
      </c>
      <c r="AR146" s="297">
        <f t="shared" si="130"/>
        <v>3455.0000000000036</v>
      </c>
      <c r="AS146" s="311">
        <f t="shared" si="131"/>
        <v>1.1180389477280492</v>
      </c>
      <c r="AU146" s="292">
        <v>140</v>
      </c>
      <c r="AV146" s="289">
        <f t="shared" si="108"/>
        <v>29780</v>
      </c>
      <c r="AW146" s="289">
        <f t="shared" si="132"/>
        <v>32758.000000000004</v>
      </c>
      <c r="AX146" s="297">
        <v>27530</v>
      </c>
      <c r="AY146" s="297">
        <f t="shared" si="133"/>
        <v>5228.0000000000036</v>
      </c>
      <c r="AZ146" s="302">
        <f t="shared" si="134"/>
        <v>1.1899019251725391</v>
      </c>
      <c r="BA146" s="306">
        <v>29290</v>
      </c>
      <c r="BB146" s="297">
        <f t="shared" si="135"/>
        <v>3468.0000000000036</v>
      </c>
      <c r="BC146" s="311">
        <f t="shared" si="136"/>
        <v>1.118402185046091</v>
      </c>
      <c r="BE146" s="292">
        <v>140</v>
      </c>
      <c r="BF146" s="289">
        <f t="shared" si="109"/>
        <v>30030</v>
      </c>
      <c r="BG146" s="289">
        <f t="shared" si="137"/>
        <v>33033</v>
      </c>
      <c r="BH146" s="297">
        <v>27670</v>
      </c>
      <c r="BI146" s="297">
        <f t="shared" si="138"/>
        <v>5363</v>
      </c>
      <c r="BJ146" s="302">
        <f t="shared" si="139"/>
        <v>1.1938200216841344</v>
      </c>
      <c r="BK146" s="306">
        <v>29430</v>
      </c>
      <c r="BL146" s="297">
        <f t="shared" si="140"/>
        <v>3603</v>
      </c>
      <c r="BM146" s="311">
        <f t="shared" si="141"/>
        <v>1.1224260958205912</v>
      </c>
      <c r="BO146" s="292">
        <v>140</v>
      </c>
      <c r="BP146" s="289">
        <f t="shared" si="110"/>
        <v>30170</v>
      </c>
      <c r="BQ146" s="289">
        <f t="shared" si="142"/>
        <v>33187</v>
      </c>
      <c r="BR146" s="297">
        <v>28060</v>
      </c>
      <c r="BS146" s="297">
        <f t="shared" si="143"/>
        <v>5127</v>
      </c>
      <c r="BT146" s="302">
        <f t="shared" si="144"/>
        <v>1.1827156094084106</v>
      </c>
      <c r="BU146" s="306">
        <v>29820</v>
      </c>
      <c r="BV146" s="297">
        <f t="shared" si="145"/>
        <v>3367</v>
      </c>
      <c r="BW146" s="311">
        <f t="shared" si="146"/>
        <v>1.1129107981220658</v>
      </c>
      <c r="BY146" s="292">
        <v>140</v>
      </c>
      <c r="BZ146" s="289">
        <f t="shared" si="111"/>
        <v>30340</v>
      </c>
      <c r="CA146" s="289">
        <f t="shared" si="147"/>
        <v>33374</v>
      </c>
      <c r="CB146" s="297">
        <v>28290</v>
      </c>
      <c r="CC146" s="297">
        <f t="shared" si="148"/>
        <v>5084</v>
      </c>
      <c r="CD146" s="302">
        <f t="shared" si="149"/>
        <v>1.1797101449275362</v>
      </c>
      <c r="CE146" s="306">
        <v>30050</v>
      </c>
      <c r="CF146" s="297">
        <f t="shared" si="150"/>
        <v>3324</v>
      </c>
      <c r="CG146" s="311">
        <f t="shared" si="151"/>
        <v>1.1106156405990018</v>
      </c>
    </row>
    <row r="147" spans="5:85">
      <c r="E147" s="289">
        <f>計算票!G148</f>
        <v>32870</v>
      </c>
      <c r="G147" s="292">
        <v>141</v>
      </c>
      <c r="H147" s="289">
        <f t="shared" si="104"/>
        <v>29890</v>
      </c>
      <c r="I147" s="289">
        <f t="shared" si="112"/>
        <v>32879</v>
      </c>
      <c r="J147" s="297">
        <v>26210</v>
      </c>
      <c r="K147" s="297">
        <f t="shared" si="113"/>
        <v>6669</v>
      </c>
      <c r="L147" s="302">
        <f t="shared" si="114"/>
        <v>1.2544448683708509</v>
      </c>
      <c r="M147" s="306">
        <v>27980</v>
      </c>
      <c r="N147" s="297">
        <f t="shared" si="115"/>
        <v>4899</v>
      </c>
      <c r="O147" s="311">
        <f t="shared" si="116"/>
        <v>1.1750893495353825</v>
      </c>
      <c r="Q147" s="292">
        <v>141</v>
      </c>
      <c r="R147" s="289">
        <f t="shared" si="105"/>
        <v>29890</v>
      </c>
      <c r="S147" s="289">
        <f t="shared" si="117"/>
        <v>32879</v>
      </c>
      <c r="T147" s="297">
        <v>26220</v>
      </c>
      <c r="U147" s="297">
        <f t="shared" si="118"/>
        <v>6659</v>
      </c>
      <c r="V147" s="302">
        <f t="shared" si="119"/>
        <v>1.2539664378337148</v>
      </c>
      <c r="W147" s="306">
        <v>27990</v>
      </c>
      <c r="X147" s="297">
        <f t="shared" si="120"/>
        <v>4889</v>
      </c>
      <c r="Y147" s="311">
        <f t="shared" si="121"/>
        <v>1.1746695248302965</v>
      </c>
      <c r="AA147" s="292">
        <v>141</v>
      </c>
      <c r="AB147" s="289">
        <f t="shared" si="106"/>
        <v>29920</v>
      </c>
      <c r="AC147" s="289">
        <f t="shared" si="122"/>
        <v>32912</v>
      </c>
      <c r="AD147" s="297">
        <v>27670</v>
      </c>
      <c r="AE147" s="297">
        <f t="shared" si="123"/>
        <v>5242</v>
      </c>
      <c r="AF147" s="302">
        <f t="shared" si="124"/>
        <v>1.1894470545717384</v>
      </c>
      <c r="AG147" s="306">
        <v>29440</v>
      </c>
      <c r="AH147" s="297">
        <f t="shared" si="125"/>
        <v>3472</v>
      </c>
      <c r="AI147" s="311">
        <f t="shared" si="126"/>
        <v>1.1179347826086956</v>
      </c>
      <c r="AK147" s="292">
        <v>141</v>
      </c>
      <c r="AL147" s="289">
        <f t="shared" si="107"/>
        <v>29990</v>
      </c>
      <c r="AM147" s="289">
        <f t="shared" si="127"/>
        <v>32989</v>
      </c>
      <c r="AN147" s="297">
        <v>27720</v>
      </c>
      <c r="AO147" s="297">
        <f t="shared" si="128"/>
        <v>5269</v>
      </c>
      <c r="AP147" s="302">
        <f t="shared" si="129"/>
        <v>1.1900793650793651</v>
      </c>
      <c r="AQ147" s="306">
        <v>29490</v>
      </c>
      <c r="AR147" s="297">
        <f t="shared" si="130"/>
        <v>3499</v>
      </c>
      <c r="AS147" s="311">
        <f t="shared" si="131"/>
        <v>1.1186503899626992</v>
      </c>
      <c r="AU147" s="292">
        <v>141</v>
      </c>
      <c r="AV147" s="289">
        <f t="shared" si="108"/>
        <v>30020</v>
      </c>
      <c r="AW147" s="289">
        <f t="shared" si="132"/>
        <v>33022</v>
      </c>
      <c r="AX147" s="297">
        <v>27740</v>
      </c>
      <c r="AY147" s="297">
        <f t="shared" si="133"/>
        <v>5282</v>
      </c>
      <c r="AZ147" s="302">
        <f t="shared" si="134"/>
        <v>1.1904109589041096</v>
      </c>
      <c r="BA147" s="306">
        <v>29510</v>
      </c>
      <c r="BB147" s="297">
        <f t="shared" si="135"/>
        <v>3512</v>
      </c>
      <c r="BC147" s="311">
        <f t="shared" si="136"/>
        <v>1.1190105049135886</v>
      </c>
      <c r="BE147" s="292">
        <v>141</v>
      </c>
      <c r="BF147" s="289">
        <f t="shared" si="109"/>
        <v>30270</v>
      </c>
      <c r="BG147" s="289">
        <f t="shared" si="137"/>
        <v>33297</v>
      </c>
      <c r="BH147" s="297">
        <v>27880</v>
      </c>
      <c r="BI147" s="297">
        <f t="shared" si="138"/>
        <v>5417</v>
      </c>
      <c r="BJ147" s="302">
        <f t="shared" si="139"/>
        <v>1.194296987087518</v>
      </c>
      <c r="BK147" s="306">
        <v>29650</v>
      </c>
      <c r="BL147" s="297">
        <f t="shared" si="140"/>
        <v>3647</v>
      </c>
      <c r="BM147" s="311">
        <f t="shared" si="141"/>
        <v>1.1230016863406409</v>
      </c>
      <c r="BO147" s="292">
        <v>141</v>
      </c>
      <c r="BP147" s="289">
        <f t="shared" si="110"/>
        <v>30410</v>
      </c>
      <c r="BQ147" s="289">
        <f t="shared" si="142"/>
        <v>33451</v>
      </c>
      <c r="BR147" s="297">
        <v>28270</v>
      </c>
      <c r="BS147" s="297">
        <f t="shared" si="143"/>
        <v>5181</v>
      </c>
      <c r="BT147" s="302">
        <f t="shared" si="144"/>
        <v>1.1832684824902724</v>
      </c>
      <c r="BU147" s="306">
        <v>30040</v>
      </c>
      <c r="BV147" s="297">
        <f t="shared" si="145"/>
        <v>3411</v>
      </c>
      <c r="BW147" s="311">
        <f t="shared" si="146"/>
        <v>1.1135486018641811</v>
      </c>
      <c r="BY147" s="292">
        <v>141</v>
      </c>
      <c r="BZ147" s="289">
        <f t="shared" si="111"/>
        <v>30580</v>
      </c>
      <c r="CA147" s="289">
        <f t="shared" si="147"/>
        <v>33638</v>
      </c>
      <c r="CB147" s="297">
        <v>28500</v>
      </c>
      <c r="CC147" s="297">
        <f t="shared" si="148"/>
        <v>5138</v>
      </c>
      <c r="CD147" s="302">
        <f t="shared" si="149"/>
        <v>1.1802807017543859</v>
      </c>
      <c r="CE147" s="306">
        <v>30270</v>
      </c>
      <c r="CF147" s="297">
        <f t="shared" si="150"/>
        <v>3368</v>
      </c>
      <c r="CG147" s="311">
        <f t="shared" si="151"/>
        <v>1.1112652791542781</v>
      </c>
    </row>
    <row r="148" spans="5:85">
      <c r="E148" s="289">
        <f>計算票!G149</f>
        <v>33140</v>
      </c>
      <c r="G148" s="292">
        <v>142</v>
      </c>
      <c r="H148" s="289">
        <f t="shared" si="104"/>
        <v>30130</v>
      </c>
      <c r="I148" s="289">
        <f t="shared" si="112"/>
        <v>33143</v>
      </c>
      <c r="J148" s="297">
        <v>26410</v>
      </c>
      <c r="K148" s="297">
        <f t="shared" si="113"/>
        <v>6733</v>
      </c>
      <c r="L148" s="302">
        <f t="shared" si="114"/>
        <v>1.2549413101098068</v>
      </c>
      <c r="M148" s="306">
        <v>28190</v>
      </c>
      <c r="N148" s="297">
        <f t="shared" si="115"/>
        <v>4953</v>
      </c>
      <c r="O148" s="311">
        <f t="shared" si="116"/>
        <v>1.1757006030507271</v>
      </c>
      <c r="Q148" s="292">
        <v>142</v>
      </c>
      <c r="R148" s="289">
        <f t="shared" si="105"/>
        <v>30130</v>
      </c>
      <c r="S148" s="289">
        <f t="shared" si="117"/>
        <v>33143</v>
      </c>
      <c r="T148" s="297">
        <v>26420</v>
      </c>
      <c r="U148" s="297">
        <f t="shared" si="118"/>
        <v>6723</v>
      </c>
      <c r="V148" s="302">
        <f t="shared" si="119"/>
        <v>1.2544663133989402</v>
      </c>
      <c r="W148" s="306">
        <v>28200</v>
      </c>
      <c r="X148" s="297">
        <f t="shared" si="120"/>
        <v>4943</v>
      </c>
      <c r="Y148" s="311">
        <f t="shared" si="121"/>
        <v>1.1752836879432624</v>
      </c>
      <c r="AA148" s="292">
        <v>142</v>
      </c>
      <c r="AB148" s="289">
        <f t="shared" si="106"/>
        <v>30160</v>
      </c>
      <c r="AC148" s="289">
        <f t="shared" si="122"/>
        <v>33176</v>
      </c>
      <c r="AD148" s="297">
        <v>27880</v>
      </c>
      <c r="AE148" s="297">
        <f t="shared" si="123"/>
        <v>5296</v>
      </c>
      <c r="AF148" s="302">
        <f t="shared" si="124"/>
        <v>1.1899569583931133</v>
      </c>
      <c r="AG148" s="306">
        <v>29660</v>
      </c>
      <c r="AH148" s="297">
        <f t="shared" si="125"/>
        <v>3516</v>
      </c>
      <c r="AI148" s="311">
        <f t="shared" si="126"/>
        <v>1.1185434929197573</v>
      </c>
      <c r="AK148" s="292">
        <v>142</v>
      </c>
      <c r="AL148" s="289">
        <f t="shared" si="107"/>
        <v>30230</v>
      </c>
      <c r="AM148" s="289">
        <f t="shared" si="127"/>
        <v>33253</v>
      </c>
      <c r="AN148" s="297">
        <v>27920</v>
      </c>
      <c r="AO148" s="297">
        <f t="shared" si="128"/>
        <v>5333</v>
      </c>
      <c r="AP148" s="302">
        <f t="shared" si="129"/>
        <v>1.1910100286532952</v>
      </c>
      <c r="AQ148" s="306">
        <v>29710</v>
      </c>
      <c r="AR148" s="297">
        <f t="shared" si="130"/>
        <v>3543</v>
      </c>
      <c r="AS148" s="311">
        <f t="shared" si="131"/>
        <v>1.1192527768428138</v>
      </c>
      <c r="AU148" s="292">
        <v>142</v>
      </c>
      <c r="AV148" s="289">
        <f t="shared" si="108"/>
        <v>30260</v>
      </c>
      <c r="AW148" s="289">
        <f t="shared" si="132"/>
        <v>33286</v>
      </c>
      <c r="AX148" s="297">
        <v>27950</v>
      </c>
      <c r="AY148" s="297">
        <f t="shared" si="133"/>
        <v>5336</v>
      </c>
      <c r="AZ148" s="302">
        <f t="shared" si="134"/>
        <v>1.1909123434704829</v>
      </c>
      <c r="BA148" s="306">
        <v>29730</v>
      </c>
      <c r="BB148" s="297">
        <f t="shared" si="135"/>
        <v>3556</v>
      </c>
      <c r="BC148" s="311">
        <f t="shared" si="136"/>
        <v>1.1196098217288935</v>
      </c>
      <c r="BE148" s="292">
        <v>142</v>
      </c>
      <c r="BF148" s="289">
        <f t="shared" si="109"/>
        <v>30510</v>
      </c>
      <c r="BG148" s="289">
        <f t="shared" si="137"/>
        <v>33561</v>
      </c>
      <c r="BH148" s="297">
        <v>28090</v>
      </c>
      <c r="BI148" s="297">
        <f t="shared" si="138"/>
        <v>5471</v>
      </c>
      <c r="BJ148" s="302">
        <f t="shared" si="139"/>
        <v>1.1947668209327162</v>
      </c>
      <c r="BK148" s="306">
        <v>29870</v>
      </c>
      <c r="BL148" s="297">
        <f t="shared" si="140"/>
        <v>3691</v>
      </c>
      <c r="BM148" s="311">
        <f t="shared" si="141"/>
        <v>1.1235687981252092</v>
      </c>
      <c r="BO148" s="292">
        <v>142</v>
      </c>
      <c r="BP148" s="289">
        <f t="shared" si="110"/>
        <v>30650</v>
      </c>
      <c r="BQ148" s="289">
        <f t="shared" si="142"/>
        <v>33715</v>
      </c>
      <c r="BR148" s="297">
        <v>28470</v>
      </c>
      <c r="BS148" s="297">
        <f t="shared" si="143"/>
        <v>5245</v>
      </c>
      <c r="BT148" s="302">
        <f t="shared" si="144"/>
        <v>1.1842290129961364</v>
      </c>
      <c r="BU148" s="306">
        <v>30260</v>
      </c>
      <c r="BV148" s="297">
        <f t="shared" si="145"/>
        <v>3455</v>
      </c>
      <c r="BW148" s="311">
        <f t="shared" si="146"/>
        <v>1.1141771315267681</v>
      </c>
      <c r="BY148" s="292">
        <v>142</v>
      </c>
      <c r="BZ148" s="289">
        <f t="shared" si="111"/>
        <v>30820</v>
      </c>
      <c r="CA148" s="289">
        <f t="shared" si="147"/>
        <v>33902</v>
      </c>
      <c r="CB148" s="297">
        <v>28710</v>
      </c>
      <c r="CC148" s="297">
        <f t="shared" si="148"/>
        <v>5192</v>
      </c>
      <c r="CD148" s="302">
        <f t="shared" si="149"/>
        <v>1.1808429118773947</v>
      </c>
      <c r="CE148" s="306">
        <v>30490</v>
      </c>
      <c r="CF148" s="297">
        <f t="shared" si="150"/>
        <v>3412</v>
      </c>
      <c r="CG148" s="311">
        <f t="shared" si="151"/>
        <v>1.1119055428009184</v>
      </c>
    </row>
    <row r="149" spans="5:85">
      <c r="E149" s="289">
        <f>計算票!G150</f>
        <v>33400</v>
      </c>
      <c r="G149" s="292">
        <v>143</v>
      </c>
      <c r="H149" s="289">
        <f t="shared" si="104"/>
        <v>30370</v>
      </c>
      <c r="I149" s="289">
        <f t="shared" si="112"/>
        <v>33407</v>
      </c>
      <c r="J149" s="297">
        <v>26600</v>
      </c>
      <c r="K149" s="297">
        <f t="shared" si="113"/>
        <v>6807</v>
      </c>
      <c r="L149" s="302">
        <f t="shared" si="114"/>
        <v>1.2559022556390977</v>
      </c>
      <c r="M149" s="306">
        <v>28400</v>
      </c>
      <c r="N149" s="297">
        <f t="shared" si="115"/>
        <v>5007</v>
      </c>
      <c r="O149" s="311">
        <f t="shared" si="116"/>
        <v>1.1763028169014085</v>
      </c>
      <c r="Q149" s="292">
        <v>143</v>
      </c>
      <c r="R149" s="289">
        <f t="shared" si="105"/>
        <v>30370</v>
      </c>
      <c r="S149" s="289">
        <f t="shared" si="117"/>
        <v>33407</v>
      </c>
      <c r="T149" s="297">
        <v>26620</v>
      </c>
      <c r="U149" s="297">
        <f t="shared" si="118"/>
        <v>6787</v>
      </c>
      <c r="V149" s="302">
        <f t="shared" si="119"/>
        <v>1.2549586776859505</v>
      </c>
      <c r="W149" s="306">
        <v>28410</v>
      </c>
      <c r="X149" s="297">
        <f t="shared" si="120"/>
        <v>4997</v>
      </c>
      <c r="Y149" s="311">
        <f t="shared" si="121"/>
        <v>1.17588877155931</v>
      </c>
      <c r="AA149" s="292">
        <v>143</v>
      </c>
      <c r="AB149" s="289">
        <f t="shared" si="106"/>
        <v>30400</v>
      </c>
      <c r="AC149" s="289">
        <f t="shared" si="122"/>
        <v>33440</v>
      </c>
      <c r="AD149" s="297">
        <v>28090</v>
      </c>
      <c r="AE149" s="297">
        <f t="shared" si="123"/>
        <v>5350</v>
      </c>
      <c r="AF149" s="302">
        <f t="shared" si="124"/>
        <v>1.1904592381630474</v>
      </c>
      <c r="AG149" s="306">
        <v>29880</v>
      </c>
      <c r="AH149" s="297">
        <f t="shared" si="125"/>
        <v>3560</v>
      </c>
      <c r="AI149" s="311">
        <f t="shared" si="126"/>
        <v>1.1191432396251673</v>
      </c>
      <c r="AK149" s="292">
        <v>143</v>
      </c>
      <c r="AL149" s="289">
        <f t="shared" si="107"/>
        <v>30470</v>
      </c>
      <c r="AM149" s="289">
        <f t="shared" si="127"/>
        <v>33517</v>
      </c>
      <c r="AN149" s="297">
        <v>28130</v>
      </c>
      <c r="AO149" s="297">
        <f t="shared" si="128"/>
        <v>5387</v>
      </c>
      <c r="AP149" s="302">
        <f t="shared" si="129"/>
        <v>1.1915037326697475</v>
      </c>
      <c r="AQ149" s="306">
        <v>29930</v>
      </c>
      <c r="AR149" s="297">
        <f t="shared" si="130"/>
        <v>3587</v>
      </c>
      <c r="AS149" s="311">
        <f t="shared" si="131"/>
        <v>1.1198463080521217</v>
      </c>
      <c r="AU149" s="292">
        <v>143</v>
      </c>
      <c r="AV149" s="289">
        <f t="shared" si="108"/>
        <v>30500</v>
      </c>
      <c r="AW149" s="289">
        <f t="shared" si="132"/>
        <v>33550</v>
      </c>
      <c r="AX149" s="297">
        <v>28160</v>
      </c>
      <c r="AY149" s="297">
        <f t="shared" si="133"/>
        <v>5390</v>
      </c>
      <c r="AZ149" s="302">
        <f t="shared" si="134"/>
        <v>1.19140625</v>
      </c>
      <c r="BA149" s="306">
        <v>29950</v>
      </c>
      <c r="BB149" s="297">
        <f t="shared" si="135"/>
        <v>3600</v>
      </c>
      <c r="BC149" s="311">
        <f t="shared" si="136"/>
        <v>1.1202003338898163</v>
      </c>
      <c r="BE149" s="292">
        <v>143</v>
      </c>
      <c r="BF149" s="289">
        <f t="shared" si="109"/>
        <v>30750</v>
      </c>
      <c r="BG149" s="289">
        <f t="shared" si="137"/>
        <v>33825</v>
      </c>
      <c r="BH149" s="297">
        <v>28300</v>
      </c>
      <c r="BI149" s="297">
        <f t="shared" si="138"/>
        <v>5525</v>
      </c>
      <c r="BJ149" s="302">
        <f t="shared" si="139"/>
        <v>1.1952296819787986</v>
      </c>
      <c r="BK149" s="306">
        <v>30090</v>
      </c>
      <c r="BL149" s="297">
        <f t="shared" si="140"/>
        <v>3735</v>
      </c>
      <c r="BM149" s="311">
        <f t="shared" si="141"/>
        <v>1.1241276171485544</v>
      </c>
      <c r="BO149" s="292">
        <v>143</v>
      </c>
      <c r="BP149" s="289">
        <f t="shared" si="110"/>
        <v>30890</v>
      </c>
      <c r="BQ149" s="289">
        <f t="shared" si="142"/>
        <v>33979</v>
      </c>
      <c r="BR149" s="297">
        <v>28680</v>
      </c>
      <c r="BS149" s="297">
        <f t="shared" si="143"/>
        <v>5299</v>
      </c>
      <c r="BT149" s="302">
        <f t="shared" si="144"/>
        <v>1.1847629009762901</v>
      </c>
      <c r="BU149" s="306">
        <v>30480</v>
      </c>
      <c r="BV149" s="297">
        <f t="shared" si="145"/>
        <v>3499</v>
      </c>
      <c r="BW149" s="311">
        <f t="shared" si="146"/>
        <v>1.1147965879265092</v>
      </c>
      <c r="BY149" s="292">
        <v>143</v>
      </c>
      <c r="BZ149" s="289">
        <f t="shared" si="111"/>
        <v>31060</v>
      </c>
      <c r="CA149" s="289">
        <f t="shared" si="147"/>
        <v>34166</v>
      </c>
      <c r="CB149" s="297">
        <v>28910</v>
      </c>
      <c r="CC149" s="297">
        <f t="shared" si="148"/>
        <v>5256</v>
      </c>
      <c r="CD149" s="302">
        <f t="shared" si="149"/>
        <v>1.1818056035973712</v>
      </c>
      <c r="CE149" s="306">
        <v>30710</v>
      </c>
      <c r="CF149" s="297">
        <f t="shared" si="150"/>
        <v>3456</v>
      </c>
      <c r="CG149" s="311">
        <f t="shared" si="151"/>
        <v>1.1125366330185607</v>
      </c>
    </row>
    <row r="150" spans="5:85">
      <c r="E150" s="289">
        <f>計算票!G151</f>
        <v>33670</v>
      </c>
      <c r="G150" s="292">
        <v>144</v>
      </c>
      <c r="H150" s="289">
        <f t="shared" si="104"/>
        <v>30610</v>
      </c>
      <c r="I150" s="289">
        <f t="shared" si="112"/>
        <v>33671</v>
      </c>
      <c r="J150" s="297">
        <v>26800</v>
      </c>
      <c r="K150" s="297">
        <f t="shared" si="113"/>
        <v>6871</v>
      </c>
      <c r="L150" s="302">
        <f t="shared" si="114"/>
        <v>1.2563805970149253</v>
      </c>
      <c r="M150" s="306">
        <v>28610</v>
      </c>
      <c r="N150" s="297">
        <f t="shared" si="115"/>
        <v>5061</v>
      </c>
      <c r="O150" s="311">
        <f t="shared" si="116"/>
        <v>1.1768961901433066</v>
      </c>
      <c r="Q150" s="292">
        <v>144</v>
      </c>
      <c r="R150" s="289">
        <f t="shared" si="105"/>
        <v>30610</v>
      </c>
      <c r="S150" s="289">
        <f t="shared" si="117"/>
        <v>33671</v>
      </c>
      <c r="T150" s="297">
        <v>26810</v>
      </c>
      <c r="U150" s="297">
        <f t="shared" si="118"/>
        <v>6861</v>
      </c>
      <c r="V150" s="302">
        <f t="shared" si="119"/>
        <v>1.2559119731443491</v>
      </c>
      <c r="W150" s="306">
        <v>28620</v>
      </c>
      <c r="X150" s="297">
        <f t="shared" si="120"/>
        <v>5051</v>
      </c>
      <c r="Y150" s="311">
        <f t="shared" si="121"/>
        <v>1.1764849755415794</v>
      </c>
      <c r="AA150" s="292">
        <v>144</v>
      </c>
      <c r="AB150" s="289">
        <f t="shared" si="106"/>
        <v>30640</v>
      </c>
      <c r="AC150" s="289">
        <f t="shared" si="122"/>
        <v>33704</v>
      </c>
      <c r="AD150" s="297">
        <v>28300</v>
      </c>
      <c r="AE150" s="297">
        <f t="shared" si="123"/>
        <v>5404</v>
      </c>
      <c r="AF150" s="302">
        <f t="shared" si="124"/>
        <v>1.1909540636042404</v>
      </c>
      <c r="AG150" s="306">
        <v>30100</v>
      </c>
      <c r="AH150" s="297">
        <f t="shared" si="125"/>
        <v>3604</v>
      </c>
      <c r="AI150" s="311">
        <f t="shared" si="126"/>
        <v>1.1197342192691029</v>
      </c>
      <c r="AK150" s="292">
        <v>144</v>
      </c>
      <c r="AL150" s="289">
        <f t="shared" si="107"/>
        <v>30710</v>
      </c>
      <c r="AM150" s="289">
        <f t="shared" si="127"/>
        <v>33781</v>
      </c>
      <c r="AN150" s="297">
        <v>28340</v>
      </c>
      <c r="AO150" s="297">
        <f t="shared" si="128"/>
        <v>5441</v>
      </c>
      <c r="AP150" s="302">
        <f t="shared" si="129"/>
        <v>1.1919901199717713</v>
      </c>
      <c r="AQ150" s="306">
        <v>30150</v>
      </c>
      <c r="AR150" s="297">
        <f t="shared" si="130"/>
        <v>3631</v>
      </c>
      <c r="AS150" s="311">
        <f t="shared" si="131"/>
        <v>1.1204311774461029</v>
      </c>
      <c r="AU150" s="292">
        <v>144</v>
      </c>
      <c r="AV150" s="289">
        <f t="shared" si="108"/>
        <v>30740</v>
      </c>
      <c r="AW150" s="289">
        <f t="shared" si="132"/>
        <v>33814</v>
      </c>
      <c r="AX150" s="297">
        <v>28360</v>
      </c>
      <c r="AY150" s="297">
        <f t="shared" si="133"/>
        <v>5454</v>
      </c>
      <c r="AZ150" s="302">
        <f t="shared" si="134"/>
        <v>1.1923131170662906</v>
      </c>
      <c r="BA150" s="306">
        <v>30170</v>
      </c>
      <c r="BB150" s="297">
        <f t="shared" si="135"/>
        <v>3644</v>
      </c>
      <c r="BC150" s="311">
        <f t="shared" si="136"/>
        <v>1.1207822340072919</v>
      </c>
      <c r="BE150" s="292">
        <v>144</v>
      </c>
      <c r="BF150" s="289">
        <f t="shared" si="109"/>
        <v>30990</v>
      </c>
      <c r="BG150" s="289">
        <f t="shared" si="137"/>
        <v>34089</v>
      </c>
      <c r="BH150" s="297">
        <v>28510</v>
      </c>
      <c r="BI150" s="297">
        <f t="shared" si="138"/>
        <v>5579</v>
      </c>
      <c r="BJ150" s="302">
        <f t="shared" si="139"/>
        <v>1.1956857243072605</v>
      </c>
      <c r="BK150" s="306">
        <v>30310</v>
      </c>
      <c r="BL150" s="297">
        <f t="shared" si="140"/>
        <v>3779</v>
      </c>
      <c r="BM150" s="311">
        <f t="shared" si="141"/>
        <v>1.1246783239854834</v>
      </c>
      <c r="BO150" s="292">
        <v>144</v>
      </c>
      <c r="BP150" s="289">
        <f t="shared" si="110"/>
        <v>31130</v>
      </c>
      <c r="BQ150" s="289">
        <f t="shared" si="142"/>
        <v>34243</v>
      </c>
      <c r="BR150" s="297">
        <v>28890</v>
      </c>
      <c r="BS150" s="297">
        <f t="shared" si="143"/>
        <v>5353</v>
      </c>
      <c r="BT150" s="302">
        <f t="shared" si="144"/>
        <v>1.1852890273451022</v>
      </c>
      <c r="BU150" s="306">
        <v>30700</v>
      </c>
      <c r="BV150" s="297">
        <f t="shared" si="145"/>
        <v>3543</v>
      </c>
      <c r="BW150" s="311">
        <f t="shared" si="146"/>
        <v>1.1154071661237785</v>
      </c>
      <c r="BY150" s="292">
        <v>144</v>
      </c>
      <c r="BZ150" s="289">
        <f t="shared" si="111"/>
        <v>31300</v>
      </c>
      <c r="CA150" s="289">
        <f t="shared" si="147"/>
        <v>34430</v>
      </c>
      <c r="CB150" s="297">
        <v>29120</v>
      </c>
      <c r="CC150" s="297">
        <f t="shared" si="148"/>
        <v>5310</v>
      </c>
      <c r="CD150" s="302">
        <f t="shared" si="149"/>
        <v>1.182348901098901</v>
      </c>
      <c r="CE150" s="306">
        <v>30930</v>
      </c>
      <c r="CF150" s="297">
        <f t="shared" si="150"/>
        <v>3500</v>
      </c>
      <c r="CG150" s="311">
        <f t="shared" si="151"/>
        <v>1.1131587455544778</v>
      </c>
    </row>
    <row r="151" spans="5:85">
      <c r="E151" s="289">
        <f>計算票!G152</f>
        <v>33930</v>
      </c>
      <c r="G151" s="292">
        <v>145</v>
      </c>
      <c r="H151" s="289">
        <f t="shared" si="104"/>
        <v>30850</v>
      </c>
      <c r="I151" s="289">
        <f t="shared" si="112"/>
        <v>33935</v>
      </c>
      <c r="J151" s="297">
        <v>27000</v>
      </c>
      <c r="K151" s="297">
        <f t="shared" si="113"/>
        <v>6935</v>
      </c>
      <c r="L151" s="302">
        <f t="shared" si="114"/>
        <v>1.2568518518518519</v>
      </c>
      <c r="M151" s="306">
        <v>28820</v>
      </c>
      <c r="N151" s="297">
        <f t="shared" si="115"/>
        <v>5115</v>
      </c>
      <c r="O151" s="311">
        <f t="shared" si="116"/>
        <v>1.1774809160305344</v>
      </c>
      <c r="Q151" s="292">
        <v>145</v>
      </c>
      <c r="R151" s="289">
        <f t="shared" si="105"/>
        <v>30850</v>
      </c>
      <c r="S151" s="289">
        <f t="shared" si="117"/>
        <v>33935</v>
      </c>
      <c r="T151" s="297">
        <v>27010</v>
      </c>
      <c r="U151" s="297">
        <f t="shared" si="118"/>
        <v>6925</v>
      </c>
      <c r="V151" s="302">
        <f t="shared" si="119"/>
        <v>1.2563865235098113</v>
      </c>
      <c r="W151" s="306">
        <v>28830</v>
      </c>
      <c r="X151" s="297">
        <f t="shared" si="120"/>
        <v>5105</v>
      </c>
      <c r="Y151" s="311">
        <f t="shared" si="121"/>
        <v>1.1770724939299342</v>
      </c>
      <c r="AA151" s="292">
        <v>145</v>
      </c>
      <c r="AB151" s="289">
        <f t="shared" si="106"/>
        <v>30880</v>
      </c>
      <c r="AC151" s="289">
        <f t="shared" si="122"/>
        <v>33968</v>
      </c>
      <c r="AD151" s="297">
        <v>28510</v>
      </c>
      <c r="AE151" s="297">
        <f t="shared" si="123"/>
        <v>5458</v>
      </c>
      <c r="AF151" s="302">
        <f t="shared" si="124"/>
        <v>1.1914415994387935</v>
      </c>
      <c r="AG151" s="306">
        <v>30320</v>
      </c>
      <c r="AH151" s="297">
        <f t="shared" si="125"/>
        <v>3648</v>
      </c>
      <c r="AI151" s="311">
        <f t="shared" si="126"/>
        <v>1.1203166226912928</v>
      </c>
      <c r="AK151" s="292">
        <v>145</v>
      </c>
      <c r="AL151" s="289">
        <f t="shared" si="107"/>
        <v>30950</v>
      </c>
      <c r="AM151" s="289">
        <f t="shared" si="127"/>
        <v>34045</v>
      </c>
      <c r="AN151" s="297">
        <v>28550</v>
      </c>
      <c r="AO151" s="297">
        <f t="shared" si="128"/>
        <v>5495</v>
      </c>
      <c r="AP151" s="302">
        <f t="shared" si="129"/>
        <v>1.1924693520140106</v>
      </c>
      <c r="AQ151" s="306">
        <v>30370</v>
      </c>
      <c r="AR151" s="297">
        <f t="shared" si="130"/>
        <v>3675</v>
      </c>
      <c r="AS151" s="311">
        <f t="shared" si="131"/>
        <v>1.1210075732630886</v>
      </c>
      <c r="AU151" s="292">
        <v>145</v>
      </c>
      <c r="AV151" s="289">
        <f t="shared" si="108"/>
        <v>30980</v>
      </c>
      <c r="AW151" s="289">
        <f t="shared" si="132"/>
        <v>34078</v>
      </c>
      <c r="AX151" s="297">
        <v>28570</v>
      </c>
      <c r="AY151" s="297">
        <f t="shared" si="133"/>
        <v>5508</v>
      </c>
      <c r="AZ151" s="302">
        <f t="shared" si="134"/>
        <v>1.1927896394819741</v>
      </c>
      <c r="BA151" s="306">
        <v>30390</v>
      </c>
      <c r="BB151" s="297">
        <f t="shared" si="135"/>
        <v>3688</v>
      </c>
      <c r="BC151" s="311">
        <f t="shared" si="136"/>
        <v>1.1213557091148405</v>
      </c>
      <c r="BE151" s="292">
        <v>145</v>
      </c>
      <c r="BF151" s="289">
        <f t="shared" si="109"/>
        <v>31230</v>
      </c>
      <c r="BG151" s="289">
        <f t="shared" si="137"/>
        <v>34353</v>
      </c>
      <c r="BH151" s="297">
        <v>28720</v>
      </c>
      <c r="BI151" s="297">
        <f t="shared" si="138"/>
        <v>5633</v>
      </c>
      <c r="BJ151" s="302">
        <f t="shared" si="139"/>
        <v>1.1961350974930363</v>
      </c>
      <c r="BK151" s="306">
        <v>30530</v>
      </c>
      <c r="BL151" s="297">
        <f t="shared" si="140"/>
        <v>3823</v>
      </c>
      <c r="BM151" s="311">
        <f t="shared" si="141"/>
        <v>1.1252210940058958</v>
      </c>
      <c r="BO151" s="292">
        <v>145</v>
      </c>
      <c r="BP151" s="289">
        <f t="shared" si="110"/>
        <v>31370</v>
      </c>
      <c r="BQ151" s="289">
        <f t="shared" si="142"/>
        <v>34507</v>
      </c>
      <c r="BR151" s="297">
        <v>29100</v>
      </c>
      <c r="BS151" s="297">
        <f t="shared" si="143"/>
        <v>5407</v>
      </c>
      <c r="BT151" s="302">
        <f t="shared" si="144"/>
        <v>1.1858075601374571</v>
      </c>
      <c r="BU151" s="306">
        <v>30920</v>
      </c>
      <c r="BV151" s="297">
        <f t="shared" si="145"/>
        <v>3587</v>
      </c>
      <c r="BW151" s="311">
        <f t="shared" si="146"/>
        <v>1.1160090556274256</v>
      </c>
      <c r="BY151" s="292">
        <v>145</v>
      </c>
      <c r="BZ151" s="289">
        <f t="shared" si="111"/>
        <v>31540</v>
      </c>
      <c r="CA151" s="289">
        <f t="shared" si="147"/>
        <v>34694</v>
      </c>
      <c r="CB151" s="297">
        <v>29330</v>
      </c>
      <c r="CC151" s="297">
        <f t="shared" si="148"/>
        <v>5364</v>
      </c>
      <c r="CD151" s="302">
        <f t="shared" si="149"/>
        <v>1.1828844186839413</v>
      </c>
      <c r="CE151" s="306">
        <v>31150</v>
      </c>
      <c r="CF151" s="297">
        <f t="shared" si="150"/>
        <v>3544</v>
      </c>
      <c r="CG151" s="311">
        <f t="shared" si="151"/>
        <v>1.1137720706260033</v>
      </c>
    </row>
    <row r="152" spans="5:85">
      <c r="E152" s="289">
        <f>計算票!G153</f>
        <v>34190</v>
      </c>
      <c r="G152" s="292">
        <v>146</v>
      </c>
      <c r="H152" s="289">
        <f t="shared" si="104"/>
        <v>31090</v>
      </c>
      <c r="I152" s="289">
        <f t="shared" si="112"/>
        <v>34199</v>
      </c>
      <c r="J152" s="297">
        <v>27200</v>
      </c>
      <c r="K152" s="297">
        <f t="shared" si="113"/>
        <v>6999</v>
      </c>
      <c r="L152" s="302">
        <f t="shared" si="114"/>
        <v>1.2573161764705882</v>
      </c>
      <c r="M152" s="306">
        <v>29020</v>
      </c>
      <c r="N152" s="297">
        <f t="shared" si="115"/>
        <v>5179</v>
      </c>
      <c r="O152" s="311">
        <f t="shared" si="116"/>
        <v>1.1784631288766367</v>
      </c>
      <c r="Q152" s="292">
        <v>146</v>
      </c>
      <c r="R152" s="289">
        <f t="shared" si="105"/>
        <v>31090</v>
      </c>
      <c r="S152" s="289">
        <f t="shared" si="117"/>
        <v>34199</v>
      </c>
      <c r="T152" s="297">
        <v>27210</v>
      </c>
      <c r="U152" s="297">
        <f t="shared" si="118"/>
        <v>6989</v>
      </c>
      <c r="V152" s="302">
        <f t="shared" si="119"/>
        <v>1.2568540977581772</v>
      </c>
      <c r="W152" s="306">
        <v>29040</v>
      </c>
      <c r="X152" s="297">
        <f t="shared" si="120"/>
        <v>5159</v>
      </c>
      <c r="Y152" s="311">
        <f t="shared" si="121"/>
        <v>1.1776515151515152</v>
      </c>
      <c r="AA152" s="292">
        <v>146</v>
      </c>
      <c r="AB152" s="289">
        <f t="shared" si="106"/>
        <v>31120</v>
      </c>
      <c r="AC152" s="289">
        <f t="shared" si="122"/>
        <v>34232</v>
      </c>
      <c r="AD152" s="297">
        <v>28720</v>
      </c>
      <c r="AE152" s="297">
        <f t="shared" si="123"/>
        <v>5512</v>
      </c>
      <c r="AF152" s="302">
        <f t="shared" si="124"/>
        <v>1.1919220055710307</v>
      </c>
      <c r="AG152" s="306">
        <v>30540</v>
      </c>
      <c r="AH152" s="297">
        <f t="shared" si="125"/>
        <v>3692</v>
      </c>
      <c r="AI152" s="311">
        <f t="shared" si="126"/>
        <v>1.1208906352324819</v>
      </c>
      <c r="AK152" s="292">
        <v>146</v>
      </c>
      <c r="AL152" s="289">
        <f t="shared" si="107"/>
        <v>31190</v>
      </c>
      <c r="AM152" s="289">
        <f t="shared" si="127"/>
        <v>34309</v>
      </c>
      <c r="AN152" s="297">
        <v>28760</v>
      </c>
      <c r="AO152" s="297">
        <f t="shared" si="128"/>
        <v>5549</v>
      </c>
      <c r="AP152" s="302">
        <f t="shared" si="129"/>
        <v>1.1929415855354659</v>
      </c>
      <c r="AQ152" s="306">
        <v>30590</v>
      </c>
      <c r="AR152" s="297">
        <f t="shared" si="130"/>
        <v>3719</v>
      </c>
      <c r="AS152" s="311">
        <f t="shared" si="131"/>
        <v>1.1215756783262505</v>
      </c>
      <c r="AU152" s="292">
        <v>146</v>
      </c>
      <c r="AV152" s="289">
        <f t="shared" si="108"/>
        <v>31220</v>
      </c>
      <c r="AW152" s="289">
        <f t="shared" si="132"/>
        <v>34342</v>
      </c>
      <c r="AX152" s="297">
        <v>28780</v>
      </c>
      <c r="AY152" s="297">
        <f t="shared" si="133"/>
        <v>5562</v>
      </c>
      <c r="AZ152" s="302">
        <f t="shared" si="134"/>
        <v>1.1932592077831827</v>
      </c>
      <c r="BA152" s="306">
        <v>30610</v>
      </c>
      <c r="BB152" s="297">
        <f t="shared" si="135"/>
        <v>3732</v>
      </c>
      <c r="BC152" s="311">
        <f t="shared" si="136"/>
        <v>1.121920940868997</v>
      </c>
      <c r="BE152" s="292">
        <v>146</v>
      </c>
      <c r="BF152" s="289">
        <f t="shared" si="109"/>
        <v>31470</v>
      </c>
      <c r="BG152" s="289">
        <f t="shared" si="137"/>
        <v>34617</v>
      </c>
      <c r="BH152" s="297">
        <v>28930</v>
      </c>
      <c r="BI152" s="297">
        <f t="shared" si="138"/>
        <v>5687</v>
      </c>
      <c r="BJ152" s="302">
        <f t="shared" si="139"/>
        <v>1.1965779467680608</v>
      </c>
      <c r="BK152" s="306">
        <v>30750</v>
      </c>
      <c r="BL152" s="297">
        <f t="shared" si="140"/>
        <v>3867</v>
      </c>
      <c r="BM152" s="311">
        <f t="shared" si="141"/>
        <v>1.1257560975609755</v>
      </c>
      <c r="BO152" s="292">
        <v>146</v>
      </c>
      <c r="BP152" s="289">
        <f t="shared" si="110"/>
        <v>31610</v>
      </c>
      <c r="BQ152" s="289">
        <f t="shared" si="142"/>
        <v>34771</v>
      </c>
      <c r="BR152" s="297">
        <v>29310</v>
      </c>
      <c r="BS152" s="297">
        <f t="shared" si="143"/>
        <v>5461</v>
      </c>
      <c r="BT152" s="302">
        <f t="shared" si="144"/>
        <v>1.1863186625725008</v>
      </c>
      <c r="BU152" s="306">
        <v>31140</v>
      </c>
      <c r="BV152" s="297">
        <f t="shared" si="145"/>
        <v>3631</v>
      </c>
      <c r="BW152" s="311">
        <f t="shared" si="146"/>
        <v>1.1166024405908799</v>
      </c>
      <c r="BY152" s="292">
        <v>146</v>
      </c>
      <c r="BZ152" s="289">
        <f t="shared" si="111"/>
        <v>31780</v>
      </c>
      <c r="CA152" s="289">
        <f t="shared" si="147"/>
        <v>34958</v>
      </c>
      <c r="CB152" s="297">
        <v>29540</v>
      </c>
      <c r="CC152" s="297">
        <f t="shared" si="148"/>
        <v>5418</v>
      </c>
      <c r="CD152" s="302">
        <f t="shared" si="149"/>
        <v>1.1834123222748816</v>
      </c>
      <c r="CE152" s="306">
        <v>31370</v>
      </c>
      <c r="CF152" s="297">
        <f t="shared" si="150"/>
        <v>3588</v>
      </c>
      <c r="CG152" s="311">
        <f t="shared" si="151"/>
        <v>1.1143767931144406</v>
      </c>
    </row>
    <row r="153" spans="5:85">
      <c r="E153" s="289">
        <f>計算票!G154</f>
        <v>34460</v>
      </c>
      <c r="G153" s="292">
        <v>147</v>
      </c>
      <c r="H153" s="289">
        <f t="shared" si="104"/>
        <v>31330</v>
      </c>
      <c r="I153" s="289">
        <f t="shared" si="112"/>
        <v>34463</v>
      </c>
      <c r="J153" s="297">
        <v>27400</v>
      </c>
      <c r="K153" s="297">
        <f t="shared" si="113"/>
        <v>7063</v>
      </c>
      <c r="L153" s="302">
        <f t="shared" si="114"/>
        <v>1.2577737226277372</v>
      </c>
      <c r="M153" s="306">
        <v>29230</v>
      </c>
      <c r="N153" s="297">
        <f t="shared" si="115"/>
        <v>5233</v>
      </c>
      <c r="O153" s="311">
        <f t="shared" si="116"/>
        <v>1.1790283954840917</v>
      </c>
      <c r="Q153" s="292">
        <v>147</v>
      </c>
      <c r="R153" s="289">
        <f t="shared" si="105"/>
        <v>31330</v>
      </c>
      <c r="S153" s="289">
        <f t="shared" si="117"/>
        <v>34463</v>
      </c>
      <c r="T153" s="297">
        <v>27410</v>
      </c>
      <c r="U153" s="297">
        <f t="shared" si="118"/>
        <v>7053</v>
      </c>
      <c r="V153" s="302">
        <f t="shared" si="119"/>
        <v>1.2573148485954031</v>
      </c>
      <c r="W153" s="306">
        <v>29240</v>
      </c>
      <c r="X153" s="297">
        <f t="shared" si="120"/>
        <v>5223</v>
      </c>
      <c r="Y153" s="311">
        <f t="shared" si="121"/>
        <v>1.178625170998632</v>
      </c>
      <c r="AA153" s="292">
        <v>147</v>
      </c>
      <c r="AB153" s="289">
        <f t="shared" si="106"/>
        <v>31360</v>
      </c>
      <c r="AC153" s="289">
        <f t="shared" si="122"/>
        <v>34496</v>
      </c>
      <c r="AD153" s="297">
        <v>28930</v>
      </c>
      <c r="AE153" s="297">
        <f t="shared" si="123"/>
        <v>5566</v>
      </c>
      <c r="AF153" s="302">
        <f t="shared" si="124"/>
        <v>1.1923954372623573</v>
      </c>
      <c r="AG153" s="306">
        <v>30760</v>
      </c>
      <c r="AH153" s="297">
        <f t="shared" si="125"/>
        <v>3736</v>
      </c>
      <c r="AI153" s="311">
        <f t="shared" si="126"/>
        <v>1.1214564369310793</v>
      </c>
      <c r="AK153" s="292">
        <v>147</v>
      </c>
      <c r="AL153" s="289">
        <f t="shared" si="107"/>
        <v>31430</v>
      </c>
      <c r="AM153" s="289">
        <f t="shared" si="127"/>
        <v>34573</v>
      </c>
      <c r="AN153" s="297">
        <v>28970</v>
      </c>
      <c r="AO153" s="297">
        <f t="shared" si="128"/>
        <v>5603</v>
      </c>
      <c r="AP153" s="302">
        <f t="shared" si="129"/>
        <v>1.1934069727304109</v>
      </c>
      <c r="AQ153" s="306">
        <v>30810</v>
      </c>
      <c r="AR153" s="297">
        <f t="shared" si="130"/>
        <v>3763</v>
      </c>
      <c r="AS153" s="311">
        <f t="shared" si="131"/>
        <v>1.1221356702369361</v>
      </c>
      <c r="AU153" s="292">
        <v>147</v>
      </c>
      <c r="AV153" s="289">
        <f t="shared" si="108"/>
        <v>31460</v>
      </c>
      <c r="AW153" s="289">
        <f t="shared" si="132"/>
        <v>34606</v>
      </c>
      <c r="AX153" s="297">
        <v>28990</v>
      </c>
      <c r="AY153" s="297">
        <f t="shared" si="133"/>
        <v>5616</v>
      </c>
      <c r="AZ153" s="302">
        <f t="shared" si="134"/>
        <v>1.1937219730941704</v>
      </c>
      <c r="BA153" s="306">
        <v>30830</v>
      </c>
      <c r="BB153" s="297">
        <f t="shared" si="135"/>
        <v>3776</v>
      </c>
      <c r="BC153" s="311">
        <f t="shared" si="136"/>
        <v>1.1224781057411612</v>
      </c>
      <c r="BE153" s="292">
        <v>147</v>
      </c>
      <c r="BF153" s="289">
        <f t="shared" si="109"/>
        <v>31710</v>
      </c>
      <c r="BG153" s="289">
        <f t="shared" si="137"/>
        <v>34881</v>
      </c>
      <c r="BH153" s="297">
        <v>29130</v>
      </c>
      <c r="BI153" s="297">
        <f t="shared" si="138"/>
        <v>5751</v>
      </c>
      <c r="BJ153" s="302">
        <f t="shared" si="139"/>
        <v>1.1974253347064883</v>
      </c>
      <c r="BK153" s="306">
        <v>30970</v>
      </c>
      <c r="BL153" s="297">
        <f t="shared" si="140"/>
        <v>3911</v>
      </c>
      <c r="BM153" s="311">
        <f t="shared" si="141"/>
        <v>1.1262835001614466</v>
      </c>
      <c r="BO153" s="292">
        <v>147</v>
      </c>
      <c r="BP153" s="289">
        <f t="shared" si="110"/>
        <v>31850</v>
      </c>
      <c r="BQ153" s="289">
        <f t="shared" si="142"/>
        <v>35035</v>
      </c>
      <c r="BR153" s="297">
        <v>29520</v>
      </c>
      <c r="BS153" s="297">
        <f t="shared" si="143"/>
        <v>5515</v>
      </c>
      <c r="BT153" s="302">
        <f t="shared" si="144"/>
        <v>1.1868224932249323</v>
      </c>
      <c r="BU153" s="306">
        <v>31360</v>
      </c>
      <c r="BV153" s="297">
        <f t="shared" si="145"/>
        <v>3675</v>
      </c>
      <c r="BW153" s="311">
        <f t="shared" si="146"/>
        <v>1.1171875</v>
      </c>
      <c r="BY153" s="292">
        <v>147</v>
      </c>
      <c r="BZ153" s="289">
        <f t="shared" si="111"/>
        <v>32020</v>
      </c>
      <c r="CA153" s="289">
        <f t="shared" si="147"/>
        <v>35222</v>
      </c>
      <c r="CB153" s="297">
        <v>29750</v>
      </c>
      <c r="CC153" s="297">
        <f t="shared" si="148"/>
        <v>5472</v>
      </c>
      <c r="CD153" s="302">
        <f t="shared" si="149"/>
        <v>1.1839327731092437</v>
      </c>
      <c r="CE153" s="306">
        <v>31590</v>
      </c>
      <c r="CF153" s="297">
        <f t="shared" si="150"/>
        <v>3632</v>
      </c>
      <c r="CG153" s="311">
        <f t="shared" si="151"/>
        <v>1.1149730927508705</v>
      </c>
    </row>
    <row r="154" spans="5:85">
      <c r="E154" s="289">
        <f>計算票!G155</f>
        <v>34720</v>
      </c>
      <c r="G154" s="292">
        <v>148</v>
      </c>
      <c r="H154" s="289">
        <f t="shared" si="104"/>
        <v>31570</v>
      </c>
      <c r="I154" s="289">
        <f t="shared" si="112"/>
        <v>34727</v>
      </c>
      <c r="J154" s="297">
        <v>27590</v>
      </c>
      <c r="K154" s="297">
        <f t="shared" si="113"/>
        <v>7137</v>
      </c>
      <c r="L154" s="302">
        <f t="shared" si="114"/>
        <v>1.2586806814063067</v>
      </c>
      <c r="M154" s="306">
        <v>29440</v>
      </c>
      <c r="N154" s="297">
        <f t="shared" si="115"/>
        <v>5287</v>
      </c>
      <c r="O154" s="311">
        <f t="shared" si="116"/>
        <v>1.179585597826087</v>
      </c>
      <c r="Q154" s="292">
        <v>148</v>
      </c>
      <c r="R154" s="289">
        <f t="shared" si="105"/>
        <v>31570</v>
      </c>
      <c r="S154" s="289">
        <f t="shared" si="117"/>
        <v>34727</v>
      </c>
      <c r="T154" s="297">
        <v>27610</v>
      </c>
      <c r="U154" s="297">
        <f t="shared" si="118"/>
        <v>7117</v>
      </c>
      <c r="V154" s="302">
        <f t="shared" si="119"/>
        <v>1.2577689243027887</v>
      </c>
      <c r="W154" s="306">
        <v>29450</v>
      </c>
      <c r="X154" s="297">
        <f t="shared" si="120"/>
        <v>5277</v>
      </c>
      <c r="Y154" s="311">
        <f t="shared" si="121"/>
        <v>1.1791850594227504</v>
      </c>
      <c r="AA154" s="292">
        <v>148</v>
      </c>
      <c r="AB154" s="289">
        <f t="shared" si="106"/>
        <v>31600</v>
      </c>
      <c r="AC154" s="289">
        <f t="shared" si="122"/>
        <v>34760</v>
      </c>
      <c r="AD154" s="297">
        <v>29130</v>
      </c>
      <c r="AE154" s="297">
        <f t="shared" si="123"/>
        <v>5630</v>
      </c>
      <c r="AF154" s="302">
        <f t="shared" si="124"/>
        <v>1.1932715413662891</v>
      </c>
      <c r="AG154" s="306">
        <v>30980</v>
      </c>
      <c r="AH154" s="297">
        <f t="shared" si="125"/>
        <v>3780</v>
      </c>
      <c r="AI154" s="311">
        <f t="shared" si="126"/>
        <v>1.1220142027114268</v>
      </c>
      <c r="AK154" s="292">
        <v>148</v>
      </c>
      <c r="AL154" s="289">
        <f t="shared" si="107"/>
        <v>31670</v>
      </c>
      <c r="AM154" s="289">
        <f t="shared" si="127"/>
        <v>34837</v>
      </c>
      <c r="AN154" s="297">
        <v>29180</v>
      </c>
      <c r="AO154" s="297">
        <f t="shared" si="128"/>
        <v>5657</v>
      </c>
      <c r="AP154" s="302">
        <f t="shared" si="129"/>
        <v>1.1938656614119261</v>
      </c>
      <c r="AQ154" s="306">
        <v>31030</v>
      </c>
      <c r="AR154" s="297">
        <f t="shared" si="130"/>
        <v>3807</v>
      </c>
      <c r="AS154" s="311">
        <f t="shared" si="131"/>
        <v>1.1226877215597808</v>
      </c>
      <c r="AU154" s="292">
        <v>148</v>
      </c>
      <c r="AV154" s="289">
        <f t="shared" si="108"/>
        <v>31700</v>
      </c>
      <c r="AW154" s="289">
        <f t="shared" si="132"/>
        <v>34870</v>
      </c>
      <c r="AX154" s="297">
        <v>29200</v>
      </c>
      <c r="AY154" s="297">
        <f t="shared" si="133"/>
        <v>5670</v>
      </c>
      <c r="AZ154" s="302">
        <f t="shared" si="134"/>
        <v>1.1941780821917809</v>
      </c>
      <c r="BA154" s="306">
        <v>31050</v>
      </c>
      <c r="BB154" s="297">
        <f t="shared" si="135"/>
        <v>3820</v>
      </c>
      <c r="BC154" s="311">
        <f t="shared" si="136"/>
        <v>1.1230273752012883</v>
      </c>
      <c r="BE154" s="292">
        <v>148</v>
      </c>
      <c r="BF154" s="289">
        <f t="shared" si="109"/>
        <v>31950</v>
      </c>
      <c r="BG154" s="289">
        <f t="shared" si="137"/>
        <v>35145</v>
      </c>
      <c r="BH154" s="297">
        <v>29340</v>
      </c>
      <c r="BI154" s="297">
        <f t="shared" si="138"/>
        <v>5805</v>
      </c>
      <c r="BJ154" s="302">
        <f t="shared" si="139"/>
        <v>1.1978527607361964</v>
      </c>
      <c r="BK154" s="306">
        <v>31190</v>
      </c>
      <c r="BL154" s="297">
        <f t="shared" si="140"/>
        <v>3955</v>
      </c>
      <c r="BM154" s="311">
        <f t="shared" si="141"/>
        <v>1.1268034626482848</v>
      </c>
      <c r="BO154" s="292">
        <v>148</v>
      </c>
      <c r="BP154" s="289">
        <f t="shared" si="110"/>
        <v>32090</v>
      </c>
      <c r="BQ154" s="289">
        <f t="shared" si="142"/>
        <v>35299</v>
      </c>
      <c r="BR154" s="297">
        <v>29730</v>
      </c>
      <c r="BS154" s="297">
        <f t="shared" si="143"/>
        <v>5569</v>
      </c>
      <c r="BT154" s="302">
        <f t="shared" si="144"/>
        <v>1.1873192061890347</v>
      </c>
      <c r="BU154" s="306">
        <v>31580</v>
      </c>
      <c r="BV154" s="297">
        <f t="shared" si="145"/>
        <v>3719</v>
      </c>
      <c r="BW154" s="311">
        <f t="shared" si="146"/>
        <v>1.1177644078530715</v>
      </c>
      <c r="BY154" s="292">
        <v>148</v>
      </c>
      <c r="BZ154" s="289">
        <f t="shared" si="111"/>
        <v>32260</v>
      </c>
      <c r="CA154" s="289">
        <f t="shared" si="147"/>
        <v>35486</v>
      </c>
      <c r="CB154" s="297">
        <v>29960</v>
      </c>
      <c r="CC154" s="297">
        <f t="shared" si="148"/>
        <v>5526</v>
      </c>
      <c r="CD154" s="302">
        <f t="shared" si="149"/>
        <v>1.1844459279038719</v>
      </c>
      <c r="CE154" s="306">
        <v>31810</v>
      </c>
      <c r="CF154" s="297">
        <f t="shared" si="150"/>
        <v>3676</v>
      </c>
      <c r="CG154" s="311">
        <f t="shared" si="151"/>
        <v>1.115561144294247</v>
      </c>
    </row>
    <row r="155" spans="5:85">
      <c r="E155" s="289">
        <f>計算票!G156</f>
        <v>34990</v>
      </c>
      <c r="G155" s="292">
        <v>149</v>
      </c>
      <c r="H155" s="289">
        <f t="shared" si="104"/>
        <v>31810</v>
      </c>
      <c r="I155" s="289">
        <f t="shared" si="112"/>
        <v>34991</v>
      </c>
      <c r="J155" s="297">
        <v>27790</v>
      </c>
      <c r="K155" s="297">
        <f t="shared" si="113"/>
        <v>7201</v>
      </c>
      <c r="L155" s="302">
        <f t="shared" si="114"/>
        <v>1.2591219863260166</v>
      </c>
      <c r="M155" s="306">
        <v>29650</v>
      </c>
      <c r="N155" s="297">
        <f t="shared" si="115"/>
        <v>5341</v>
      </c>
      <c r="O155" s="311">
        <f t="shared" si="116"/>
        <v>1.1801349072512648</v>
      </c>
      <c r="Q155" s="292">
        <v>149</v>
      </c>
      <c r="R155" s="289">
        <f t="shared" si="105"/>
        <v>31810</v>
      </c>
      <c r="S155" s="289">
        <f t="shared" si="117"/>
        <v>34991</v>
      </c>
      <c r="T155" s="297">
        <v>27800</v>
      </c>
      <c r="U155" s="297">
        <f t="shared" si="118"/>
        <v>7191</v>
      </c>
      <c r="V155" s="302">
        <f t="shared" si="119"/>
        <v>1.2586690647482015</v>
      </c>
      <c r="W155" s="306">
        <v>29660</v>
      </c>
      <c r="X155" s="297">
        <f t="shared" si="120"/>
        <v>5331</v>
      </c>
      <c r="Y155" s="311">
        <f t="shared" si="121"/>
        <v>1.1797370195549561</v>
      </c>
      <c r="AA155" s="292">
        <v>149</v>
      </c>
      <c r="AB155" s="289">
        <f t="shared" si="106"/>
        <v>31840</v>
      </c>
      <c r="AC155" s="289">
        <f t="shared" si="122"/>
        <v>35024</v>
      </c>
      <c r="AD155" s="297">
        <v>29340</v>
      </c>
      <c r="AE155" s="297">
        <f t="shared" si="123"/>
        <v>5684</v>
      </c>
      <c r="AF155" s="302">
        <f t="shared" si="124"/>
        <v>1.1937286980231765</v>
      </c>
      <c r="AG155" s="306">
        <v>31200</v>
      </c>
      <c r="AH155" s="297">
        <f t="shared" si="125"/>
        <v>3824</v>
      </c>
      <c r="AI155" s="311">
        <f t="shared" si="126"/>
        <v>1.1225641025641027</v>
      </c>
      <c r="AK155" s="292">
        <v>149</v>
      </c>
      <c r="AL155" s="289">
        <f t="shared" si="107"/>
        <v>31910</v>
      </c>
      <c r="AM155" s="289">
        <f t="shared" si="127"/>
        <v>35101</v>
      </c>
      <c r="AN155" s="297">
        <v>29390</v>
      </c>
      <c r="AO155" s="297">
        <f t="shared" si="128"/>
        <v>5711</v>
      </c>
      <c r="AP155" s="302">
        <f t="shared" si="129"/>
        <v>1.1943177951684247</v>
      </c>
      <c r="AQ155" s="306">
        <v>31250</v>
      </c>
      <c r="AR155" s="297">
        <f t="shared" si="130"/>
        <v>3851</v>
      </c>
      <c r="AS155" s="311">
        <f t="shared" si="131"/>
        <v>1.123232</v>
      </c>
      <c r="AU155" s="292">
        <v>149</v>
      </c>
      <c r="AV155" s="289">
        <f t="shared" si="108"/>
        <v>31940</v>
      </c>
      <c r="AW155" s="289">
        <f t="shared" si="132"/>
        <v>35134</v>
      </c>
      <c r="AX155" s="297">
        <v>29410</v>
      </c>
      <c r="AY155" s="297">
        <f t="shared" si="133"/>
        <v>5724</v>
      </c>
      <c r="AZ155" s="302">
        <f t="shared" si="134"/>
        <v>1.1946276776606597</v>
      </c>
      <c r="BA155" s="306">
        <v>31270</v>
      </c>
      <c r="BB155" s="297">
        <f t="shared" si="135"/>
        <v>3864</v>
      </c>
      <c r="BC155" s="311">
        <f t="shared" si="136"/>
        <v>1.123568915893828</v>
      </c>
      <c r="BE155" s="292">
        <v>149</v>
      </c>
      <c r="BF155" s="289">
        <f t="shared" si="109"/>
        <v>32190</v>
      </c>
      <c r="BG155" s="289">
        <f t="shared" si="137"/>
        <v>35409</v>
      </c>
      <c r="BH155" s="297">
        <v>29550</v>
      </c>
      <c r="BI155" s="297">
        <f t="shared" si="138"/>
        <v>5859</v>
      </c>
      <c r="BJ155" s="302">
        <f t="shared" si="139"/>
        <v>1.198274111675127</v>
      </c>
      <c r="BK155" s="306">
        <v>31410</v>
      </c>
      <c r="BL155" s="297">
        <f t="shared" si="140"/>
        <v>3999</v>
      </c>
      <c r="BM155" s="311">
        <f t="shared" si="141"/>
        <v>1.127316141356256</v>
      </c>
      <c r="BO155" s="292">
        <v>149</v>
      </c>
      <c r="BP155" s="289">
        <f t="shared" si="110"/>
        <v>32330</v>
      </c>
      <c r="BQ155" s="289">
        <f t="shared" si="142"/>
        <v>35563</v>
      </c>
      <c r="BR155" s="297">
        <v>29940</v>
      </c>
      <c r="BS155" s="297">
        <f t="shared" si="143"/>
        <v>5623</v>
      </c>
      <c r="BT155" s="302">
        <f t="shared" si="144"/>
        <v>1.187808951235805</v>
      </c>
      <c r="BU155" s="306">
        <v>31800</v>
      </c>
      <c r="BV155" s="297">
        <f t="shared" si="145"/>
        <v>3763</v>
      </c>
      <c r="BW155" s="311">
        <f t="shared" si="146"/>
        <v>1.1183333333333334</v>
      </c>
      <c r="BY155" s="292">
        <v>149</v>
      </c>
      <c r="BZ155" s="289">
        <f t="shared" si="111"/>
        <v>32500</v>
      </c>
      <c r="CA155" s="289">
        <f t="shared" si="147"/>
        <v>35750</v>
      </c>
      <c r="CB155" s="297">
        <v>30170</v>
      </c>
      <c r="CC155" s="297">
        <f t="shared" si="148"/>
        <v>5580</v>
      </c>
      <c r="CD155" s="302">
        <f t="shared" si="149"/>
        <v>1.1849519390122638</v>
      </c>
      <c r="CE155" s="306">
        <v>32030</v>
      </c>
      <c r="CF155" s="297">
        <f t="shared" si="150"/>
        <v>3720</v>
      </c>
      <c r="CG155" s="311">
        <f t="shared" si="151"/>
        <v>1.1161411177021543</v>
      </c>
    </row>
    <row r="156" spans="5:85">
      <c r="E156" s="289">
        <f>計算票!G157</f>
        <v>35250</v>
      </c>
      <c r="G156" s="292">
        <v>150</v>
      </c>
      <c r="H156" s="289">
        <f t="shared" si="104"/>
        <v>32050</v>
      </c>
      <c r="I156" s="289">
        <f t="shared" si="112"/>
        <v>35255</v>
      </c>
      <c r="J156" s="297">
        <v>27990</v>
      </c>
      <c r="K156" s="297">
        <f t="shared" si="113"/>
        <v>7265</v>
      </c>
      <c r="L156" s="302">
        <f t="shared" si="114"/>
        <v>1.2595569846373704</v>
      </c>
      <c r="M156" s="306">
        <v>29860</v>
      </c>
      <c r="N156" s="297">
        <f t="shared" si="115"/>
        <v>5395</v>
      </c>
      <c r="O156" s="311">
        <f t="shared" si="116"/>
        <v>1.1806764902880107</v>
      </c>
      <c r="Q156" s="292">
        <v>150</v>
      </c>
      <c r="R156" s="289">
        <f t="shared" si="105"/>
        <v>32050</v>
      </c>
      <c r="S156" s="289">
        <f t="shared" si="117"/>
        <v>35255</v>
      </c>
      <c r="T156" s="297">
        <v>28000</v>
      </c>
      <c r="U156" s="297">
        <f t="shared" si="118"/>
        <v>7255</v>
      </c>
      <c r="V156" s="302">
        <f t="shared" si="119"/>
        <v>1.2591071428571428</v>
      </c>
      <c r="W156" s="306">
        <v>29870</v>
      </c>
      <c r="X156" s="297">
        <f t="shared" si="120"/>
        <v>5385</v>
      </c>
      <c r="Y156" s="311">
        <f t="shared" si="121"/>
        <v>1.1802812186139939</v>
      </c>
      <c r="AA156" s="292">
        <v>150</v>
      </c>
      <c r="AB156" s="289">
        <f t="shared" si="106"/>
        <v>32080</v>
      </c>
      <c r="AC156" s="289">
        <f t="shared" si="122"/>
        <v>35288</v>
      </c>
      <c r="AD156" s="297">
        <v>29550</v>
      </c>
      <c r="AE156" s="297">
        <f t="shared" si="123"/>
        <v>5738</v>
      </c>
      <c r="AF156" s="302">
        <f t="shared" si="124"/>
        <v>1.1941793570219965</v>
      </c>
      <c r="AG156" s="306">
        <v>31420</v>
      </c>
      <c r="AH156" s="297">
        <f t="shared" si="125"/>
        <v>3868</v>
      </c>
      <c r="AI156" s="311">
        <f t="shared" si="126"/>
        <v>1.1231063017186504</v>
      </c>
      <c r="AK156" s="292">
        <v>150</v>
      </c>
      <c r="AL156" s="289">
        <f t="shared" si="107"/>
        <v>32150</v>
      </c>
      <c r="AM156" s="289">
        <f t="shared" si="127"/>
        <v>35365</v>
      </c>
      <c r="AN156" s="297">
        <v>29600</v>
      </c>
      <c r="AO156" s="297">
        <f t="shared" si="128"/>
        <v>5765</v>
      </c>
      <c r="AP156" s="302">
        <f t="shared" si="129"/>
        <v>1.1947635135135135</v>
      </c>
      <c r="AQ156" s="306">
        <v>31470</v>
      </c>
      <c r="AR156" s="297">
        <f t="shared" si="130"/>
        <v>3895</v>
      </c>
      <c r="AS156" s="311">
        <f t="shared" si="131"/>
        <v>1.1237686685732444</v>
      </c>
      <c r="AU156" s="292">
        <v>150</v>
      </c>
      <c r="AV156" s="289">
        <f t="shared" si="108"/>
        <v>32180</v>
      </c>
      <c r="AW156" s="289">
        <f t="shared" si="132"/>
        <v>35398</v>
      </c>
      <c r="AX156" s="297">
        <v>29620</v>
      </c>
      <c r="AY156" s="297">
        <f t="shared" si="133"/>
        <v>5778</v>
      </c>
      <c r="AZ156" s="302">
        <f t="shared" si="134"/>
        <v>1.1950708980418636</v>
      </c>
      <c r="BA156" s="306">
        <v>31490</v>
      </c>
      <c r="BB156" s="297">
        <f t="shared" si="135"/>
        <v>3908</v>
      </c>
      <c r="BC156" s="311">
        <f t="shared" si="136"/>
        <v>1.1241028898062877</v>
      </c>
      <c r="BE156" s="292">
        <v>150</v>
      </c>
      <c r="BF156" s="289">
        <f t="shared" si="109"/>
        <v>32430</v>
      </c>
      <c r="BG156" s="289">
        <f t="shared" si="137"/>
        <v>35673</v>
      </c>
      <c r="BH156" s="297">
        <v>29760</v>
      </c>
      <c r="BI156" s="297">
        <f t="shared" si="138"/>
        <v>5913</v>
      </c>
      <c r="BJ156" s="302">
        <f t="shared" si="139"/>
        <v>1.1986895161290323</v>
      </c>
      <c r="BK156" s="306">
        <v>31630</v>
      </c>
      <c r="BL156" s="297">
        <f t="shared" si="140"/>
        <v>4043</v>
      </c>
      <c r="BM156" s="311">
        <f t="shared" si="141"/>
        <v>1.1278216882706291</v>
      </c>
      <c r="BO156" s="292">
        <v>150</v>
      </c>
      <c r="BP156" s="289">
        <f t="shared" si="110"/>
        <v>32570</v>
      </c>
      <c r="BQ156" s="289">
        <f t="shared" si="142"/>
        <v>35827</v>
      </c>
      <c r="BR156" s="297">
        <v>30150</v>
      </c>
      <c r="BS156" s="297">
        <f t="shared" si="143"/>
        <v>5677</v>
      </c>
      <c r="BT156" s="302">
        <f t="shared" si="144"/>
        <v>1.1882918739635158</v>
      </c>
      <c r="BU156" s="306">
        <v>32020</v>
      </c>
      <c r="BV156" s="297">
        <f t="shared" si="145"/>
        <v>3807</v>
      </c>
      <c r="BW156" s="311">
        <f t="shared" si="146"/>
        <v>1.1188944409743911</v>
      </c>
      <c r="BY156" s="292">
        <v>150</v>
      </c>
      <c r="BZ156" s="289">
        <f t="shared" si="111"/>
        <v>32740</v>
      </c>
      <c r="CA156" s="289">
        <f t="shared" si="147"/>
        <v>36014</v>
      </c>
      <c r="CB156" s="297">
        <v>30380</v>
      </c>
      <c r="CC156" s="297">
        <f t="shared" si="148"/>
        <v>5634</v>
      </c>
      <c r="CD156" s="302">
        <f t="shared" si="149"/>
        <v>1.1854509545753786</v>
      </c>
      <c r="CE156" s="306">
        <v>32250</v>
      </c>
      <c r="CF156" s="297">
        <f t="shared" si="150"/>
        <v>3764</v>
      </c>
      <c r="CG156" s="311">
        <f t="shared" si="151"/>
        <v>1.1167131782945736</v>
      </c>
    </row>
    <row r="157" spans="5:85">
      <c r="E157" s="289">
        <f>計算票!G158</f>
        <v>35510</v>
      </c>
      <c r="G157" s="292">
        <v>151</v>
      </c>
      <c r="H157" s="289">
        <f t="shared" si="104"/>
        <v>32290</v>
      </c>
      <c r="I157" s="289">
        <f t="shared" si="112"/>
        <v>35519</v>
      </c>
      <c r="J157" s="297">
        <v>28190</v>
      </c>
      <c r="K157" s="297">
        <f t="shared" si="113"/>
        <v>7329</v>
      </c>
      <c r="L157" s="302">
        <f t="shared" si="114"/>
        <v>1.2599858105711246</v>
      </c>
      <c r="M157" s="306">
        <v>30070</v>
      </c>
      <c r="N157" s="297">
        <f t="shared" si="115"/>
        <v>5449</v>
      </c>
      <c r="O157" s="311">
        <f t="shared" si="116"/>
        <v>1.1812105088127702</v>
      </c>
      <c r="Q157" s="292">
        <v>151</v>
      </c>
      <c r="R157" s="289">
        <f t="shared" si="105"/>
        <v>32290</v>
      </c>
      <c r="S157" s="289">
        <f t="shared" si="117"/>
        <v>35519</v>
      </c>
      <c r="T157" s="297">
        <v>28200</v>
      </c>
      <c r="U157" s="297">
        <f t="shared" si="118"/>
        <v>7319</v>
      </c>
      <c r="V157" s="302">
        <f t="shared" si="119"/>
        <v>1.2595390070921986</v>
      </c>
      <c r="W157" s="306">
        <v>30080</v>
      </c>
      <c r="X157" s="297">
        <f t="shared" si="120"/>
        <v>5439</v>
      </c>
      <c r="Y157" s="311">
        <f t="shared" si="121"/>
        <v>1.1808178191489362</v>
      </c>
      <c r="AA157" s="292">
        <v>151</v>
      </c>
      <c r="AB157" s="289">
        <f t="shared" si="106"/>
        <v>32320</v>
      </c>
      <c r="AC157" s="289">
        <f t="shared" si="122"/>
        <v>35552</v>
      </c>
      <c r="AD157" s="297">
        <v>29760</v>
      </c>
      <c r="AE157" s="297">
        <f t="shared" si="123"/>
        <v>5792</v>
      </c>
      <c r="AF157" s="302">
        <f t="shared" si="124"/>
        <v>1.1946236559139785</v>
      </c>
      <c r="AG157" s="306">
        <v>31640</v>
      </c>
      <c r="AH157" s="297">
        <f t="shared" si="125"/>
        <v>3912</v>
      </c>
      <c r="AI157" s="311">
        <f t="shared" si="126"/>
        <v>1.1236409608091025</v>
      </c>
      <c r="AK157" s="292">
        <v>151</v>
      </c>
      <c r="AL157" s="289">
        <f t="shared" si="107"/>
        <v>32390</v>
      </c>
      <c r="AM157" s="289">
        <f t="shared" si="127"/>
        <v>35629</v>
      </c>
      <c r="AN157" s="297">
        <v>29810</v>
      </c>
      <c r="AO157" s="297">
        <f t="shared" si="128"/>
        <v>5819</v>
      </c>
      <c r="AP157" s="302">
        <f t="shared" si="129"/>
        <v>1.1952029520295202</v>
      </c>
      <c r="AQ157" s="306">
        <v>31690</v>
      </c>
      <c r="AR157" s="297">
        <f t="shared" si="130"/>
        <v>3939</v>
      </c>
      <c r="AS157" s="311">
        <f t="shared" si="131"/>
        <v>1.1242978857683812</v>
      </c>
      <c r="AU157" s="292">
        <v>151</v>
      </c>
      <c r="AV157" s="289">
        <f t="shared" si="108"/>
        <v>32420</v>
      </c>
      <c r="AW157" s="289">
        <f t="shared" si="132"/>
        <v>35662</v>
      </c>
      <c r="AX157" s="297">
        <v>29830</v>
      </c>
      <c r="AY157" s="297">
        <f t="shared" si="133"/>
        <v>5832</v>
      </c>
      <c r="AZ157" s="302">
        <f t="shared" si="134"/>
        <v>1.1955078779751929</v>
      </c>
      <c r="BA157" s="306">
        <v>31710</v>
      </c>
      <c r="BB157" s="297">
        <f t="shared" si="135"/>
        <v>3952</v>
      </c>
      <c r="BC157" s="311">
        <f t="shared" si="136"/>
        <v>1.1246294544307789</v>
      </c>
      <c r="BE157" s="292">
        <v>151</v>
      </c>
      <c r="BF157" s="289">
        <f t="shared" si="109"/>
        <v>32670</v>
      </c>
      <c r="BG157" s="289">
        <f t="shared" si="137"/>
        <v>35937</v>
      </c>
      <c r="BH157" s="297">
        <v>29970</v>
      </c>
      <c r="BI157" s="297">
        <f t="shared" si="138"/>
        <v>5967</v>
      </c>
      <c r="BJ157" s="302">
        <f t="shared" si="139"/>
        <v>1.1990990990990991</v>
      </c>
      <c r="BK157" s="306">
        <v>31850</v>
      </c>
      <c r="BL157" s="297">
        <f t="shared" si="140"/>
        <v>4087</v>
      </c>
      <c r="BM157" s="311">
        <f t="shared" si="141"/>
        <v>1.128320251177394</v>
      </c>
      <c r="BO157" s="292">
        <v>151</v>
      </c>
      <c r="BP157" s="289">
        <f t="shared" si="110"/>
        <v>32810</v>
      </c>
      <c r="BQ157" s="289">
        <f t="shared" si="142"/>
        <v>36091</v>
      </c>
      <c r="BR157" s="297">
        <v>30360</v>
      </c>
      <c r="BS157" s="297">
        <f t="shared" si="143"/>
        <v>5731</v>
      </c>
      <c r="BT157" s="302">
        <f t="shared" si="144"/>
        <v>1.1887681159420289</v>
      </c>
      <c r="BU157" s="306">
        <v>32240</v>
      </c>
      <c r="BV157" s="297">
        <f t="shared" si="145"/>
        <v>3851</v>
      </c>
      <c r="BW157" s="311">
        <f t="shared" si="146"/>
        <v>1.1194478908188585</v>
      </c>
      <c r="BY157" s="292">
        <v>151</v>
      </c>
      <c r="BZ157" s="289">
        <f t="shared" si="111"/>
        <v>32980</v>
      </c>
      <c r="CA157" s="289">
        <f t="shared" si="147"/>
        <v>36278</v>
      </c>
      <c r="CB157" s="297">
        <v>30590</v>
      </c>
      <c r="CC157" s="297">
        <f t="shared" si="148"/>
        <v>5688</v>
      </c>
      <c r="CD157" s="302">
        <f t="shared" si="149"/>
        <v>1.1859431186662308</v>
      </c>
      <c r="CE157" s="306">
        <v>32470</v>
      </c>
      <c r="CF157" s="297">
        <f t="shared" si="150"/>
        <v>3808</v>
      </c>
      <c r="CG157" s="311">
        <f t="shared" si="151"/>
        <v>1.1172774869109947</v>
      </c>
    </row>
    <row r="158" spans="5:85">
      <c r="E158" s="289">
        <f>計算票!G159</f>
        <v>35780</v>
      </c>
      <c r="G158" s="292">
        <v>152</v>
      </c>
      <c r="H158" s="289">
        <f t="shared" si="104"/>
        <v>32530</v>
      </c>
      <c r="I158" s="289">
        <f t="shared" si="112"/>
        <v>35783</v>
      </c>
      <c r="J158" s="297">
        <v>28390</v>
      </c>
      <c r="K158" s="297">
        <f t="shared" si="113"/>
        <v>7393</v>
      </c>
      <c r="L158" s="302">
        <f t="shared" si="114"/>
        <v>1.2604085945755548</v>
      </c>
      <c r="M158" s="306">
        <v>30280</v>
      </c>
      <c r="N158" s="297">
        <f t="shared" si="115"/>
        <v>5503</v>
      </c>
      <c r="O158" s="311">
        <f t="shared" si="116"/>
        <v>1.1817371202113607</v>
      </c>
      <c r="Q158" s="292">
        <v>152</v>
      </c>
      <c r="R158" s="289">
        <f t="shared" si="105"/>
        <v>32530</v>
      </c>
      <c r="S158" s="289">
        <f t="shared" si="117"/>
        <v>35783</v>
      </c>
      <c r="T158" s="297">
        <v>28400</v>
      </c>
      <c r="U158" s="297">
        <f t="shared" si="118"/>
        <v>7383</v>
      </c>
      <c r="V158" s="302">
        <f t="shared" si="119"/>
        <v>1.2599647887323944</v>
      </c>
      <c r="W158" s="306">
        <v>30290</v>
      </c>
      <c r="X158" s="297">
        <f t="shared" si="120"/>
        <v>5493</v>
      </c>
      <c r="Y158" s="311">
        <f t="shared" si="121"/>
        <v>1.1813469792010565</v>
      </c>
      <c r="AA158" s="292">
        <v>152</v>
      </c>
      <c r="AB158" s="289">
        <f t="shared" si="106"/>
        <v>32560</v>
      </c>
      <c r="AC158" s="289">
        <f t="shared" si="122"/>
        <v>35816</v>
      </c>
      <c r="AD158" s="297">
        <v>29970</v>
      </c>
      <c r="AE158" s="297">
        <f t="shared" si="123"/>
        <v>5846</v>
      </c>
      <c r="AF158" s="302">
        <f t="shared" si="124"/>
        <v>1.1950617283950618</v>
      </c>
      <c r="AG158" s="306">
        <v>31860</v>
      </c>
      <c r="AH158" s="297">
        <f t="shared" si="125"/>
        <v>3956</v>
      </c>
      <c r="AI158" s="311">
        <f t="shared" si="126"/>
        <v>1.1241682360326428</v>
      </c>
      <c r="AK158" s="292">
        <v>152</v>
      </c>
      <c r="AL158" s="289">
        <f t="shared" si="107"/>
        <v>32630</v>
      </c>
      <c r="AM158" s="289">
        <f t="shared" si="127"/>
        <v>35893</v>
      </c>
      <c r="AN158" s="297">
        <v>30010</v>
      </c>
      <c r="AO158" s="297">
        <f t="shared" si="128"/>
        <v>5883</v>
      </c>
      <c r="AP158" s="302">
        <f t="shared" si="129"/>
        <v>1.1960346551149617</v>
      </c>
      <c r="AQ158" s="306">
        <v>31910</v>
      </c>
      <c r="AR158" s="297">
        <f t="shared" si="130"/>
        <v>3983</v>
      </c>
      <c r="AS158" s="311">
        <f t="shared" si="131"/>
        <v>1.1248198057035412</v>
      </c>
      <c r="AU158" s="292">
        <v>152</v>
      </c>
      <c r="AV158" s="289">
        <f t="shared" si="108"/>
        <v>32660</v>
      </c>
      <c r="AW158" s="289">
        <f t="shared" si="132"/>
        <v>35926</v>
      </c>
      <c r="AX158" s="297">
        <v>30040</v>
      </c>
      <c r="AY158" s="297">
        <f t="shared" si="133"/>
        <v>5886</v>
      </c>
      <c r="AZ158" s="302">
        <f t="shared" si="134"/>
        <v>1.1959387483355526</v>
      </c>
      <c r="BA158" s="306">
        <v>31930</v>
      </c>
      <c r="BB158" s="297">
        <f t="shared" si="135"/>
        <v>3996</v>
      </c>
      <c r="BC158" s="311">
        <f t="shared" si="136"/>
        <v>1.125148762918885</v>
      </c>
      <c r="BE158" s="292">
        <v>152</v>
      </c>
      <c r="BF158" s="289">
        <f t="shared" si="109"/>
        <v>32910</v>
      </c>
      <c r="BG158" s="289">
        <f t="shared" si="137"/>
        <v>36201</v>
      </c>
      <c r="BH158" s="297">
        <v>30180</v>
      </c>
      <c r="BI158" s="297">
        <f t="shared" si="138"/>
        <v>6021</v>
      </c>
      <c r="BJ158" s="302">
        <f t="shared" si="139"/>
        <v>1.199502982107356</v>
      </c>
      <c r="BK158" s="306">
        <v>32070</v>
      </c>
      <c r="BL158" s="297">
        <f t="shared" si="140"/>
        <v>4131</v>
      </c>
      <c r="BM158" s="311">
        <f t="shared" si="141"/>
        <v>1.1288119738072966</v>
      </c>
      <c r="BO158" s="292">
        <v>152</v>
      </c>
      <c r="BP158" s="289">
        <f t="shared" si="110"/>
        <v>33050</v>
      </c>
      <c r="BQ158" s="289">
        <f t="shared" si="142"/>
        <v>36355</v>
      </c>
      <c r="BR158" s="297">
        <v>30560</v>
      </c>
      <c r="BS158" s="297">
        <f t="shared" si="143"/>
        <v>5795</v>
      </c>
      <c r="BT158" s="302">
        <f t="shared" si="144"/>
        <v>1.1896269633507854</v>
      </c>
      <c r="BU158" s="306">
        <v>32460</v>
      </c>
      <c r="BV158" s="297">
        <f t="shared" si="145"/>
        <v>3895</v>
      </c>
      <c r="BW158" s="311">
        <f t="shared" si="146"/>
        <v>1.1199938385705484</v>
      </c>
      <c r="BY158" s="292">
        <v>152</v>
      </c>
      <c r="BZ158" s="289">
        <f t="shared" si="111"/>
        <v>33220</v>
      </c>
      <c r="CA158" s="289">
        <f t="shared" si="147"/>
        <v>36542</v>
      </c>
      <c r="CB158" s="297">
        <v>30800</v>
      </c>
      <c r="CC158" s="297">
        <f t="shared" si="148"/>
        <v>5742</v>
      </c>
      <c r="CD158" s="302">
        <f t="shared" si="149"/>
        <v>1.1864285714285714</v>
      </c>
      <c r="CE158" s="306">
        <v>32690</v>
      </c>
      <c r="CF158" s="297">
        <f t="shared" si="150"/>
        <v>3852</v>
      </c>
      <c r="CG158" s="311">
        <f t="shared" si="151"/>
        <v>1.1178342000611807</v>
      </c>
    </row>
    <row r="159" spans="5:85">
      <c r="E159" s="289">
        <f>計算票!G160</f>
        <v>36040</v>
      </c>
      <c r="G159" s="292">
        <v>153</v>
      </c>
      <c r="H159" s="289">
        <f t="shared" si="104"/>
        <v>32770</v>
      </c>
      <c r="I159" s="289">
        <f t="shared" si="112"/>
        <v>36047</v>
      </c>
      <c r="J159" s="297">
        <v>28580</v>
      </c>
      <c r="K159" s="297">
        <f t="shared" si="113"/>
        <v>7467</v>
      </c>
      <c r="L159" s="302">
        <f t="shared" si="114"/>
        <v>1.2612666200139957</v>
      </c>
      <c r="M159" s="306">
        <v>30490</v>
      </c>
      <c r="N159" s="297">
        <f t="shared" si="115"/>
        <v>5557</v>
      </c>
      <c r="O159" s="311">
        <f t="shared" si="116"/>
        <v>1.1822564775336175</v>
      </c>
      <c r="Q159" s="292">
        <v>153</v>
      </c>
      <c r="R159" s="289">
        <f t="shared" si="105"/>
        <v>32770</v>
      </c>
      <c r="S159" s="289">
        <f t="shared" si="117"/>
        <v>36047</v>
      </c>
      <c r="T159" s="297">
        <v>28600</v>
      </c>
      <c r="U159" s="297">
        <f t="shared" si="118"/>
        <v>7447</v>
      </c>
      <c r="V159" s="302">
        <f t="shared" si="119"/>
        <v>1.2603846153846154</v>
      </c>
      <c r="W159" s="306">
        <v>30500</v>
      </c>
      <c r="X159" s="297">
        <f t="shared" si="120"/>
        <v>5547</v>
      </c>
      <c r="Y159" s="311">
        <f t="shared" si="121"/>
        <v>1.1818688524590164</v>
      </c>
      <c r="AA159" s="292">
        <v>153</v>
      </c>
      <c r="AB159" s="289">
        <f t="shared" si="106"/>
        <v>32800</v>
      </c>
      <c r="AC159" s="289">
        <f t="shared" si="122"/>
        <v>36080</v>
      </c>
      <c r="AD159" s="297">
        <v>30180</v>
      </c>
      <c r="AE159" s="297">
        <f t="shared" si="123"/>
        <v>5900</v>
      </c>
      <c r="AF159" s="302">
        <f t="shared" si="124"/>
        <v>1.1954937044400265</v>
      </c>
      <c r="AG159" s="306">
        <v>32080</v>
      </c>
      <c r="AH159" s="297">
        <f t="shared" si="125"/>
        <v>4000</v>
      </c>
      <c r="AI159" s="311">
        <f t="shared" si="126"/>
        <v>1.1246882793017456</v>
      </c>
      <c r="AK159" s="292">
        <v>153</v>
      </c>
      <c r="AL159" s="289">
        <f t="shared" si="107"/>
        <v>32870</v>
      </c>
      <c r="AM159" s="289">
        <f t="shared" si="127"/>
        <v>36157</v>
      </c>
      <c r="AN159" s="297">
        <v>30220</v>
      </c>
      <c r="AO159" s="297">
        <f t="shared" si="128"/>
        <v>5937</v>
      </c>
      <c r="AP159" s="302">
        <f t="shared" si="129"/>
        <v>1.1964592984778293</v>
      </c>
      <c r="AQ159" s="306">
        <v>32130</v>
      </c>
      <c r="AR159" s="297">
        <f t="shared" si="130"/>
        <v>4027</v>
      </c>
      <c r="AS159" s="311">
        <f t="shared" si="131"/>
        <v>1.1253345782757547</v>
      </c>
      <c r="AU159" s="292">
        <v>153</v>
      </c>
      <c r="AV159" s="289">
        <f t="shared" si="108"/>
        <v>32900</v>
      </c>
      <c r="AW159" s="289">
        <f t="shared" si="132"/>
        <v>36190</v>
      </c>
      <c r="AX159" s="297">
        <v>30250</v>
      </c>
      <c r="AY159" s="297">
        <f t="shared" si="133"/>
        <v>5940</v>
      </c>
      <c r="AZ159" s="302">
        <f t="shared" si="134"/>
        <v>1.1963636363636363</v>
      </c>
      <c r="BA159" s="306">
        <v>32150</v>
      </c>
      <c r="BB159" s="297">
        <f t="shared" si="135"/>
        <v>4040</v>
      </c>
      <c r="BC159" s="311">
        <f t="shared" si="136"/>
        <v>1.1256609642301711</v>
      </c>
      <c r="BE159" s="292">
        <v>153</v>
      </c>
      <c r="BF159" s="289">
        <f t="shared" si="109"/>
        <v>33150</v>
      </c>
      <c r="BG159" s="289">
        <f t="shared" si="137"/>
        <v>36465</v>
      </c>
      <c r="BH159" s="297">
        <v>30390</v>
      </c>
      <c r="BI159" s="297">
        <f t="shared" si="138"/>
        <v>6075</v>
      </c>
      <c r="BJ159" s="302">
        <f t="shared" si="139"/>
        <v>1.1999012833168805</v>
      </c>
      <c r="BK159" s="306">
        <v>32290</v>
      </c>
      <c r="BL159" s="297">
        <f t="shared" si="140"/>
        <v>4175</v>
      </c>
      <c r="BM159" s="311">
        <f t="shared" si="141"/>
        <v>1.1292969959739858</v>
      </c>
      <c r="BO159" s="292">
        <v>153</v>
      </c>
      <c r="BP159" s="289">
        <f t="shared" si="110"/>
        <v>33290</v>
      </c>
      <c r="BQ159" s="289">
        <f t="shared" si="142"/>
        <v>36619</v>
      </c>
      <c r="BR159" s="297">
        <v>30770</v>
      </c>
      <c r="BS159" s="297">
        <f t="shared" si="143"/>
        <v>5849</v>
      </c>
      <c r="BT159" s="302">
        <f t="shared" si="144"/>
        <v>1.1900877478063048</v>
      </c>
      <c r="BU159" s="306">
        <v>32680</v>
      </c>
      <c r="BV159" s="297">
        <f t="shared" si="145"/>
        <v>3939</v>
      </c>
      <c r="BW159" s="311">
        <f t="shared" si="146"/>
        <v>1.120532435740514</v>
      </c>
      <c r="BY159" s="292">
        <v>153</v>
      </c>
      <c r="BZ159" s="289">
        <f t="shared" si="111"/>
        <v>33460</v>
      </c>
      <c r="CA159" s="289">
        <f t="shared" si="147"/>
        <v>36806</v>
      </c>
      <c r="CB159" s="297">
        <v>31000</v>
      </c>
      <c r="CC159" s="297">
        <f t="shared" si="148"/>
        <v>5806</v>
      </c>
      <c r="CD159" s="302">
        <f t="shared" si="149"/>
        <v>1.1872903225806453</v>
      </c>
      <c r="CE159" s="306">
        <v>32910</v>
      </c>
      <c r="CF159" s="297">
        <f t="shared" si="150"/>
        <v>3896</v>
      </c>
      <c r="CG159" s="311">
        <f t="shared" si="151"/>
        <v>1.1183834700698876</v>
      </c>
    </row>
    <row r="160" spans="5:85">
      <c r="E160" s="289">
        <f>計算票!G161</f>
        <v>36310</v>
      </c>
      <c r="G160" s="292">
        <v>154</v>
      </c>
      <c r="H160" s="289">
        <f t="shared" si="104"/>
        <v>33010</v>
      </c>
      <c r="I160" s="289">
        <f t="shared" si="112"/>
        <v>36311</v>
      </c>
      <c r="J160" s="297">
        <v>28780</v>
      </c>
      <c r="K160" s="297">
        <f t="shared" si="113"/>
        <v>7531</v>
      </c>
      <c r="L160" s="302">
        <f t="shared" si="114"/>
        <v>1.2616747741487144</v>
      </c>
      <c r="M160" s="306">
        <v>30700</v>
      </c>
      <c r="N160" s="297">
        <f t="shared" si="115"/>
        <v>5611</v>
      </c>
      <c r="O160" s="311">
        <f t="shared" si="116"/>
        <v>1.1827687296416938</v>
      </c>
      <c r="Q160" s="292">
        <v>154</v>
      </c>
      <c r="R160" s="289">
        <f t="shared" si="105"/>
        <v>33010</v>
      </c>
      <c r="S160" s="289">
        <f t="shared" si="117"/>
        <v>36311</v>
      </c>
      <c r="T160" s="297">
        <v>28790</v>
      </c>
      <c r="U160" s="297">
        <f t="shared" si="118"/>
        <v>7521</v>
      </c>
      <c r="V160" s="302">
        <f t="shared" si="119"/>
        <v>1.2612365404654393</v>
      </c>
      <c r="W160" s="306">
        <v>30710</v>
      </c>
      <c r="X160" s="297">
        <f t="shared" si="120"/>
        <v>5601</v>
      </c>
      <c r="Y160" s="311">
        <f t="shared" si="121"/>
        <v>1.1823835884076848</v>
      </c>
      <c r="AA160" s="292">
        <v>154</v>
      </c>
      <c r="AB160" s="289">
        <f t="shared" si="106"/>
        <v>33040</v>
      </c>
      <c r="AC160" s="289">
        <f t="shared" si="122"/>
        <v>36344</v>
      </c>
      <c r="AD160" s="297">
        <v>30390</v>
      </c>
      <c r="AE160" s="297">
        <f t="shared" si="123"/>
        <v>5954</v>
      </c>
      <c r="AF160" s="302">
        <f t="shared" si="124"/>
        <v>1.1959197104310628</v>
      </c>
      <c r="AG160" s="306">
        <v>32300</v>
      </c>
      <c r="AH160" s="297">
        <f t="shared" si="125"/>
        <v>4044</v>
      </c>
      <c r="AI160" s="311">
        <f t="shared" si="126"/>
        <v>1.1252012383900929</v>
      </c>
      <c r="AK160" s="292">
        <v>154</v>
      </c>
      <c r="AL160" s="289">
        <f t="shared" si="107"/>
        <v>33110</v>
      </c>
      <c r="AM160" s="289">
        <f t="shared" si="127"/>
        <v>36421</v>
      </c>
      <c r="AN160" s="297">
        <v>30430</v>
      </c>
      <c r="AO160" s="297">
        <f t="shared" si="128"/>
        <v>5991</v>
      </c>
      <c r="AP160" s="302">
        <f t="shared" si="129"/>
        <v>1.1968780808412751</v>
      </c>
      <c r="AQ160" s="306">
        <v>32350</v>
      </c>
      <c r="AR160" s="297">
        <f t="shared" si="130"/>
        <v>4071</v>
      </c>
      <c r="AS160" s="311">
        <f t="shared" si="131"/>
        <v>1.1258423493044822</v>
      </c>
      <c r="AU160" s="292">
        <v>154</v>
      </c>
      <c r="AV160" s="289">
        <f t="shared" si="108"/>
        <v>33140</v>
      </c>
      <c r="AW160" s="289">
        <f t="shared" si="132"/>
        <v>36454</v>
      </c>
      <c r="AX160" s="297">
        <v>30450</v>
      </c>
      <c r="AY160" s="297">
        <f t="shared" si="133"/>
        <v>6004</v>
      </c>
      <c r="AZ160" s="302">
        <f t="shared" si="134"/>
        <v>1.1971756978653529</v>
      </c>
      <c r="BA160" s="306">
        <v>32370</v>
      </c>
      <c r="BB160" s="297">
        <f t="shared" si="135"/>
        <v>4084</v>
      </c>
      <c r="BC160" s="311">
        <f t="shared" si="136"/>
        <v>1.1261662032746369</v>
      </c>
      <c r="BE160" s="292">
        <v>154</v>
      </c>
      <c r="BF160" s="289">
        <f t="shared" si="109"/>
        <v>33390</v>
      </c>
      <c r="BG160" s="289">
        <f t="shared" si="137"/>
        <v>36729</v>
      </c>
      <c r="BH160" s="297">
        <v>30600</v>
      </c>
      <c r="BI160" s="297">
        <f t="shared" si="138"/>
        <v>6129</v>
      </c>
      <c r="BJ160" s="302">
        <f t="shared" si="139"/>
        <v>1.2002941176470587</v>
      </c>
      <c r="BK160" s="306">
        <v>32510</v>
      </c>
      <c r="BL160" s="297">
        <f t="shared" si="140"/>
        <v>4219</v>
      </c>
      <c r="BM160" s="311">
        <f t="shared" si="141"/>
        <v>1.1297754537065519</v>
      </c>
      <c r="BO160" s="292">
        <v>154</v>
      </c>
      <c r="BP160" s="289">
        <f t="shared" si="110"/>
        <v>33530</v>
      </c>
      <c r="BQ160" s="289">
        <f t="shared" si="142"/>
        <v>36883</v>
      </c>
      <c r="BR160" s="297">
        <v>30980</v>
      </c>
      <c r="BS160" s="297">
        <f t="shared" si="143"/>
        <v>5903</v>
      </c>
      <c r="BT160" s="302">
        <f t="shared" si="144"/>
        <v>1.1905422853453842</v>
      </c>
      <c r="BU160" s="306">
        <v>32900</v>
      </c>
      <c r="BV160" s="297">
        <f t="shared" si="145"/>
        <v>3983</v>
      </c>
      <c r="BW160" s="311">
        <f t="shared" si="146"/>
        <v>1.121063829787234</v>
      </c>
      <c r="BY160" s="292">
        <v>154</v>
      </c>
      <c r="BZ160" s="289">
        <f t="shared" si="111"/>
        <v>33700</v>
      </c>
      <c r="CA160" s="289">
        <f t="shared" si="147"/>
        <v>37070</v>
      </c>
      <c r="CB160" s="297">
        <v>31210</v>
      </c>
      <c r="CC160" s="297">
        <f t="shared" si="148"/>
        <v>5860</v>
      </c>
      <c r="CD160" s="302">
        <f t="shared" si="149"/>
        <v>1.1877603332265299</v>
      </c>
      <c r="CE160" s="306">
        <v>33130</v>
      </c>
      <c r="CF160" s="297">
        <f t="shared" si="150"/>
        <v>3940</v>
      </c>
      <c r="CG160" s="311">
        <f t="shared" si="151"/>
        <v>1.1189254452158164</v>
      </c>
    </row>
    <row r="161" spans="5:85">
      <c r="E161" s="289">
        <f>計算票!G162</f>
        <v>36570</v>
      </c>
      <c r="G161" s="292">
        <v>155</v>
      </c>
      <c r="H161" s="289">
        <f t="shared" si="104"/>
        <v>33250</v>
      </c>
      <c r="I161" s="289">
        <f t="shared" si="112"/>
        <v>36575</v>
      </c>
      <c r="J161" s="297">
        <v>28980</v>
      </c>
      <c r="K161" s="297">
        <f t="shared" si="113"/>
        <v>7595</v>
      </c>
      <c r="L161" s="302">
        <f t="shared" si="114"/>
        <v>1.2620772946859904</v>
      </c>
      <c r="M161" s="306">
        <v>30910</v>
      </c>
      <c r="N161" s="297">
        <f t="shared" si="115"/>
        <v>5665</v>
      </c>
      <c r="O161" s="311">
        <f t="shared" si="116"/>
        <v>1.1832740213523132</v>
      </c>
      <c r="Q161" s="292">
        <v>155</v>
      </c>
      <c r="R161" s="289">
        <f t="shared" si="105"/>
        <v>33250</v>
      </c>
      <c r="S161" s="289">
        <f t="shared" si="117"/>
        <v>36575</v>
      </c>
      <c r="T161" s="297">
        <v>28990</v>
      </c>
      <c r="U161" s="297">
        <f t="shared" si="118"/>
        <v>7585</v>
      </c>
      <c r="V161" s="302">
        <f t="shared" si="119"/>
        <v>1.2616419454984478</v>
      </c>
      <c r="W161" s="306">
        <v>30920</v>
      </c>
      <c r="X161" s="297">
        <f t="shared" si="120"/>
        <v>5655</v>
      </c>
      <c r="Y161" s="311">
        <f t="shared" si="121"/>
        <v>1.1828913324708927</v>
      </c>
      <c r="AA161" s="292">
        <v>155</v>
      </c>
      <c r="AB161" s="289">
        <f t="shared" si="106"/>
        <v>33280</v>
      </c>
      <c r="AC161" s="289">
        <f t="shared" si="122"/>
        <v>36608</v>
      </c>
      <c r="AD161" s="297">
        <v>30600</v>
      </c>
      <c r="AE161" s="297">
        <f t="shared" si="123"/>
        <v>6008</v>
      </c>
      <c r="AF161" s="302">
        <f t="shared" si="124"/>
        <v>1.1963398692810459</v>
      </c>
      <c r="AG161" s="306">
        <v>32520</v>
      </c>
      <c r="AH161" s="297">
        <f t="shared" si="125"/>
        <v>4088</v>
      </c>
      <c r="AI161" s="311">
        <f t="shared" si="126"/>
        <v>1.1257072570725708</v>
      </c>
      <c r="AK161" s="292">
        <v>155</v>
      </c>
      <c r="AL161" s="289">
        <f t="shared" si="107"/>
        <v>33350</v>
      </c>
      <c r="AM161" s="289">
        <f t="shared" si="127"/>
        <v>36685</v>
      </c>
      <c r="AN161" s="297">
        <v>30640</v>
      </c>
      <c r="AO161" s="297">
        <f t="shared" si="128"/>
        <v>6045</v>
      </c>
      <c r="AP161" s="302">
        <f t="shared" si="129"/>
        <v>1.1972911227154046</v>
      </c>
      <c r="AQ161" s="306">
        <v>32570</v>
      </c>
      <c r="AR161" s="297">
        <f t="shared" si="130"/>
        <v>4115</v>
      </c>
      <c r="AS161" s="311">
        <f t="shared" si="131"/>
        <v>1.1263432606693276</v>
      </c>
      <c r="AU161" s="292">
        <v>155</v>
      </c>
      <c r="AV161" s="289">
        <f t="shared" si="108"/>
        <v>33380</v>
      </c>
      <c r="AW161" s="289">
        <f t="shared" si="132"/>
        <v>36718</v>
      </c>
      <c r="AX161" s="297">
        <v>30660</v>
      </c>
      <c r="AY161" s="297">
        <f t="shared" si="133"/>
        <v>6058</v>
      </c>
      <c r="AZ161" s="302">
        <f t="shared" si="134"/>
        <v>1.1975864318330072</v>
      </c>
      <c r="BA161" s="306">
        <v>32590</v>
      </c>
      <c r="BB161" s="297">
        <f t="shared" si="135"/>
        <v>4128</v>
      </c>
      <c r="BC161" s="311">
        <f t="shared" si="136"/>
        <v>1.1266646210494016</v>
      </c>
      <c r="BE161" s="292">
        <v>155</v>
      </c>
      <c r="BF161" s="289">
        <f t="shared" si="109"/>
        <v>33630</v>
      </c>
      <c r="BG161" s="289">
        <f t="shared" si="137"/>
        <v>36993</v>
      </c>
      <c r="BH161" s="297">
        <v>30810</v>
      </c>
      <c r="BI161" s="297">
        <f t="shared" si="138"/>
        <v>6183</v>
      </c>
      <c r="BJ161" s="302">
        <f t="shared" si="139"/>
        <v>1.2006815968841285</v>
      </c>
      <c r="BK161" s="306">
        <v>32730</v>
      </c>
      <c r="BL161" s="297">
        <f t="shared" si="140"/>
        <v>4263</v>
      </c>
      <c r="BM161" s="311">
        <f t="shared" si="141"/>
        <v>1.1302474793767185</v>
      </c>
      <c r="BO161" s="292">
        <v>155</v>
      </c>
      <c r="BP161" s="289">
        <f t="shared" si="110"/>
        <v>33770</v>
      </c>
      <c r="BQ161" s="289">
        <f t="shared" si="142"/>
        <v>37147</v>
      </c>
      <c r="BR161" s="297">
        <v>31190</v>
      </c>
      <c r="BS161" s="297">
        <f t="shared" si="143"/>
        <v>5957</v>
      </c>
      <c r="BT161" s="302">
        <f t="shared" si="144"/>
        <v>1.1909907021481243</v>
      </c>
      <c r="BU161" s="306">
        <v>33120</v>
      </c>
      <c r="BV161" s="297">
        <f t="shared" si="145"/>
        <v>4027</v>
      </c>
      <c r="BW161" s="311">
        <f t="shared" si="146"/>
        <v>1.1215881642512078</v>
      </c>
      <c r="BY161" s="292">
        <v>155</v>
      </c>
      <c r="BZ161" s="289">
        <f t="shared" si="111"/>
        <v>33940</v>
      </c>
      <c r="CA161" s="289">
        <f t="shared" si="147"/>
        <v>37334</v>
      </c>
      <c r="CB161" s="297">
        <v>31420</v>
      </c>
      <c r="CC161" s="297">
        <f t="shared" si="148"/>
        <v>5914</v>
      </c>
      <c r="CD161" s="302">
        <f t="shared" si="149"/>
        <v>1.1882240611075747</v>
      </c>
      <c r="CE161" s="306">
        <v>33350</v>
      </c>
      <c r="CF161" s="297">
        <f t="shared" si="150"/>
        <v>3984</v>
      </c>
      <c r="CG161" s="311">
        <f t="shared" si="151"/>
        <v>1.1194602698650675</v>
      </c>
    </row>
    <row r="162" spans="5:85">
      <c r="E162" s="289">
        <f>計算票!G163</f>
        <v>36830</v>
      </c>
      <c r="G162" s="292">
        <v>156</v>
      </c>
      <c r="H162" s="289">
        <f t="shared" si="104"/>
        <v>33490</v>
      </c>
      <c r="I162" s="289">
        <f t="shared" si="112"/>
        <v>36839</v>
      </c>
      <c r="J162" s="297">
        <v>29180</v>
      </c>
      <c r="K162" s="297">
        <f t="shared" si="113"/>
        <v>7659</v>
      </c>
      <c r="L162" s="302">
        <f t="shared" si="114"/>
        <v>1.2624742974640164</v>
      </c>
      <c r="M162" s="306">
        <v>31110</v>
      </c>
      <c r="N162" s="297">
        <f t="shared" si="115"/>
        <v>5729</v>
      </c>
      <c r="O162" s="311">
        <f t="shared" si="116"/>
        <v>1.1841530054644809</v>
      </c>
      <c r="Q162" s="292">
        <v>156</v>
      </c>
      <c r="R162" s="289">
        <f t="shared" si="105"/>
        <v>33490</v>
      </c>
      <c r="S162" s="289">
        <f t="shared" si="117"/>
        <v>36839</v>
      </c>
      <c r="T162" s="297">
        <v>29190</v>
      </c>
      <c r="U162" s="297">
        <f t="shared" si="118"/>
        <v>7649</v>
      </c>
      <c r="V162" s="302">
        <f t="shared" si="119"/>
        <v>1.2620417951353202</v>
      </c>
      <c r="W162" s="306">
        <v>31130</v>
      </c>
      <c r="X162" s="297">
        <f t="shared" si="120"/>
        <v>5709</v>
      </c>
      <c r="Y162" s="311">
        <f t="shared" si="121"/>
        <v>1.18339222614841</v>
      </c>
      <c r="AA162" s="292">
        <v>156</v>
      </c>
      <c r="AB162" s="289">
        <f t="shared" si="106"/>
        <v>33520</v>
      </c>
      <c r="AC162" s="289">
        <f t="shared" si="122"/>
        <v>36872</v>
      </c>
      <c r="AD162" s="297">
        <v>30810</v>
      </c>
      <c r="AE162" s="297">
        <f t="shared" si="123"/>
        <v>6062</v>
      </c>
      <c r="AF162" s="302">
        <f t="shared" si="124"/>
        <v>1.1967543005517689</v>
      </c>
      <c r="AG162" s="306">
        <v>32740</v>
      </c>
      <c r="AH162" s="297">
        <f t="shared" si="125"/>
        <v>4132</v>
      </c>
      <c r="AI162" s="311">
        <f t="shared" si="126"/>
        <v>1.1262064752596213</v>
      </c>
      <c r="AK162" s="292">
        <v>156</v>
      </c>
      <c r="AL162" s="289">
        <f t="shared" si="107"/>
        <v>33590</v>
      </c>
      <c r="AM162" s="289">
        <f t="shared" si="127"/>
        <v>36949</v>
      </c>
      <c r="AN162" s="297">
        <v>30850</v>
      </c>
      <c r="AO162" s="297">
        <f t="shared" si="128"/>
        <v>6099</v>
      </c>
      <c r="AP162" s="302">
        <f t="shared" si="129"/>
        <v>1.1976985413290113</v>
      </c>
      <c r="AQ162" s="306">
        <v>32790</v>
      </c>
      <c r="AR162" s="297">
        <f t="shared" si="130"/>
        <v>4159</v>
      </c>
      <c r="AS162" s="311">
        <f t="shared" si="131"/>
        <v>1.1268374504422081</v>
      </c>
      <c r="AU162" s="292">
        <v>156</v>
      </c>
      <c r="AV162" s="289">
        <f t="shared" si="108"/>
        <v>33620</v>
      </c>
      <c r="AW162" s="289">
        <f t="shared" si="132"/>
        <v>36982</v>
      </c>
      <c r="AX162" s="297">
        <v>30870</v>
      </c>
      <c r="AY162" s="297">
        <f t="shared" si="133"/>
        <v>6112</v>
      </c>
      <c r="AZ162" s="302">
        <f t="shared" si="134"/>
        <v>1.1979915775834142</v>
      </c>
      <c r="BA162" s="306">
        <v>32810</v>
      </c>
      <c r="BB162" s="297">
        <f t="shared" si="135"/>
        <v>4172</v>
      </c>
      <c r="BC162" s="311">
        <f t="shared" si="136"/>
        <v>1.1271563547698873</v>
      </c>
      <c r="BE162" s="292">
        <v>156</v>
      </c>
      <c r="BF162" s="289">
        <f t="shared" si="109"/>
        <v>33870</v>
      </c>
      <c r="BG162" s="289">
        <f t="shared" si="137"/>
        <v>37257</v>
      </c>
      <c r="BH162" s="297">
        <v>31020</v>
      </c>
      <c r="BI162" s="297">
        <f t="shared" si="138"/>
        <v>6237</v>
      </c>
      <c r="BJ162" s="302">
        <f t="shared" si="139"/>
        <v>1.201063829787234</v>
      </c>
      <c r="BK162" s="306">
        <v>32950</v>
      </c>
      <c r="BL162" s="297">
        <f t="shared" si="140"/>
        <v>4307</v>
      </c>
      <c r="BM162" s="311">
        <f t="shared" si="141"/>
        <v>1.1307132018209409</v>
      </c>
      <c r="BO162" s="292">
        <v>156</v>
      </c>
      <c r="BP162" s="289">
        <f t="shared" si="110"/>
        <v>34010</v>
      </c>
      <c r="BQ162" s="289">
        <f t="shared" si="142"/>
        <v>37411</v>
      </c>
      <c r="BR162" s="297">
        <v>31400</v>
      </c>
      <c r="BS162" s="297">
        <f t="shared" si="143"/>
        <v>6011</v>
      </c>
      <c r="BT162" s="302">
        <f t="shared" si="144"/>
        <v>1.1914331210191083</v>
      </c>
      <c r="BU162" s="306">
        <v>33340</v>
      </c>
      <c r="BV162" s="297">
        <f t="shared" si="145"/>
        <v>4071</v>
      </c>
      <c r="BW162" s="311">
        <f t="shared" si="146"/>
        <v>1.1221055788842231</v>
      </c>
      <c r="BY162" s="292">
        <v>156</v>
      </c>
      <c r="BZ162" s="289">
        <f t="shared" si="111"/>
        <v>34180</v>
      </c>
      <c r="CA162" s="289">
        <f t="shared" si="147"/>
        <v>37598</v>
      </c>
      <c r="CB162" s="297">
        <v>31630</v>
      </c>
      <c r="CC162" s="297">
        <f t="shared" si="148"/>
        <v>5968</v>
      </c>
      <c r="CD162" s="302">
        <f t="shared" si="149"/>
        <v>1.1886816313626305</v>
      </c>
      <c r="CE162" s="306">
        <v>33570</v>
      </c>
      <c r="CF162" s="297">
        <f t="shared" si="150"/>
        <v>4028</v>
      </c>
      <c r="CG162" s="311">
        <f t="shared" si="151"/>
        <v>1.1199880845993446</v>
      </c>
    </row>
    <row r="163" spans="5:85">
      <c r="E163" s="289">
        <f>計算票!G164</f>
        <v>37100</v>
      </c>
      <c r="G163" s="292">
        <v>157</v>
      </c>
      <c r="H163" s="289">
        <f t="shared" si="104"/>
        <v>33730</v>
      </c>
      <c r="I163" s="289">
        <f t="shared" si="112"/>
        <v>37103</v>
      </c>
      <c r="J163" s="297">
        <v>29380</v>
      </c>
      <c r="K163" s="297">
        <f t="shared" si="113"/>
        <v>7723</v>
      </c>
      <c r="L163" s="302">
        <f t="shared" si="114"/>
        <v>1.2628658951667802</v>
      </c>
      <c r="M163" s="306">
        <v>31320</v>
      </c>
      <c r="N163" s="297">
        <f t="shared" si="115"/>
        <v>5783</v>
      </c>
      <c r="O163" s="311">
        <f t="shared" si="116"/>
        <v>1.1846424010217114</v>
      </c>
      <c r="Q163" s="292">
        <v>157</v>
      </c>
      <c r="R163" s="289">
        <f t="shared" si="105"/>
        <v>33730</v>
      </c>
      <c r="S163" s="289">
        <f t="shared" si="117"/>
        <v>37103</v>
      </c>
      <c r="T163" s="297">
        <v>29390</v>
      </c>
      <c r="U163" s="297">
        <f t="shared" si="118"/>
        <v>7713</v>
      </c>
      <c r="V163" s="302">
        <f t="shared" si="119"/>
        <v>1.2624362027900646</v>
      </c>
      <c r="W163" s="306">
        <v>31330</v>
      </c>
      <c r="X163" s="297">
        <f t="shared" si="120"/>
        <v>5773</v>
      </c>
      <c r="Y163" s="311">
        <f t="shared" si="121"/>
        <v>1.1842642834344079</v>
      </c>
      <c r="AA163" s="292">
        <v>157</v>
      </c>
      <c r="AB163" s="289">
        <f t="shared" si="106"/>
        <v>33760</v>
      </c>
      <c r="AC163" s="289">
        <f t="shared" si="122"/>
        <v>37136</v>
      </c>
      <c r="AD163" s="297">
        <v>31020</v>
      </c>
      <c r="AE163" s="297">
        <f t="shared" si="123"/>
        <v>6116</v>
      </c>
      <c r="AF163" s="302">
        <f t="shared" si="124"/>
        <v>1.1971631205673758</v>
      </c>
      <c r="AG163" s="306">
        <v>32960</v>
      </c>
      <c r="AH163" s="297">
        <f t="shared" si="125"/>
        <v>4176</v>
      </c>
      <c r="AI163" s="311">
        <f t="shared" si="126"/>
        <v>1.1266990291262136</v>
      </c>
      <c r="AK163" s="292">
        <v>157</v>
      </c>
      <c r="AL163" s="289">
        <f t="shared" si="107"/>
        <v>33830</v>
      </c>
      <c r="AM163" s="289">
        <f t="shared" si="127"/>
        <v>37213</v>
      </c>
      <c r="AN163" s="297">
        <v>31060</v>
      </c>
      <c r="AO163" s="297">
        <f t="shared" si="128"/>
        <v>6153</v>
      </c>
      <c r="AP163" s="302">
        <f t="shared" si="129"/>
        <v>1.1981004507405022</v>
      </c>
      <c r="AQ163" s="306">
        <v>33010</v>
      </c>
      <c r="AR163" s="297">
        <f t="shared" si="130"/>
        <v>4203</v>
      </c>
      <c r="AS163" s="311">
        <f t="shared" si="131"/>
        <v>1.127325053014238</v>
      </c>
      <c r="AU163" s="292">
        <v>157</v>
      </c>
      <c r="AV163" s="289">
        <f t="shared" si="108"/>
        <v>33860</v>
      </c>
      <c r="AW163" s="289">
        <f t="shared" si="132"/>
        <v>37246</v>
      </c>
      <c r="AX163" s="297">
        <v>31080</v>
      </c>
      <c r="AY163" s="297">
        <f t="shared" si="133"/>
        <v>6166</v>
      </c>
      <c r="AZ163" s="302">
        <f t="shared" si="134"/>
        <v>1.1983912483912484</v>
      </c>
      <c r="BA163" s="306">
        <v>33030</v>
      </c>
      <c r="BB163" s="297">
        <f t="shared" si="135"/>
        <v>4216</v>
      </c>
      <c r="BC163" s="311">
        <f t="shared" si="136"/>
        <v>1.1276415379957614</v>
      </c>
      <c r="BE163" s="292">
        <v>157</v>
      </c>
      <c r="BF163" s="289">
        <f t="shared" si="109"/>
        <v>34110</v>
      </c>
      <c r="BG163" s="289">
        <f t="shared" si="137"/>
        <v>37521</v>
      </c>
      <c r="BH163" s="297">
        <v>31220</v>
      </c>
      <c r="BI163" s="297">
        <f t="shared" si="138"/>
        <v>6301</v>
      </c>
      <c r="BJ163" s="302">
        <f t="shared" si="139"/>
        <v>1.2018257527226137</v>
      </c>
      <c r="BK163" s="306">
        <v>33170</v>
      </c>
      <c r="BL163" s="297">
        <f t="shared" si="140"/>
        <v>4351</v>
      </c>
      <c r="BM163" s="311">
        <f t="shared" si="141"/>
        <v>1.1311727464576424</v>
      </c>
      <c r="BO163" s="292">
        <v>157</v>
      </c>
      <c r="BP163" s="289">
        <f t="shared" si="110"/>
        <v>34250</v>
      </c>
      <c r="BQ163" s="289">
        <f t="shared" si="142"/>
        <v>37675</v>
      </c>
      <c r="BR163" s="297">
        <v>31610</v>
      </c>
      <c r="BS163" s="297">
        <f t="shared" si="143"/>
        <v>6065</v>
      </c>
      <c r="BT163" s="302">
        <f t="shared" si="144"/>
        <v>1.1918696614995254</v>
      </c>
      <c r="BU163" s="306">
        <v>33560</v>
      </c>
      <c r="BV163" s="297">
        <f t="shared" si="145"/>
        <v>4115</v>
      </c>
      <c r="BW163" s="311">
        <f t="shared" si="146"/>
        <v>1.1226162097735399</v>
      </c>
      <c r="BY163" s="292">
        <v>157</v>
      </c>
      <c r="BZ163" s="289">
        <f t="shared" si="111"/>
        <v>34420</v>
      </c>
      <c r="CA163" s="289">
        <f t="shared" si="147"/>
        <v>37862</v>
      </c>
      <c r="CB163" s="297">
        <v>31840</v>
      </c>
      <c r="CC163" s="297">
        <f t="shared" si="148"/>
        <v>6022</v>
      </c>
      <c r="CD163" s="302">
        <f t="shared" si="149"/>
        <v>1.1891331658291457</v>
      </c>
      <c r="CE163" s="306">
        <v>33790</v>
      </c>
      <c r="CF163" s="297">
        <f t="shared" si="150"/>
        <v>4072</v>
      </c>
      <c r="CG163" s="311">
        <f t="shared" si="151"/>
        <v>1.1205090263391535</v>
      </c>
    </row>
    <row r="164" spans="5:85">
      <c r="E164" s="289">
        <f>計算票!G165</f>
        <v>37360</v>
      </c>
      <c r="G164" s="292">
        <v>158</v>
      </c>
      <c r="H164" s="289">
        <f t="shared" si="104"/>
        <v>33970</v>
      </c>
      <c r="I164" s="289">
        <f t="shared" si="112"/>
        <v>37367</v>
      </c>
      <c r="J164" s="297">
        <v>29570</v>
      </c>
      <c r="K164" s="297">
        <f t="shared" si="113"/>
        <v>7797</v>
      </c>
      <c r="L164" s="302">
        <f t="shared" si="114"/>
        <v>1.2636794048021645</v>
      </c>
      <c r="M164" s="306">
        <v>31530</v>
      </c>
      <c r="N164" s="297">
        <f t="shared" si="115"/>
        <v>5837</v>
      </c>
      <c r="O164" s="311">
        <f t="shared" si="116"/>
        <v>1.1851252775134793</v>
      </c>
      <c r="Q164" s="292">
        <v>158</v>
      </c>
      <c r="R164" s="289">
        <f t="shared" si="105"/>
        <v>33970</v>
      </c>
      <c r="S164" s="289">
        <f t="shared" si="117"/>
        <v>37367</v>
      </c>
      <c r="T164" s="297">
        <v>29590</v>
      </c>
      <c r="U164" s="297">
        <f t="shared" si="118"/>
        <v>7777</v>
      </c>
      <c r="V164" s="302">
        <f t="shared" si="119"/>
        <v>1.2628252788104088</v>
      </c>
      <c r="W164" s="306">
        <v>31540</v>
      </c>
      <c r="X164" s="297">
        <f t="shared" si="120"/>
        <v>5827</v>
      </c>
      <c r="Y164" s="311">
        <f t="shared" si="121"/>
        <v>1.1847495244134432</v>
      </c>
      <c r="AA164" s="292">
        <v>158</v>
      </c>
      <c r="AB164" s="289">
        <f t="shared" si="106"/>
        <v>34000</v>
      </c>
      <c r="AC164" s="289">
        <f t="shared" si="122"/>
        <v>37400</v>
      </c>
      <c r="AD164" s="297">
        <v>31220</v>
      </c>
      <c r="AE164" s="297">
        <f t="shared" si="123"/>
        <v>6180</v>
      </c>
      <c r="AF164" s="302">
        <f t="shared" si="124"/>
        <v>1.1979500320307495</v>
      </c>
      <c r="AG164" s="306">
        <v>33180</v>
      </c>
      <c r="AH164" s="297">
        <f t="shared" si="125"/>
        <v>4220</v>
      </c>
      <c r="AI164" s="311">
        <f t="shared" si="126"/>
        <v>1.1271850512356842</v>
      </c>
      <c r="AK164" s="292">
        <v>158</v>
      </c>
      <c r="AL164" s="289">
        <f t="shared" si="107"/>
        <v>34070</v>
      </c>
      <c r="AM164" s="289">
        <f t="shared" si="127"/>
        <v>37477</v>
      </c>
      <c r="AN164" s="297">
        <v>31270</v>
      </c>
      <c r="AO164" s="297">
        <f t="shared" si="128"/>
        <v>6207</v>
      </c>
      <c r="AP164" s="302">
        <f t="shared" si="129"/>
        <v>1.1984969619443555</v>
      </c>
      <c r="AQ164" s="306">
        <v>33230</v>
      </c>
      <c r="AR164" s="297">
        <f t="shared" si="130"/>
        <v>4247</v>
      </c>
      <c r="AS164" s="311">
        <f t="shared" si="131"/>
        <v>1.1278061992175745</v>
      </c>
      <c r="AU164" s="292">
        <v>158</v>
      </c>
      <c r="AV164" s="289">
        <f t="shared" si="108"/>
        <v>34100</v>
      </c>
      <c r="AW164" s="289">
        <f t="shared" si="132"/>
        <v>37510</v>
      </c>
      <c r="AX164" s="297">
        <v>31290</v>
      </c>
      <c r="AY164" s="297">
        <f t="shared" si="133"/>
        <v>6220</v>
      </c>
      <c r="AZ164" s="302">
        <f t="shared" si="134"/>
        <v>1.1987855544902524</v>
      </c>
      <c r="BA164" s="306">
        <v>33250</v>
      </c>
      <c r="BB164" s="297">
        <f t="shared" si="135"/>
        <v>4260</v>
      </c>
      <c r="BC164" s="311">
        <f t="shared" si="136"/>
        <v>1.1281203007518796</v>
      </c>
      <c r="BE164" s="292">
        <v>158</v>
      </c>
      <c r="BF164" s="289">
        <f t="shared" si="109"/>
        <v>34350</v>
      </c>
      <c r="BG164" s="289">
        <f t="shared" si="137"/>
        <v>37785</v>
      </c>
      <c r="BH164" s="297">
        <v>31430</v>
      </c>
      <c r="BI164" s="297">
        <f t="shared" si="138"/>
        <v>6355</v>
      </c>
      <c r="BJ164" s="302">
        <f t="shared" si="139"/>
        <v>1.202195354756602</v>
      </c>
      <c r="BK164" s="306">
        <v>33390</v>
      </c>
      <c r="BL164" s="297">
        <f t="shared" si="140"/>
        <v>4395</v>
      </c>
      <c r="BM164" s="311">
        <f t="shared" si="141"/>
        <v>1.1316262353998203</v>
      </c>
      <c r="BO164" s="292">
        <v>158</v>
      </c>
      <c r="BP164" s="289">
        <f t="shared" si="110"/>
        <v>34490</v>
      </c>
      <c r="BQ164" s="289">
        <f t="shared" si="142"/>
        <v>37939</v>
      </c>
      <c r="BR164" s="297">
        <v>31820</v>
      </c>
      <c r="BS164" s="297">
        <f t="shared" si="143"/>
        <v>6119</v>
      </c>
      <c r="BT164" s="302">
        <f t="shared" si="144"/>
        <v>1.1923004399748587</v>
      </c>
      <c r="BU164" s="306">
        <v>33780</v>
      </c>
      <c r="BV164" s="297">
        <f t="shared" si="145"/>
        <v>4159</v>
      </c>
      <c r="BW164" s="311">
        <f t="shared" si="146"/>
        <v>1.1231201894612197</v>
      </c>
      <c r="BY164" s="292">
        <v>158</v>
      </c>
      <c r="BZ164" s="289">
        <f t="shared" si="111"/>
        <v>34660</v>
      </c>
      <c r="CA164" s="289">
        <f t="shared" si="147"/>
        <v>38126</v>
      </c>
      <c r="CB164" s="297">
        <v>32050</v>
      </c>
      <c r="CC164" s="297">
        <f t="shared" si="148"/>
        <v>6076</v>
      </c>
      <c r="CD164" s="302">
        <f t="shared" si="149"/>
        <v>1.189578783151326</v>
      </c>
      <c r="CE164" s="306">
        <v>34010</v>
      </c>
      <c r="CF164" s="297">
        <f t="shared" si="150"/>
        <v>4116</v>
      </c>
      <c r="CG164" s="311">
        <f t="shared" si="151"/>
        <v>1.121023228462217</v>
      </c>
    </row>
    <row r="165" spans="5:85">
      <c r="E165" s="289">
        <f>計算票!G166</f>
        <v>37630</v>
      </c>
      <c r="G165" s="292">
        <v>159</v>
      </c>
      <c r="H165" s="289">
        <f t="shared" si="104"/>
        <v>34210</v>
      </c>
      <c r="I165" s="289">
        <f t="shared" si="112"/>
        <v>37631</v>
      </c>
      <c r="J165" s="297">
        <v>29770</v>
      </c>
      <c r="K165" s="297">
        <f t="shared" si="113"/>
        <v>7861</v>
      </c>
      <c r="L165" s="302">
        <f t="shared" si="114"/>
        <v>1.2640577762848506</v>
      </c>
      <c r="M165" s="306">
        <v>31740</v>
      </c>
      <c r="N165" s="297">
        <f t="shared" si="115"/>
        <v>5891</v>
      </c>
      <c r="O165" s="311">
        <f t="shared" si="116"/>
        <v>1.1856017643352237</v>
      </c>
      <c r="Q165" s="292">
        <v>159</v>
      </c>
      <c r="R165" s="289">
        <f t="shared" si="105"/>
        <v>34210</v>
      </c>
      <c r="S165" s="289">
        <f t="shared" si="117"/>
        <v>37631</v>
      </c>
      <c r="T165" s="297">
        <v>29780</v>
      </c>
      <c r="U165" s="297">
        <f t="shared" si="118"/>
        <v>7851</v>
      </c>
      <c r="V165" s="302">
        <f t="shared" si="119"/>
        <v>1.2636333109469442</v>
      </c>
      <c r="W165" s="306">
        <v>31750</v>
      </c>
      <c r="X165" s="297">
        <f t="shared" si="120"/>
        <v>5881</v>
      </c>
      <c r="Y165" s="311">
        <f t="shared" si="121"/>
        <v>1.1852283464566928</v>
      </c>
      <c r="AA165" s="292">
        <v>159</v>
      </c>
      <c r="AB165" s="289">
        <f t="shared" si="106"/>
        <v>34240</v>
      </c>
      <c r="AC165" s="289">
        <f t="shared" si="122"/>
        <v>37664</v>
      </c>
      <c r="AD165" s="297">
        <v>31430</v>
      </c>
      <c r="AE165" s="297">
        <f t="shared" si="123"/>
        <v>6234</v>
      </c>
      <c r="AF165" s="302">
        <f t="shared" si="124"/>
        <v>1.1983455297486478</v>
      </c>
      <c r="AG165" s="306">
        <v>33400</v>
      </c>
      <c r="AH165" s="297">
        <f t="shared" si="125"/>
        <v>4264</v>
      </c>
      <c r="AI165" s="311">
        <f t="shared" si="126"/>
        <v>1.1276646706586826</v>
      </c>
      <c r="AK165" s="292">
        <v>159</v>
      </c>
      <c r="AL165" s="289">
        <f t="shared" si="107"/>
        <v>34310</v>
      </c>
      <c r="AM165" s="289">
        <f t="shared" si="127"/>
        <v>37741</v>
      </c>
      <c r="AN165" s="297">
        <v>31480</v>
      </c>
      <c r="AO165" s="297">
        <f t="shared" si="128"/>
        <v>6261</v>
      </c>
      <c r="AP165" s="302">
        <f t="shared" si="129"/>
        <v>1.1988881829733165</v>
      </c>
      <c r="AQ165" s="306">
        <v>33450</v>
      </c>
      <c r="AR165" s="297">
        <f t="shared" si="130"/>
        <v>4291</v>
      </c>
      <c r="AS165" s="311">
        <f t="shared" si="131"/>
        <v>1.1282810164424515</v>
      </c>
      <c r="AU165" s="292">
        <v>159</v>
      </c>
      <c r="AV165" s="289">
        <f t="shared" si="108"/>
        <v>34340</v>
      </c>
      <c r="AW165" s="289">
        <f t="shared" si="132"/>
        <v>37774</v>
      </c>
      <c r="AX165" s="297">
        <v>31500</v>
      </c>
      <c r="AY165" s="297">
        <f t="shared" si="133"/>
        <v>6274</v>
      </c>
      <c r="AZ165" s="302">
        <f t="shared" si="134"/>
        <v>1.1991746031746031</v>
      </c>
      <c r="BA165" s="306">
        <v>33470</v>
      </c>
      <c r="BB165" s="297">
        <f t="shared" si="135"/>
        <v>4304</v>
      </c>
      <c r="BC165" s="311">
        <f t="shared" si="136"/>
        <v>1.1285927696444578</v>
      </c>
      <c r="BE165" s="292">
        <v>159</v>
      </c>
      <c r="BF165" s="289">
        <f t="shared" si="109"/>
        <v>34590</v>
      </c>
      <c r="BG165" s="289">
        <f t="shared" si="137"/>
        <v>38049</v>
      </c>
      <c r="BH165" s="297">
        <v>31640</v>
      </c>
      <c r="BI165" s="297">
        <f t="shared" si="138"/>
        <v>6409</v>
      </c>
      <c r="BJ165" s="302">
        <f t="shared" si="139"/>
        <v>1.2025600505689</v>
      </c>
      <c r="BK165" s="306">
        <v>33610</v>
      </c>
      <c r="BL165" s="297">
        <f t="shared" si="140"/>
        <v>4439</v>
      </c>
      <c r="BM165" s="311">
        <f t="shared" si="141"/>
        <v>1.1320737875632252</v>
      </c>
      <c r="BO165" s="292">
        <v>159</v>
      </c>
      <c r="BP165" s="289">
        <f t="shared" si="110"/>
        <v>34730</v>
      </c>
      <c r="BQ165" s="289">
        <f t="shared" si="142"/>
        <v>38203</v>
      </c>
      <c r="BR165" s="297">
        <v>32030</v>
      </c>
      <c r="BS165" s="297">
        <f t="shared" si="143"/>
        <v>6173</v>
      </c>
      <c r="BT165" s="302">
        <f t="shared" si="144"/>
        <v>1.1927255697783328</v>
      </c>
      <c r="BU165" s="306">
        <v>34000</v>
      </c>
      <c r="BV165" s="297">
        <f t="shared" si="145"/>
        <v>4203</v>
      </c>
      <c r="BW165" s="311">
        <f t="shared" si="146"/>
        <v>1.1236176470588235</v>
      </c>
      <c r="BY165" s="292">
        <v>159</v>
      </c>
      <c r="BZ165" s="289">
        <f t="shared" si="111"/>
        <v>34900</v>
      </c>
      <c r="CA165" s="289">
        <f t="shared" si="147"/>
        <v>38390</v>
      </c>
      <c r="CB165" s="297">
        <v>32260</v>
      </c>
      <c r="CC165" s="297">
        <f t="shared" si="148"/>
        <v>6130</v>
      </c>
      <c r="CD165" s="302">
        <f t="shared" si="149"/>
        <v>1.190018598884067</v>
      </c>
      <c r="CE165" s="306">
        <v>34230</v>
      </c>
      <c r="CF165" s="297">
        <f t="shared" si="150"/>
        <v>4160</v>
      </c>
      <c r="CG165" s="311">
        <f t="shared" si="151"/>
        <v>1.121530820917324</v>
      </c>
    </row>
    <row r="166" spans="5:85">
      <c r="E166" s="289">
        <f>計算票!G167</f>
        <v>37890</v>
      </c>
      <c r="G166" s="292">
        <v>160</v>
      </c>
      <c r="H166" s="289">
        <f t="shared" si="104"/>
        <v>34450</v>
      </c>
      <c r="I166" s="289">
        <f t="shared" si="112"/>
        <v>37895</v>
      </c>
      <c r="J166" s="297">
        <v>29970</v>
      </c>
      <c r="K166" s="297">
        <f t="shared" si="113"/>
        <v>7925</v>
      </c>
      <c r="L166" s="302">
        <f t="shared" si="114"/>
        <v>1.2644310977644311</v>
      </c>
      <c r="M166" s="306">
        <v>31950</v>
      </c>
      <c r="N166" s="297">
        <f t="shared" si="115"/>
        <v>5945</v>
      </c>
      <c r="O166" s="311">
        <f t="shared" si="116"/>
        <v>1.1860719874804382</v>
      </c>
      <c r="Q166" s="292">
        <v>160</v>
      </c>
      <c r="R166" s="289">
        <f t="shared" si="105"/>
        <v>34450</v>
      </c>
      <c r="S166" s="289">
        <f t="shared" si="117"/>
        <v>37895</v>
      </c>
      <c r="T166" s="297">
        <v>29980</v>
      </c>
      <c r="U166" s="297">
        <f t="shared" si="118"/>
        <v>7915</v>
      </c>
      <c r="V166" s="302">
        <f t="shared" si="119"/>
        <v>1.2640093395597065</v>
      </c>
      <c r="W166" s="306">
        <v>31960</v>
      </c>
      <c r="X166" s="297">
        <f t="shared" si="120"/>
        <v>5935</v>
      </c>
      <c r="Y166" s="311">
        <f t="shared" si="121"/>
        <v>1.1857008760951189</v>
      </c>
      <c r="AA166" s="292">
        <v>160</v>
      </c>
      <c r="AB166" s="289">
        <f t="shared" si="106"/>
        <v>34480</v>
      </c>
      <c r="AC166" s="289">
        <f t="shared" si="122"/>
        <v>37928</v>
      </c>
      <c r="AD166" s="297">
        <v>31640</v>
      </c>
      <c r="AE166" s="297">
        <f t="shared" si="123"/>
        <v>6288</v>
      </c>
      <c r="AF166" s="302">
        <f t="shared" si="124"/>
        <v>1.1987357774968395</v>
      </c>
      <c r="AG166" s="306">
        <v>33620</v>
      </c>
      <c r="AH166" s="297">
        <f t="shared" si="125"/>
        <v>4308</v>
      </c>
      <c r="AI166" s="311">
        <f t="shared" si="126"/>
        <v>1.1281380130874479</v>
      </c>
      <c r="AK166" s="292">
        <v>160</v>
      </c>
      <c r="AL166" s="289">
        <f t="shared" si="107"/>
        <v>34550</v>
      </c>
      <c r="AM166" s="289">
        <f t="shared" si="127"/>
        <v>38005</v>
      </c>
      <c r="AN166" s="297">
        <v>31690</v>
      </c>
      <c r="AO166" s="297">
        <f t="shared" si="128"/>
        <v>6315</v>
      </c>
      <c r="AP166" s="302">
        <f t="shared" si="129"/>
        <v>1.1992742189965289</v>
      </c>
      <c r="AQ166" s="306">
        <v>33670</v>
      </c>
      <c r="AR166" s="297">
        <f t="shared" si="130"/>
        <v>4335</v>
      </c>
      <c r="AS166" s="311">
        <f t="shared" si="131"/>
        <v>1.1287496287496288</v>
      </c>
      <c r="AU166" s="292">
        <v>160</v>
      </c>
      <c r="AV166" s="289">
        <f t="shared" si="108"/>
        <v>34580</v>
      </c>
      <c r="AW166" s="289">
        <f t="shared" si="132"/>
        <v>38038</v>
      </c>
      <c r="AX166" s="297">
        <v>31710</v>
      </c>
      <c r="AY166" s="297">
        <f t="shared" si="133"/>
        <v>6328</v>
      </c>
      <c r="AZ166" s="302">
        <f t="shared" si="134"/>
        <v>1.1995584988962473</v>
      </c>
      <c r="BA166" s="306">
        <v>33690</v>
      </c>
      <c r="BB166" s="297">
        <f t="shared" si="135"/>
        <v>4348</v>
      </c>
      <c r="BC166" s="311">
        <f t="shared" si="136"/>
        <v>1.1290590679726922</v>
      </c>
      <c r="BE166" s="292">
        <v>160</v>
      </c>
      <c r="BF166" s="289">
        <f t="shared" si="109"/>
        <v>34830</v>
      </c>
      <c r="BG166" s="289">
        <f t="shared" si="137"/>
        <v>38313</v>
      </c>
      <c r="BH166" s="297">
        <v>31850</v>
      </c>
      <c r="BI166" s="297">
        <f t="shared" si="138"/>
        <v>6463</v>
      </c>
      <c r="BJ166" s="302">
        <f t="shared" si="139"/>
        <v>1.2029199372056516</v>
      </c>
      <c r="BK166" s="306">
        <v>33830</v>
      </c>
      <c r="BL166" s="297">
        <f t="shared" si="140"/>
        <v>4483</v>
      </c>
      <c r="BM166" s="311">
        <f t="shared" si="141"/>
        <v>1.1325155187703222</v>
      </c>
      <c r="BO166" s="292">
        <v>160</v>
      </c>
      <c r="BP166" s="289">
        <f t="shared" si="110"/>
        <v>34970</v>
      </c>
      <c r="BQ166" s="289">
        <f t="shared" si="142"/>
        <v>38467</v>
      </c>
      <c r="BR166" s="297">
        <v>32240</v>
      </c>
      <c r="BS166" s="297">
        <f t="shared" si="143"/>
        <v>6227</v>
      </c>
      <c r="BT166" s="302">
        <f t="shared" si="144"/>
        <v>1.1931451612903226</v>
      </c>
      <c r="BU166" s="306">
        <v>34220</v>
      </c>
      <c r="BV166" s="297">
        <f t="shared" si="145"/>
        <v>4247</v>
      </c>
      <c r="BW166" s="311">
        <f t="shared" si="146"/>
        <v>1.1241087083576855</v>
      </c>
      <c r="BY166" s="292">
        <v>160</v>
      </c>
      <c r="BZ166" s="289">
        <f t="shared" si="111"/>
        <v>35140</v>
      </c>
      <c r="CA166" s="289">
        <f t="shared" si="147"/>
        <v>38654</v>
      </c>
      <c r="CB166" s="297">
        <v>32470</v>
      </c>
      <c r="CC166" s="297">
        <f t="shared" si="148"/>
        <v>6184</v>
      </c>
      <c r="CD166" s="302">
        <f t="shared" si="149"/>
        <v>1.190452725592855</v>
      </c>
      <c r="CE166" s="306">
        <v>34450</v>
      </c>
      <c r="CF166" s="297">
        <f t="shared" si="150"/>
        <v>4204</v>
      </c>
      <c r="CG166" s="311">
        <f t="shared" si="151"/>
        <v>1.1220319303338171</v>
      </c>
    </row>
    <row r="167" spans="5:85">
      <c r="E167" s="289">
        <f>計算票!G168</f>
        <v>38150</v>
      </c>
      <c r="G167" s="292">
        <v>161</v>
      </c>
      <c r="H167" s="289">
        <f t="shared" si="104"/>
        <v>34690</v>
      </c>
      <c r="I167" s="289">
        <f t="shared" si="112"/>
        <v>38159</v>
      </c>
      <c r="J167" s="297">
        <v>30170</v>
      </c>
      <c r="K167" s="297">
        <f t="shared" si="113"/>
        <v>7989</v>
      </c>
      <c r="L167" s="302">
        <f t="shared" si="114"/>
        <v>1.2647994696718594</v>
      </c>
      <c r="M167" s="306">
        <v>32160</v>
      </c>
      <c r="N167" s="297">
        <f t="shared" si="115"/>
        <v>5999</v>
      </c>
      <c r="O167" s="311">
        <f t="shared" si="116"/>
        <v>1.1865360696517413</v>
      </c>
      <c r="Q167" s="292">
        <v>161</v>
      </c>
      <c r="R167" s="289">
        <f t="shared" si="105"/>
        <v>34690</v>
      </c>
      <c r="S167" s="289">
        <f t="shared" si="117"/>
        <v>38159</v>
      </c>
      <c r="T167" s="297">
        <v>30180</v>
      </c>
      <c r="U167" s="297">
        <f t="shared" si="118"/>
        <v>7979</v>
      </c>
      <c r="V167" s="302">
        <f t="shared" si="119"/>
        <v>1.2643803843605037</v>
      </c>
      <c r="W167" s="306">
        <v>32170</v>
      </c>
      <c r="X167" s="297">
        <f t="shared" si="120"/>
        <v>5989</v>
      </c>
      <c r="Y167" s="311">
        <f t="shared" si="121"/>
        <v>1.1861672365557974</v>
      </c>
      <c r="AA167" s="292">
        <v>161</v>
      </c>
      <c r="AB167" s="289">
        <f t="shared" si="106"/>
        <v>34720</v>
      </c>
      <c r="AC167" s="289">
        <f t="shared" si="122"/>
        <v>38192</v>
      </c>
      <c r="AD167" s="297">
        <v>31850</v>
      </c>
      <c r="AE167" s="297">
        <f t="shared" si="123"/>
        <v>6342</v>
      </c>
      <c r="AF167" s="302">
        <f t="shared" si="124"/>
        <v>1.1991208791208792</v>
      </c>
      <c r="AG167" s="306">
        <v>33840</v>
      </c>
      <c r="AH167" s="297">
        <f t="shared" si="125"/>
        <v>4352</v>
      </c>
      <c r="AI167" s="311">
        <f t="shared" si="126"/>
        <v>1.1286052009456264</v>
      </c>
      <c r="AK167" s="292">
        <v>161</v>
      </c>
      <c r="AL167" s="289">
        <f t="shared" si="107"/>
        <v>34790</v>
      </c>
      <c r="AM167" s="289">
        <f t="shared" si="127"/>
        <v>38269</v>
      </c>
      <c r="AN167" s="297">
        <v>31900</v>
      </c>
      <c r="AO167" s="297">
        <f t="shared" si="128"/>
        <v>6369</v>
      </c>
      <c r="AP167" s="302">
        <f t="shared" si="129"/>
        <v>1.1996551724137932</v>
      </c>
      <c r="AQ167" s="306">
        <v>33890</v>
      </c>
      <c r="AR167" s="297">
        <f t="shared" si="130"/>
        <v>4379</v>
      </c>
      <c r="AS167" s="311">
        <f t="shared" si="131"/>
        <v>1.1292121569784597</v>
      </c>
      <c r="AU167" s="292">
        <v>161</v>
      </c>
      <c r="AV167" s="289">
        <f t="shared" si="108"/>
        <v>34820</v>
      </c>
      <c r="AW167" s="289">
        <f t="shared" si="132"/>
        <v>38302</v>
      </c>
      <c r="AX167" s="297">
        <v>31920</v>
      </c>
      <c r="AY167" s="297">
        <f t="shared" si="133"/>
        <v>6382</v>
      </c>
      <c r="AZ167" s="302">
        <f t="shared" si="134"/>
        <v>1.199937343358396</v>
      </c>
      <c r="BA167" s="306">
        <v>33910</v>
      </c>
      <c r="BB167" s="297">
        <f t="shared" si="135"/>
        <v>4392</v>
      </c>
      <c r="BC167" s="311">
        <f t="shared" si="136"/>
        <v>1.1295193158360366</v>
      </c>
      <c r="BE167" s="292">
        <v>161</v>
      </c>
      <c r="BF167" s="289">
        <f t="shared" si="109"/>
        <v>35070</v>
      </c>
      <c r="BG167" s="289">
        <f t="shared" si="137"/>
        <v>38577</v>
      </c>
      <c r="BH167" s="297">
        <v>32060</v>
      </c>
      <c r="BI167" s="297">
        <f t="shared" si="138"/>
        <v>6517</v>
      </c>
      <c r="BJ167" s="302">
        <f t="shared" si="139"/>
        <v>1.2032751091703058</v>
      </c>
      <c r="BK167" s="306">
        <v>34050</v>
      </c>
      <c r="BL167" s="297">
        <f t="shared" si="140"/>
        <v>4527</v>
      </c>
      <c r="BM167" s="311">
        <f t="shared" si="141"/>
        <v>1.1329515418502203</v>
      </c>
      <c r="BO167" s="292">
        <v>161</v>
      </c>
      <c r="BP167" s="289">
        <f t="shared" si="110"/>
        <v>35210</v>
      </c>
      <c r="BQ167" s="289">
        <f t="shared" si="142"/>
        <v>38731</v>
      </c>
      <c r="BR167" s="297">
        <v>32450</v>
      </c>
      <c r="BS167" s="297">
        <f t="shared" si="143"/>
        <v>6281</v>
      </c>
      <c r="BT167" s="302">
        <f t="shared" si="144"/>
        <v>1.1935593220338983</v>
      </c>
      <c r="BU167" s="306">
        <v>34440</v>
      </c>
      <c r="BV167" s="297">
        <f t="shared" si="145"/>
        <v>4291</v>
      </c>
      <c r="BW167" s="311">
        <f t="shared" si="146"/>
        <v>1.1245934959349593</v>
      </c>
      <c r="BY167" s="292">
        <v>161</v>
      </c>
      <c r="BZ167" s="289">
        <f t="shared" si="111"/>
        <v>35380</v>
      </c>
      <c r="CA167" s="289">
        <f t="shared" si="147"/>
        <v>38918</v>
      </c>
      <c r="CB167" s="297">
        <v>32680</v>
      </c>
      <c r="CC167" s="297">
        <f t="shared" si="148"/>
        <v>6238</v>
      </c>
      <c r="CD167" s="302">
        <f t="shared" si="149"/>
        <v>1.1908812729498164</v>
      </c>
      <c r="CE167" s="306">
        <v>34670</v>
      </c>
      <c r="CF167" s="297">
        <f t="shared" si="150"/>
        <v>4248</v>
      </c>
      <c r="CG167" s="311">
        <f t="shared" si="151"/>
        <v>1.1225266801269109</v>
      </c>
    </row>
    <row r="168" spans="5:85">
      <c r="E168" s="289">
        <f>計算票!G169</f>
        <v>38420</v>
      </c>
      <c r="G168" s="292">
        <v>162</v>
      </c>
      <c r="H168" s="289">
        <f t="shared" si="104"/>
        <v>34930</v>
      </c>
      <c r="I168" s="289">
        <f t="shared" si="112"/>
        <v>38423</v>
      </c>
      <c r="J168" s="297">
        <v>30370</v>
      </c>
      <c r="K168" s="297">
        <f t="shared" si="113"/>
        <v>8053</v>
      </c>
      <c r="L168" s="302">
        <f t="shared" si="114"/>
        <v>1.2651629897925585</v>
      </c>
      <c r="M168" s="306">
        <v>32370</v>
      </c>
      <c r="N168" s="297">
        <f t="shared" si="115"/>
        <v>6053</v>
      </c>
      <c r="O168" s="311">
        <f t="shared" si="116"/>
        <v>1.1869941303676244</v>
      </c>
      <c r="Q168" s="292">
        <v>162</v>
      </c>
      <c r="R168" s="289">
        <f t="shared" si="105"/>
        <v>34930</v>
      </c>
      <c r="S168" s="289">
        <f t="shared" si="117"/>
        <v>38423</v>
      </c>
      <c r="T168" s="297">
        <v>30380</v>
      </c>
      <c r="U168" s="297">
        <f t="shared" si="118"/>
        <v>8043</v>
      </c>
      <c r="V168" s="302">
        <f t="shared" si="119"/>
        <v>1.2647465437788019</v>
      </c>
      <c r="W168" s="306">
        <v>32380</v>
      </c>
      <c r="X168" s="297">
        <f t="shared" si="120"/>
        <v>6043</v>
      </c>
      <c r="Y168" s="311">
        <f t="shared" si="121"/>
        <v>1.1866275478690549</v>
      </c>
      <c r="AA168" s="292">
        <v>162</v>
      </c>
      <c r="AB168" s="289">
        <f t="shared" si="106"/>
        <v>34960</v>
      </c>
      <c r="AC168" s="289">
        <f t="shared" si="122"/>
        <v>38456</v>
      </c>
      <c r="AD168" s="297">
        <v>32060</v>
      </c>
      <c r="AE168" s="297">
        <f t="shared" si="123"/>
        <v>6396</v>
      </c>
      <c r="AF168" s="302">
        <f t="shared" si="124"/>
        <v>1.1995009357454773</v>
      </c>
      <c r="AG168" s="306">
        <v>34060</v>
      </c>
      <c r="AH168" s="297">
        <f t="shared" si="125"/>
        <v>4396</v>
      </c>
      <c r="AI168" s="311">
        <f t="shared" si="126"/>
        <v>1.1290663534938343</v>
      </c>
      <c r="AK168" s="292">
        <v>162</v>
      </c>
      <c r="AL168" s="289">
        <f t="shared" si="107"/>
        <v>35030</v>
      </c>
      <c r="AM168" s="289">
        <f t="shared" si="127"/>
        <v>38533</v>
      </c>
      <c r="AN168" s="297">
        <v>32100</v>
      </c>
      <c r="AO168" s="297">
        <f t="shared" si="128"/>
        <v>6433</v>
      </c>
      <c r="AP168" s="302">
        <f t="shared" si="129"/>
        <v>1.2004049844236759</v>
      </c>
      <c r="AQ168" s="306">
        <v>34110</v>
      </c>
      <c r="AR168" s="297">
        <f t="shared" si="130"/>
        <v>4423</v>
      </c>
      <c r="AS168" s="311">
        <f t="shared" si="131"/>
        <v>1.1296687188507768</v>
      </c>
      <c r="AU168" s="292">
        <v>162</v>
      </c>
      <c r="AV168" s="289">
        <f t="shared" si="108"/>
        <v>35060</v>
      </c>
      <c r="AW168" s="289">
        <f t="shared" si="132"/>
        <v>38566</v>
      </c>
      <c r="AX168" s="297">
        <v>32130</v>
      </c>
      <c r="AY168" s="297">
        <f t="shared" si="133"/>
        <v>6436</v>
      </c>
      <c r="AZ168" s="302">
        <f t="shared" si="134"/>
        <v>1.2003112356053534</v>
      </c>
      <c r="BA168" s="306">
        <v>34130</v>
      </c>
      <c r="BB168" s="297">
        <f t="shared" si="135"/>
        <v>4436</v>
      </c>
      <c r="BC168" s="311">
        <f t="shared" si="136"/>
        <v>1.1299736302373278</v>
      </c>
      <c r="BE168" s="292">
        <v>162</v>
      </c>
      <c r="BF168" s="289">
        <f t="shared" si="109"/>
        <v>35310</v>
      </c>
      <c r="BG168" s="289">
        <f t="shared" si="137"/>
        <v>38841</v>
      </c>
      <c r="BH168" s="297">
        <v>32270</v>
      </c>
      <c r="BI168" s="297">
        <f t="shared" si="138"/>
        <v>6571</v>
      </c>
      <c r="BJ168" s="302">
        <f t="shared" si="139"/>
        <v>1.2036256585063527</v>
      </c>
      <c r="BK168" s="306">
        <v>34270</v>
      </c>
      <c r="BL168" s="297">
        <f t="shared" si="140"/>
        <v>4571</v>
      </c>
      <c r="BM168" s="311">
        <f t="shared" si="141"/>
        <v>1.1333819667347533</v>
      </c>
      <c r="BO168" s="292">
        <v>162</v>
      </c>
      <c r="BP168" s="289">
        <f t="shared" si="110"/>
        <v>35450</v>
      </c>
      <c r="BQ168" s="289">
        <f t="shared" si="142"/>
        <v>38995</v>
      </c>
      <c r="BR168" s="297">
        <v>32650</v>
      </c>
      <c r="BS168" s="297">
        <f t="shared" si="143"/>
        <v>6345</v>
      </c>
      <c r="BT168" s="302">
        <f t="shared" si="144"/>
        <v>1.1943338437978561</v>
      </c>
      <c r="BU168" s="306">
        <v>34660</v>
      </c>
      <c r="BV168" s="297">
        <f t="shared" si="145"/>
        <v>4335</v>
      </c>
      <c r="BW168" s="311">
        <f t="shared" si="146"/>
        <v>1.1250721292556261</v>
      </c>
      <c r="BY168" s="292">
        <v>162</v>
      </c>
      <c r="BZ168" s="289">
        <f t="shared" si="111"/>
        <v>35620</v>
      </c>
      <c r="CA168" s="289">
        <f t="shared" si="147"/>
        <v>39182</v>
      </c>
      <c r="CB168" s="297">
        <v>32890</v>
      </c>
      <c r="CC168" s="297">
        <f t="shared" si="148"/>
        <v>6292</v>
      </c>
      <c r="CD168" s="302">
        <f t="shared" si="149"/>
        <v>1.191304347826087</v>
      </c>
      <c r="CE168" s="306">
        <v>34890</v>
      </c>
      <c r="CF168" s="297">
        <f t="shared" si="150"/>
        <v>4292</v>
      </c>
      <c r="CG168" s="311">
        <f t="shared" si="151"/>
        <v>1.1230151905990255</v>
      </c>
    </row>
    <row r="169" spans="5:85">
      <c r="E169" s="289">
        <f>計算票!G170</f>
        <v>38680</v>
      </c>
      <c r="G169" s="292">
        <v>163</v>
      </c>
      <c r="H169" s="289">
        <f t="shared" si="104"/>
        <v>35170</v>
      </c>
      <c r="I169" s="289">
        <f t="shared" si="112"/>
        <v>38687</v>
      </c>
      <c r="J169" s="297">
        <v>30560</v>
      </c>
      <c r="K169" s="297">
        <f t="shared" si="113"/>
        <v>8127</v>
      </c>
      <c r="L169" s="302">
        <f t="shared" si="114"/>
        <v>1.2659358638743456</v>
      </c>
      <c r="M169" s="306">
        <v>32580</v>
      </c>
      <c r="N169" s="297">
        <f t="shared" si="115"/>
        <v>6107</v>
      </c>
      <c r="O169" s="311">
        <f t="shared" si="116"/>
        <v>1.1874462860650705</v>
      </c>
      <c r="Q169" s="292">
        <v>163</v>
      </c>
      <c r="R169" s="289">
        <f t="shared" si="105"/>
        <v>35170</v>
      </c>
      <c r="S169" s="289">
        <f t="shared" si="117"/>
        <v>38687</v>
      </c>
      <c r="T169" s="297">
        <v>30580</v>
      </c>
      <c r="U169" s="297">
        <f t="shared" si="118"/>
        <v>8107</v>
      </c>
      <c r="V169" s="302">
        <f t="shared" si="119"/>
        <v>1.2651079136690648</v>
      </c>
      <c r="W169" s="306">
        <v>32590</v>
      </c>
      <c r="X169" s="297">
        <f t="shared" si="120"/>
        <v>6097</v>
      </c>
      <c r="Y169" s="311">
        <f t="shared" si="121"/>
        <v>1.1870819269714636</v>
      </c>
      <c r="AA169" s="292">
        <v>163</v>
      </c>
      <c r="AB169" s="289">
        <f t="shared" si="106"/>
        <v>35200</v>
      </c>
      <c r="AC169" s="289">
        <f t="shared" si="122"/>
        <v>38720</v>
      </c>
      <c r="AD169" s="297">
        <v>32270</v>
      </c>
      <c r="AE169" s="297">
        <f t="shared" si="123"/>
        <v>6450</v>
      </c>
      <c r="AF169" s="302">
        <f t="shared" si="124"/>
        <v>1.1998760458630306</v>
      </c>
      <c r="AG169" s="306">
        <v>34280</v>
      </c>
      <c r="AH169" s="297">
        <f t="shared" si="125"/>
        <v>4440</v>
      </c>
      <c r="AI169" s="311">
        <f t="shared" si="126"/>
        <v>1.1295215869311552</v>
      </c>
      <c r="AK169" s="292">
        <v>163</v>
      </c>
      <c r="AL169" s="289">
        <f t="shared" si="107"/>
        <v>35270</v>
      </c>
      <c r="AM169" s="289">
        <f t="shared" si="127"/>
        <v>38797</v>
      </c>
      <c r="AN169" s="297">
        <v>32310</v>
      </c>
      <c r="AO169" s="297">
        <f t="shared" si="128"/>
        <v>6487</v>
      </c>
      <c r="AP169" s="302">
        <f t="shared" si="129"/>
        <v>1.2007737542556485</v>
      </c>
      <c r="AQ169" s="306">
        <v>34330</v>
      </c>
      <c r="AR169" s="297">
        <f t="shared" si="130"/>
        <v>4467</v>
      </c>
      <c r="AS169" s="311">
        <f t="shared" si="131"/>
        <v>1.1301194290707837</v>
      </c>
      <c r="AU169" s="292">
        <v>163</v>
      </c>
      <c r="AV169" s="289">
        <f t="shared" si="108"/>
        <v>35300</v>
      </c>
      <c r="AW169" s="289">
        <f t="shared" si="132"/>
        <v>38830</v>
      </c>
      <c r="AX169" s="297">
        <v>32340</v>
      </c>
      <c r="AY169" s="297">
        <f t="shared" si="133"/>
        <v>6490</v>
      </c>
      <c r="AZ169" s="302">
        <f t="shared" si="134"/>
        <v>1.2006802721088434</v>
      </c>
      <c r="BA169" s="306">
        <v>34350</v>
      </c>
      <c r="BB169" s="297">
        <f t="shared" si="135"/>
        <v>4480</v>
      </c>
      <c r="BC169" s="311">
        <f t="shared" si="136"/>
        <v>1.1304221251819504</v>
      </c>
      <c r="BE169" s="292">
        <v>163</v>
      </c>
      <c r="BF169" s="289">
        <f t="shared" si="109"/>
        <v>35550</v>
      </c>
      <c r="BG169" s="289">
        <f t="shared" si="137"/>
        <v>39105</v>
      </c>
      <c r="BH169" s="297">
        <v>32480</v>
      </c>
      <c r="BI169" s="297">
        <f t="shared" si="138"/>
        <v>6625</v>
      </c>
      <c r="BJ169" s="302">
        <f t="shared" si="139"/>
        <v>1.2039716748768472</v>
      </c>
      <c r="BK169" s="306">
        <v>34490</v>
      </c>
      <c r="BL169" s="297">
        <f t="shared" si="140"/>
        <v>4615</v>
      </c>
      <c r="BM169" s="311">
        <f t="shared" si="141"/>
        <v>1.1338069005508844</v>
      </c>
      <c r="BO169" s="292">
        <v>163</v>
      </c>
      <c r="BP169" s="289">
        <f t="shared" si="110"/>
        <v>35690</v>
      </c>
      <c r="BQ169" s="289">
        <f t="shared" si="142"/>
        <v>39259</v>
      </c>
      <c r="BR169" s="297">
        <v>32860</v>
      </c>
      <c r="BS169" s="297">
        <f t="shared" si="143"/>
        <v>6399</v>
      </c>
      <c r="BT169" s="302">
        <f t="shared" si="144"/>
        <v>1.1947352404138771</v>
      </c>
      <c r="BU169" s="306">
        <v>34880</v>
      </c>
      <c r="BV169" s="297">
        <f t="shared" si="145"/>
        <v>4379</v>
      </c>
      <c r="BW169" s="311">
        <f t="shared" si="146"/>
        <v>1.1255447247706423</v>
      </c>
      <c r="BY169" s="292">
        <v>163</v>
      </c>
      <c r="BZ169" s="289">
        <f t="shared" si="111"/>
        <v>35860</v>
      </c>
      <c r="CA169" s="289">
        <f t="shared" si="147"/>
        <v>39446</v>
      </c>
      <c r="CB169" s="297">
        <v>33090</v>
      </c>
      <c r="CC169" s="297">
        <f t="shared" si="148"/>
        <v>6356</v>
      </c>
      <c r="CD169" s="302">
        <f t="shared" si="149"/>
        <v>1.1920822000604412</v>
      </c>
      <c r="CE169" s="306">
        <v>35110</v>
      </c>
      <c r="CF169" s="297">
        <f t="shared" si="150"/>
        <v>4336</v>
      </c>
      <c r="CG169" s="311">
        <f t="shared" si="151"/>
        <v>1.1234975790373114</v>
      </c>
    </row>
    <row r="170" spans="5:85">
      <c r="E170" s="289">
        <f>計算票!G171</f>
        <v>38950</v>
      </c>
      <c r="G170" s="292">
        <v>164</v>
      </c>
      <c r="H170" s="289">
        <f t="shared" si="104"/>
        <v>35410</v>
      </c>
      <c r="I170" s="289">
        <f t="shared" si="112"/>
        <v>38951</v>
      </c>
      <c r="J170" s="297">
        <v>30760</v>
      </c>
      <c r="K170" s="297">
        <f t="shared" si="113"/>
        <v>8191</v>
      </c>
      <c r="L170" s="302">
        <f t="shared" si="114"/>
        <v>1.2662873862158648</v>
      </c>
      <c r="M170" s="306">
        <v>32790</v>
      </c>
      <c r="N170" s="297">
        <f t="shared" si="115"/>
        <v>6161</v>
      </c>
      <c r="O170" s="311">
        <f t="shared" si="116"/>
        <v>1.1878926501982312</v>
      </c>
      <c r="Q170" s="292">
        <v>164</v>
      </c>
      <c r="R170" s="289">
        <f t="shared" si="105"/>
        <v>35410</v>
      </c>
      <c r="S170" s="289">
        <f t="shared" si="117"/>
        <v>38951</v>
      </c>
      <c r="T170" s="297">
        <v>30770</v>
      </c>
      <c r="U170" s="297">
        <f t="shared" si="118"/>
        <v>8181</v>
      </c>
      <c r="V170" s="302">
        <f t="shared" si="119"/>
        <v>1.2658758531036725</v>
      </c>
      <c r="W170" s="306">
        <v>32800</v>
      </c>
      <c r="X170" s="297">
        <f t="shared" si="120"/>
        <v>6151</v>
      </c>
      <c r="Y170" s="311">
        <f t="shared" si="121"/>
        <v>1.187530487804878</v>
      </c>
      <c r="AA170" s="292">
        <v>164</v>
      </c>
      <c r="AB170" s="289">
        <f t="shared" si="106"/>
        <v>35440</v>
      </c>
      <c r="AC170" s="289">
        <f t="shared" si="122"/>
        <v>38984</v>
      </c>
      <c r="AD170" s="297">
        <v>32480</v>
      </c>
      <c r="AE170" s="297">
        <f t="shared" si="123"/>
        <v>6504</v>
      </c>
      <c r="AF170" s="302">
        <f t="shared" si="124"/>
        <v>1.2002463054187191</v>
      </c>
      <c r="AG170" s="306">
        <v>34500</v>
      </c>
      <c r="AH170" s="297">
        <f t="shared" si="125"/>
        <v>4484</v>
      </c>
      <c r="AI170" s="311">
        <f t="shared" si="126"/>
        <v>1.1299710144927537</v>
      </c>
      <c r="AK170" s="292">
        <v>164</v>
      </c>
      <c r="AL170" s="289">
        <f t="shared" si="107"/>
        <v>35510</v>
      </c>
      <c r="AM170" s="289">
        <f t="shared" si="127"/>
        <v>39061</v>
      </c>
      <c r="AN170" s="297">
        <v>32520</v>
      </c>
      <c r="AO170" s="297">
        <f t="shared" si="128"/>
        <v>6541</v>
      </c>
      <c r="AP170" s="302">
        <f t="shared" si="129"/>
        <v>1.2011377613776137</v>
      </c>
      <c r="AQ170" s="306">
        <v>34550</v>
      </c>
      <c r="AR170" s="297">
        <f t="shared" si="130"/>
        <v>4511</v>
      </c>
      <c r="AS170" s="311">
        <f t="shared" si="131"/>
        <v>1.1305643994211287</v>
      </c>
      <c r="AU170" s="292">
        <v>164</v>
      </c>
      <c r="AV170" s="289">
        <f t="shared" si="108"/>
        <v>35540</v>
      </c>
      <c r="AW170" s="289">
        <f t="shared" si="132"/>
        <v>39094</v>
      </c>
      <c r="AX170" s="297">
        <v>32540</v>
      </c>
      <c r="AY170" s="297">
        <f t="shared" si="133"/>
        <v>6554</v>
      </c>
      <c r="AZ170" s="302">
        <f t="shared" si="134"/>
        <v>1.2014136447449293</v>
      </c>
      <c r="BA170" s="306">
        <v>34570</v>
      </c>
      <c r="BB170" s="297">
        <f t="shared" si="135"/>
        <v>4524</v>
      </c>
      <c r="BC170" s="311">
        <f t="shared" si="136"/>
        <v>1.1308649117732137</v>
      </c>
      <c r="BE170" s="292">
        <v>164</v>
      </c>
      <c r="BF170" s="289">
        <f t="shared" si="109"/>
        <v>35790</v>
      </c>
      <c r="BG170" s="289">
        <f t="shared" si="137"/>
        <v>39369</v>
      </c>
      <c r="BH170" s="297">
        <v>32690</v>
      </c>
      <c r="BI170" s="297">
        <f t="shared" si="138"/>
        <v>6679</v>
      </c>
      <c r="BJ170" s="302">
        <f t="shared" si="139"/>
        <v>1.2043132456408687</v>
      </c>
      <c r="BK170" s="306">
        <v>34710</v>
      </c>
      <c r="BL170" s="297">
        <f t="shared" si="140"/>
        <v>4659</v>
      </c>
      <c r="BM170" s="311">
        <f t="shared" si="141"/>
        <v>1.1342264477095938</v>
      </c>
      <c r="BO170" s="292">
        <v>164</v>
      </c>
      <c r="BP170" s="289">
        <f t="shared" si="110"/>
        <v>35930</v>
      </c>
      <c r="BQ170" s="289">
        <f t="shared" si="142"/>
        <v>39523</v>
      </c>
      <c r="BR170" s="297">
        <v>33070</v>
      </c>
      <c r="BS170" s="297">
        <f t="shared" si="143"/>
        <v>6453</v>
      </c>
      <c r="BT170" s="302">
        <f t="shared" si="144"/>
        <v>1.1951315391593589</v>
      </c>
      <c r="BU170" s="306">
        <v>35100</v>
      </c>
      <c r="BV170" s="297">
        <f t="shared" si="145"/>
        <v>4423</v>
      </c>
      <c r="BW170" s="311">
        <f t="shared" si="146"/>
        <v>1.126011396011396</v>
      </c>
      <c r="BY170" s="292">
        <v>164</v>
      </c>
      <c r="BZ170" s="289">
        <f t="shared" si="111"/>
        <v>36100</v>
      </c>
      <c r="CA170" s="289">
        <f t="shared" si="147"/>
        <v>39710</v>
      </c>
      <c r="CB170" s="297">
        <v>33300</v>
      </c>
      <c r="CC170" s="297">
        <f t="shared" si="148"/>
        <v>6410</v>
      </c>
      <c r="CD170" s="302">
        <f t="shared" si="149"/>
        <v>1.1924924924924925</v>
      </c>
      <c r="CE170" s="306">
        <v>35330</v>
      </c>
      <c r="CF170" s="297">
        <f t="shared" si="150"/>
        <v>4380</v>
      </c>
      <c r="CG170" s="311">
        <f t="shared" si="151"/>
        <v>1.1239739598075291</v>
      </c>
    </row>
    <row r="171" spans="5:85">
      <c r="E171" s="289">
        <f>計算票!G172</f>
        <v>39210</v>
      </c>
      <c r="G171" s="292">
        <v>165</v>
      </c>
      <c r="H171" s="289">
        <f t="shared" ref="H171:H234" si="152">H170+$C$23</f>
        <v>35650</v>
      </c>
      <c r="I171" s="289">
        <f t="shared" si="112"/>
        <v>39215</v>
      </c>
      <c r="J171" s="297">
        <v>30960</v>
      </c>
      <c r="K171" s="297">
        <f t="shared" si="113"/>
        <v>8255</v>
      </c>
      <c r="L171" s="302">
        <f t="shared" si="114"/>
        <v>1.2666343669250646</v>
      </c>
      <c r="M171" s="306">
        <v>33000</v>
      </c>
      <c r="N171" s="297">
        <f t="shared" si="115"/>
        <v>6215</v>
      </c>
      <c r="O171" s="311">
        <f t="shared" si="116"/>
        <v>1.1883333333333332</v>
      </c>
      <c r="Q171" s="292">
        <v>165</v>
      </c>
      <c r="R171" s="289">
        <f t="shared" ref="R171:R234" si="153">R170+$C$23</f>
        <v>35650</v>
      </c>
      <c r="S171" s="289">
        <f t="shared" si="117"/>
        <v>39215</v>
      </c>
      <c r="T171" s="297">
        <v>30970</v>
      </c>
      <c r="U171" s="297">
        <f t="shared" si="118"/>
        <v>8245</v>
      </c>
      <c r="V171" s="302">
        <f t="shared" si="119"/>
        <v>1.2662253793994187</v>
      </c>
      <c r="W171" s="306">
        <v>33010</v>
      </c>
      <c r="X171" s="297">
        <f t="shared" si="120"/>
        <v>6205</v>
      </c>
      <c r="Y171" s="311">
        <f t="shared" si="121"/>
        <v>1.1879733414116935</v>
      </c>
      <c r="AA171" s="292">
        <v>165</v>
      </c>
      <c r="AB171" s="289">
        <f t="shared" ref="AB171:AB234" si="154">AB170+$C$23</f>
        <v>35680</v>
      </c>
      <c r="AC171" s="289">
        <f t="shared" si="122"/>
        <v>39248</v>
      </c>
      <c r="AD171" s="297">
        <v>32690</v>
      </c>
      <c r="AE171" s="297">
        <f t="shared" si="123"/>
        <v>6558</v>
      </c>
      <c r="AF171" s="302">
        <f t="shared" si="124"/>
        <v>1.2006118078923218</v>
      </c>
      <c r="AG171" s="306">
        <v>34720</v>
      </c>
      <c r="AH171" s="297">
        <f t="shared" si="125"/>
        <v>4528</v>
      </c>
      <c r="AI171" s="311">
        <f t="shared" si="126"/>
        <v>1.1304147465437788</v>
      </c>
      <c r="AK171" s="292">
        <v>165</v>
      </c>
      <c r="AL171" s="289">
        <f t="shared" ref="AL171:AL234" si="155">AL170+$C$23</f>
        <v>35750</v>
      </c>
      <c r="AM171" s="289">
        <f t="shared" si="127"/>
        <v>39325</v>
      </c>
      <c r="AN171" s="297">
        <v>32730</v>
      </c>
      <c r="AO171" s="297">
        <f t="shared" si="128"/>
        <v>6595</v>
      </c>
      <c r="AP171" s="302">
        <f t="shared" si="129"/>
        <v>1.2014970974641002</v>
      </c>
      <c r="AQ171" s="306">
        <v>34770</v>
      </c>
      <c r="AR171" s="297">
        <f t="shared" si="130"/>
        <v>4555</v>
      </c>
      <c r="AS171" s="311">
        <f t="shared" si="131"/>
        <v>1.1310037388553351</v>
      </c>
      <c r="AU171" s="292">
        <v>165</v>
      </c>
      <c r="AV171" s="289">
        <f t="shared" ref="AV171:AV234" si="156">AV170+$C$23</f>
        <v>35780</v>
      </c>
      <c r="AW171" s="289">
        <f t="shared" si="132"/>
        <v>39358</v>
      </c>
      <c r="AX171" s="297">
        <v>32750</v>
      </c>
      <c r="AY171" s="297">
        <f t="shared" si="133"/>
        <v>6608</v>
      </c>
      <c r="AZ171" s="302">
        <f t="shared" si="134"/>
        <v>1.2017709923664122</v>
      </c>
      <c r="BA171" s="306">
        <v>34790</v>
      </c>
      <c r="BB171" s="297">
        <f t="shared" si="135"/>
        <v>4568</v>
      </c>
      <c r="BC171" s="311">
        <f t="shared" si="136"/>
        <v>1.1313020983041104</v>
      </c>
      <c r="BE171" s="292">
        <v>165</v>
      </c>
      <c r="BF171" s="289">
        <f t="shared" ref="BF171:BF234" si="157">BF170+$C$23</f>
        <v>36030</v>
      </c>
      <c r="BG171" s="289">
        <f t="shared" si="137"/>
        <v>39633</v>
      </c>
      <c r="BH171" s="297">
        <v>32900</v>
      </c>
      <c r="BI171" s="297">
        <f t="shared" si="138"/>
        <v>6733</v>
      </c>
      <c r="BJ171" s="302">
        <f t="shared" si="139"/>
        <v>1.2046504559270517</v>
      </c>
      <c r="BK171" s="306">
        <v>34930</v>
      </c>
      <c r="BL171" s="297">
        <f t="shared" si="140"/>
        <v>4703</v>
      </c>
      <c r="BM171" s="311">
        <f t="shared" si="141"/>
        <v>1.1346407099914113</v>
      </c>
      <c r="BO171" s="292">
        <v>165</v>
      </c>
      <c r="BP171" s="289">
        <f t="shared" ref="BP171:BP234" si="158">BP170+$C$23</f>
        <v>36170</v>
      </c>
      <c r="BQ171" s="289">
        <f t="shared" si="142"/>
        <v>39787</v>
      </c>
      <c r="BR171" s="297">
        <v>33280</v>
      </c>
      <c r="BS171" s="297">
        <f t="shared" si="143"/>
        <v>6507</v>
      </c>
      <c r="BT171" s="302">
        <f t="shared" si="144"/>
        <v>1.1955228365384616</v>
      </c>
      <c r="BU171" s="306">
        <v>35320</v>
      </c>
      <c r="BV171" s="297">
        <f t="shared" si="145"/>
        <v>4467</v>
      </c>
      <c r="BW171" s="311">
        <f t="shared" si="146"/>
        <v>1.1264722536806342</v>
      </c>
      <c r="BY171" s="292">
        <v>165</v>
      </c>
      <c r="BZ171" s="289">
        <f t="shared" ref="BZ171:BZ234" si="159">BZ170+$C$23</f>
        <v>36340</v>
      </c>
      <c r="CA171" s="289">
        <f t="shared" si="147"/>
        <v>39974</v>
      </c>
      <c r="CB171" s="297">
        <v>33510</v>
      </c>
      <c r="CC171" s="297">
        <f t="shared" si="148"/>
        <v>6464</v>
      </c>
      <c r="CD171" s="302">
        <f t="shared" si="149"/>
        <v>1.1928976424947777</v>
      </c>
      <c r="CE171" s="306">
        <v>35550</v>
      </c>
      <c r="CF171" s="297">
        <f t="shared" si="150"/>
        <v>4424</v>
      </c>
      <c r="CG171" s="311">
        <f t="shared" si="151"/>
        <v>1.1244444444444444</v>
      </c>
    </row>
    <row r="172" spans="5:85">
      <c r="E172" s="289">
        <f>計算票!G173</f>
        <v>39470</v>
      </c>
      <c r="G172" s="292">
        <v>166</v>
      </c>
      <c r="H172" s="289">
        <f t="shared" si="152"/>
        <v>35890</v>
      </c>
      <c r="I172" s="289">
        <f t="shared" si="112"/>
        <v>39479</v>
      </c>
      <c r="J172" s="297">
        <v>31160</v>
      </c>
      <c r="K172" s="297">
        <f t="shared" si="113"/>
        <v>8319</v>
      </c>
      <c r="L172" s="302">
        <f t="shared" si="114"/>
        <v>1.2669768934531451</v>
      </c>
      <c r="M172" s="306">
        <v>33200</v>
      </c>
      <c r="N172" s="297">
        <f t="shared" si="115"/>
        <v>6279</v>
      </c>
      <c r="O172" s="311">
        <f t="shared" si="116"/>
        <v>1.1891265060240963</v>
      </c>
      <c r="Q172" s="292">
        <v>166</v>
      </c>
      <c r="R172" s="289">
        <f t="shared" si="153"/>
        <v>35890</v>
      </c>
      <c r="S172" s="289">
        <f t="shared" si="117"/>
        <v>39479</v>
      </c>
      <c r="T172" s="297">
        <v>31170</v>
      </c>
      <c r="U172" s="297">
        <f t="shared" si="118"/>
        <v>8309</v>
      </c>
      <c r="V172" s="302">
        <f t="shared" si="119"/>
        <v>1.2665704202759063</v>
      </c>
      <c r="W172" s="306">
        <v>33220</v>
      </c>
      <c r="X172" s="297">
        <f t="shared" si="120"/>
        <v>6259</v>
      </c>
      <c r="Y172" s="311">
        <f t="shared" si="121"/>
        <v>1.1884105960264901</v>
      </c>
      <c r="AA172" s="292">
        <v>166</v>
      </c>
      <c r="AB172" s="289">
        <f t="shared" si="154"/>
        <v>35920</v>
      </c>
      <c r="AC172" s="289">
        <f t="shared" si="122"/>
        <v>39512</v>
      </c>
      <c r="AD172" s="297">
        <v>32900</v>
      </c>
      <c r="AE172" s="297">
        <f t="shared" si="123"/>
        <v>6612</v>
      </c>
      <c r="AF172" s="302">
        <f t="shared" si="124"/>
        <v>1.2009726443768998</v>
      </c>
      <c r="AG172" s="306">
        <v>34940</v>
      </c>
      <c r="AH172" s="297">
        <f t="shared" si="125"/>
        <v>4572</v>
      </c>
      <c r="AI172" s="311">
        <f t="shared" si="126"/>
        <v>1.1308528906697195</v>
      </c>
      <c r="AK172" s="292">
        <v>166</v>
      </c>
      <c r="AL172" s="289">
        <f t="shared" si="155"/>
        <v>35990</v>
      </c>
      <c r="AM172" s="289">
        <f t="shared" si="127"/>
        <v>39589</v>
      </c>
      <c r="AN172" s="297">
        <v>32940</v>
      </c>
      <c r="AO172" s="297">
        <f t="shared" si="128"/>
        <v>6649</v>
      </c>
      <c r="AP172" s="302">
        <f t="shared" si="129"/>
        <v>1.2018518518518519</v>
      </c>
      <c r="AQ172" s="306">
        <v>34990</v>
      </c>
      <c r="AR172" s="297">
        <f t="shared" si="130"/>
        <v>4599</v>
      </c>
      <c r="AS172" s="311">
        <f t="shared" si="131"/>
        <v>1.1314375535867391</v>
      </c>
      <c r="AU172" s="292">
        <v>166</v>
      </c>
      <c r="AV172" s="289">
        <f t="shared" si="156"/>
        <v>36020</v>
      </c>
      <c r="AW172" s="289">
        <f t="shared" si="132"/>
        <v>39622</v>
      </c>
      <c r="AX172" s="297">
        <v>32960</v>
      </c>
      <c r="AY172" s="297">
        <f t="shared" si="133"/>
        <v>6662</v>
      </c>
      <c r="AZ172" s="302">
        <f t="shared" si="134"/>
        <v>1.202123786407767</v>
      </c>
      <c r="BA172" s="306">
        <v>35010</v>
      </c>
      <c r="BB172" s="297">
        <f t="shared" si="135"/>
        <v>4612</v>
      </c>
      <c r="BC172" s="311">
        <f t="shared" si="136"/>
        <v>1.1317337903456155</v>
      </c>
      <c r="BE172" s="292">
        <v>166</v>
      </c>
      <c r="BF172" s="289">
        <f t="shared" si="157"/>
        <v>36270</v>
      </c>
      <c r="BG172" s="289">
        <f t="shared" si="137"/>
        <v>39897</v>
      </c>
      <c r="BH172" s="297">
        <v>33110</v>
      </c>
      <c r="BI172" s="297">
        <f t="shared" si="138"/>
        <v>6787</v>
      </c>
      <c r="BJ172" s="302">
        <f t="shared" si="139"/>
        <v>1.2049833887043189</v>
      </c>
      <c r="BK172" s="306">
        <v>35150</v>
      </c>
      <c r="BL172" s="297">
        <f t="shared" si="140"/>
        <v>4747</v>
      </c>
      <c r="BM172" s="311">
        <f t="shared" si="141"/>
        <v>1.1350497866287339</v>
      </c>
      <c r="BO172" s="292">
        <v>166</v>
      </c>
      <c r="BP172" s="289">
        <f t="shared" si="158"/>
        <v>36410</v>
      </c>
      <c r="BQ172" s="289">
        <f t="shared" si="142"/>
        <v>40051</v>
      </c>
      <c r="BR172" s="297">
        <v>33490</v>
      </c>
      <c r="BS172" s="297">
        <f t="shared" si="143"/>
        <v>6561</v>
      </c>
      <c r="BT172" s="302">
        <f t="shared" si="144"/>
        <v>1.1959092266348164</v>
      </c>
      <c r="BU172" s="306">
        <v>35540</v>
      </c>
      <c r="BV172" s="297">
        <f t="shared" si="145"/>
        <v>4511</v>
      </c>
      <c r="BW172" s="311">
        <f t="shared" si="146"/>
        <v>1.1269274057400112</v>
      </c>
      <c r="BY172" s="292">
        <v>166</v>
      </c>
      <c r="BZ172" s="289">
        <f t="shared" si="159"/>
        <v>36580</v>
      </c>
      <c r="CA172" s="289">
        <f t="shared" si="147"/>
        <v>40238</v>
      </c>
      <c r="CB172" s="297">
        <v>33720</v>
      </c>
      <c r="CC172" s="297">
        <f t="shared" si="148"/>
        <v>6518</v>
      </c>
      <c r="CD172" s="302">
        <f t="shared" si="149"/>
        <v>1.1932977461447212</v>
      </c>
      <c r="CE172" s="306">
        <v>35770</v>
      </c>
      <c r="CF172" s="297">
        <f t="shared" si="150"/>
        <v>4468</v>
      </c>
      <c r="CG172" s="311">
        <f t="shared" si="151"/>
        <v>1.1249091417388872</v>
      </c>
    </row>
    <row r="173" spans="5:85">
      <c r="E173" s="289">
        <f>計算票!G174</f>
        <v>39740</v>
      </c>
      <c r="G173" s="292">
        <v>167</v>
      </c>
      <c r="H173" s="289">
        <f t="shared" si="152"/>
        <v>36130</v>
      </c>
      <c r="I173" s="289">
        <f t="shared" si="112"/>
        <v>39743</v>
      </c>
      <c r="J173" s="297">
        <v>31360</v>
      </c>
      <c r="K173" s="297">
        <f t="shared" si="113"/>
        <v>8383</v>
      </c>
      <c r="L173" s="302">
        <f t="shared" si="114"/>
        <v>1.2673150510204081</v>
      </c>
      <c r="M173" s="306">
        <v>33410</v>
      </c>
      <c r="N173" s="297">
        <f t="shared" si="115"/>
        <v>6333</v>
      </c>
      <c r="O173" s="311">
        <f t="shared" si="116"/>
        <v>1.1895540257407962</v>
      </c>
      <c r="Q173" s="292">
        <v>167</v>
      </c>
      <c r="R173" s="289">
        <f t="shared" si="153"/>
        <v>36130</v>
      </c>
      <c r="S173" s="289">
        <f t="shared" si="117"/>
        <v>39743</v>
      </c>
      <c r="T173" s="297">
        <v>31370</v>
      </c>
      <c r="U173" s="297">
        <f t="shared" si="118"/>
        <v>8373</v>
      </c>
      <c r="V173" s="302">
        <f t="shared" si="119"/>
        <v>1.2669110615237489</v>
      </c>
      <c r="W173" s="306">
        <v>33420</v>
      </c>
      <c r="X173" s="297">
        <f t="shared" si="120"/>
        <v>6323</v>
      </c>
      <c r="Y173" s="311">
        <f t="shared" si="121"/>
        <v>1.1891980849790544</v>
      </c>
      <c r="AA173" s="292">
        <v>167</v>
      </c>
      <c r="AB173" s="289">
        <f t="shared" si="154"/>
        <v>36160</v>
      </c>
      <c r="AC173" s="289">
        <f t="shared" si="122"/>
        <v>39776</v>
      </c>
      <c r="AD173" s="297">
        <v>33110</v>
      </c>
      <c r="AE173" s="297">
        <f t="shared" si="123"/>
        <v>6666</v>
      </c>
      <c r="AF173" s="302">
        <f t="shared" si="124"/>
        <v>1.201328903654485</v>
      </c>
      <c r="AG173" s="306">
        <v>35160</v>
      </c>
      <c r="AH173" s="297">
        <f t="shared" si="125"/>
        <v>4616</v>
      </c>
      <c r="AI173" s="311">
        <f t="shared" si="126"/>
        <v>1.1312855517633675</v>
      </c>
      <c r="AK173" s="292">
        <v>167</v>
      </c>
      <c r="AL173" s="289">
        <f t="shared" si="155"/>
        <v>36230</v>
      </c>
      <c r="AM173" s="289">
        <f t="shared" si="127"/>
        <v>39853</v>
      </c>
      <c r="AN173" s="297">
        <v>33150</v>
      </c>
      <c r="AO173" s="297">
        <f t="shared" si="128"/>
        <v>6703</v>
      </c>
      <c r="AP173" s="302">
        <f t="shared" si="129"/>
        <v>1.2022021116138764</v>
      </c>
      <c r="AQ173" s="306">
        <v>35210</v>
      </c>
      <c r="AR173" s="297">
        <f t="shared" si="130"/>
        <v>4643</v>
      </c>
      <c r="AS173" s="311">
        <f t="shared" si="131"/>
        <v>1.1318659471740982</v>
      </c>
      <c r="AU173" s="292">
        <v>167</v>
      </c>
      <c r="AV173" s="289">
        <f t="shared" si="156"/>
        <v>36260</v>
      </c>
      <c r="AW173" s="289">
        <f t="shared" si="132"/>
        <v>39886</v>
      </c>
      <c r="AX173" s="297">
        <v>33170</v>
      </c>
      <c r="AY173" s="297">
        <f t="shared" si="133"/>
        <v>6716</v>
      </c>
      <c r="AZ173" s="302">
        <f t="shared" si="134"/>
        <v>1.2024721133554417</v>
      </c>
      <c r="BA173" s="306">
        <v>35230</v>
      </c>
      <c r="BB173" s="297">
        <f t="shared" si="135"/>
        <v>4656</v>
      </c>
      <c r="BC173" s="311">
        <f t="shared" si="136"/>
        <v>1.1321600908316776</v>
      </c>
      <c r="BE173" s="292">
        <v>167</v>
      </c>
      <c r="BF173" s="289">
        <f t="shared" si="157"/>
        <v>36510</v>
      </c>
      <c r="BG173" s="289">
        <f t="shared" si="137"/>
        <v>40161</v>
      </c>
      <c r="BH173" s="297">
        <v>33310</v>
      </c>
      <c r="BI173" s="297">
        <f t="shared" si="138"/>
        <v>6851</v>
      </c>
      <c r="BJ173" s="302">
        <f t="shared" si="139"/>
        <v>1.2056739717802463</v>
      </c>
      <c r="BK173" s="306">
        <v>35370</v>
      </c>
      <c r="BL173" s="297">
        <f t="shared" si="140"/>
        <v>4791</v>
      </c>
      <c r="BM173" s="311">
        <f t="shared" si="141"/>
        <v>1.1354537743850721</v>
      </c>
      <c r="BO173" s="292">
        <v>167</v>
      </c>
      <c r="BP173" s="289">
        <f t="shared" si="158"/>
        <v>36650</v>
      </c>
      <c r="BQ173" s="289">
        <f t="shared" si="142"/>
        <v>40315</v>
      </c>
      <c r="BR173" s="297">
        <v>33700</v>
      </c>
      <c r="BS173" s="297">
        <f t="shared" si="143"/>
        <v>6615</v>
      </c>
      <c r="BT173" s="302">
        <f t="shared" si="144"/>
        <v>1.1962908011869435</v>
      </c>
      <c r="BU173" s="306">
        <v>35760</v>
      </c>
      <c r="BV173" s="297">
        <f t="shared" si="145"/>
        <v>4555</v>
      </c>
      <c r="BW173" s="311">
        <f t="shared" si="146"/>
        <v>1.1273769574944073</v>
      </c>
      <c r="BY173" s="292">
        <v>167</v>
      </c>
      <c r="BZ173" s="289">
        <f t="shared" si="159"/>
        <v>36820</v>
      </c>
      <c r="CA173" s="289">
        <f t="shared" si="147"/>
        <v>40502</v>
      </c>
      <c r="CB173" s="297">
        <v>33930</v>
      </c>
      <c r="CC173" s="297">
        <f t="shared" si="148"/>
        <v>6572</v>
      </c>
      <c r="CD173" s="302">
        <f t="shared" si="149"/>
        <v>1.1936928971411731</v>
      </c>
      <c r="CE173" s="306">
        <v>35990</v>
      </c>
      <c r="CF173" s="297">
        <f t="shared" si="150"/>
        <v>4512</v>
      </c>
      <c r="CG173" s="311">
        <f t="shared" si="151"/>
        <v>1.125368157821617</v>
      </c>
    </row>
    <row r="174" spans="5:85">
      <c r="E174" s="289">
        <f>計算票!G175</f>
        <v>40000</v>
      </c>
      <c r="G174" s="292">
        <v>168</v>
      </c>
      <c r="H174" s="289">
        <f t="shared" si="152"/>
        <v>36370</v>
      </c>
      <c r="I174" s="289">
        <f t="shared" si="112"/>
        <v>40007</v>
      </c>
      <c r="J174" s="297">
        <v>31550</v>
      </c>
      <c r="K174" s="297">
        <f t="shared" si="113"/>
        <v>8457</v>
      </c>
      <c r="L174" s="302">
        <f t="shared" si="114"/>
        <v>1.2680507131537242</v>
      </c>
      <c r="M174" s="306">
        <v>33620</v>
      </c>
      <c r="N174" s="297">
        <f t="shared" si="115"/>
        <v>6387</v>
      </c>
      <c r="O174" s="311">
        <f t="shared" si="116"/>
        <v>1.1899762046400952</v>
      </c>
      <c r="Q174" s="292">
        <v>168</v>
      </c>
      <c r="R174" s="289">
        <f t="shared" si="153"/>
        <v>36370</v>
      </c>
      <c r="S174" s="289">
        <f t="shared" si="117"/>
        <v>40007</v>
      </c>
      <c r="T174" s="297">
        <v>31570</v>
      </c>
      <c r="U174" s="297">
        <f t="shared" si="118"/>
        <v>8437</v>
      </c>
      <c r="V174" s="302">
        <f t="shared" si="119"/>
        <v>1.2672473867595819</v>
      </c>
      <c r="W174" s="306">
        <v>33630</v>
      </c>
      <c r="X174" s="297">
        <f t="shared" si="120"/>
        <v>6377</v>
      </c>
      <c r="Y174" s="311">
        <f t="shared" si="121"/>
        <v>1.1896223609872139</v>
      </c>
      <c r="AA174" s="292">
        <v>168</v>
      </c>
      <c r="AB174" s="289">
        <f t="shared" si="154"/>
        <v>36400</v>
      </c>
      <c r="AC174" s="289">
        <f t="shared" si="122"/>
        <v>40040</v>
      </c>
      <c r="AD174" s="297">
        <v>33310</v>
      </c>
      <c r="AE174" s="297">
        <f t="shared" si="123"/>
        <v>6730</v>
      </c>
      <c r="AF174" s="302">
        <f t="shared" si="124"/>
        <v>1.2020414290003003</v>
      </c>
      <c r="AG174" s="306">
        <v>35380</v>
      </c>
      <c r="AH174" s="297">
        <f t="shared" si="125"/>
        <v>4660</v>
      </c>
      <c r="AI174" s="311">
        <f t="shared" si="126"/>
        <v>1.1317128321085359</v>
      </c>
      <c r="AK174" s="292">
        <v>168</v>
      </c>
      <c r="AL174" s="289">
        <f t="shared" si="155"/>
        <v>36470</v>
      </c>
      <c r="AM174" s="289">
        <f t="shared" si="127"/>
        <v>40117</v>
      </c>
      <c r="AN174" s="297">
        <v>33360</v>
      </c>
      <c r="AO174" s="297">
        <f t="shared" si="128"/>
        <v>6757</v>
      </c>
      <c r="AP174" s="302">
        <f t="shared" si="129"/>
        <v>1.2025479616306955</v>
      </c>
      <c r="AQ174" s="306">
        <v>35430</v>
      </c>
      <c r="AR174" s="297">
        <f t="shared" si="130"/>
        <v>4687</v>
      </c>
      <c r="AS174" s="311">
        <f t="shared" si="131"/>
        <v>1.1322890206040079</v>
      </c>
      <c r="AU174" s="292">
        <v>168</v>
      </c>
      <c r="AV174" s="289">
        <f t="shared" si="156"/>
        <v>36500</v>
      </c>
      <c r="AW174" s="289">
        <f t="shared" si="132"/>
        <v>40150</v>
      </c>
      <c r="AX174" s="297">
        <v>33380</v>
      </c>
      <c r="AY174" s="297">
        <f t="shared" si="133"/>
        <v>6770</v>
      </c>
      <c r="AZ174" s="302">
        <f t="shared" si="134"/>
        <v>1.2028160575194728</v>
      </c>
      <c r="BA174" s="306">
        <v>35450</v>
      </c>
      <c r="BB174" s="297">
        <f t="shared" si="135"/>
        <v>4700</v>
      </c>
      <c r="BC174" s="311">
        <f t="shared" si="136"/>
        <v>1.1325811001410437</v>
      </c>
      <c r="BE174" s="292">
        <v>168</v>
      </c>
      <c r="BF174" s="289">
        <f t="shared" si="157"/>
        <v>36750</v>
      </c>
      <c r="BG174" s="289">
        <f t="shared" si="137"/>
        <v>40425</v>
      </c>
      <c r="BH174" s="297">
        <v>33520</v>
      </c>
      <c r="BI174" s="297">
        <f t="shared" si="138"/>
        <v>6905</v>
      </c>
      <c r="BJ174" s="302">
        <f t="shared" si="139"/>
        <v>1.2059964200477327</v>
      </c>
      <c r="BK174" s="306">
        <v>35590</v>
      </c>
      <c r="BL174" s="297">
        <f t="shared" si="140"/>
        <v>4835</v>
      </c>
      <c r="BM174" s="311">
        <f t="shared" si="141"/>
        <v>1.1358527676313572</v>
      </c>
      <c r="BO174" s="292">
        <v>168</v>
      </c>
      <c r="BP174" s="289">
        <f t="shared" si="158"/>
        <v>36890</v>
      </c>
      <c r="BQ174" s="289">
        <f t="shared" si="142"/>
        <v>40579</v>
      </c>
      <c r="BR174" s="297">
        <v>33910</v>
      </c>
      <c r="BS174" s="297">
        <f t="shared" si="143"/>
        <v>6669</v>
      </c>
      <c r="BT174" s="302">
        <f t="shared" si="144"/>
        <v>1.196667649660867</v>
      </c>
      <c r="BU174" s="306">
        <v>35980</v>
      </c>
      <c r="BV174" s="297">
        <f t="shared" si="145"/>
        <v>4599</v>
      </c>
      <c r="BW174" s="311">
        <f t="shared" si="146"/>
        <v>1.1278210116731517</v>
      </c>
      <c r="BY174" s="292">
        <v>168</v>
      </c>
      <c r="BZ174" s="289">
        <f t="shared" si="159"/>
        <v>37060</v>
      </c>
      <c r="CA174" s="289">
        <f t="shared" si="147"/>
        <v>40766</v>
      </c>
      <c r="CB174" s="297">
        <v>34140</v>
      </c>
      <c r="CC174" s="297">
        <f t="shared" si="148"/>
        <v>6626</v>
      </c>
      <c r="CD174" s="302">
        <f t="shared" si="149"/>
        <v>1.194083186877563</v>
      </c>
      <c r="CE174" s="306">
        <v>36210</v>
      </c>
      <c r="CF174" s="297">
        <f t="shared" si="150"/>
        <v>4556</v>
      </c>
      <c r="CG174" s="311">
        <f t="shared" si="151"/>
        <v>1.1258215962441314</v>
      </c>
    </row>
    <row r="175" spans="5:85">
      <c r="E175" s="289">
        <f>計算票!G176</f>
        <v>40270</v>
      </c>
      <c r="G175" s="292">
        <v>169</v>
      </c>
      <c r="H175" s="289">
        <f t="shared" si="152"/>
        <v>36610</v>
      </c>
      <c r="I175" s="289">
        <f t="shared" si="112"/>
        <v>40271</v>
      </c>
      <c r="J175" s="297">
        <v>31750</v>
      </c>
      <c r="K175" s="297">
        <f t="shared" si="113"/>
        <v>8521</v>
      </c>
      <c r="L175" s="302">
        <f t="shared" si="114"/>
        <v>1.2683779527559056</v>
      </c>
      <c r="M175" s="306">
        <v>33830</v>
      </c>
      <c r="N175" s="297">
        <f t="shared" si="115"/>
        <v>6441</v>
      </c>
      <c r="O175" s="311">
        <f t="shared" si="116"/>
        <v>1.1903931421814957</v>
      </c>
      <c r="Q175" s="292">
        <v>169</v>
      </c>
      <c r="R175" s="289">
        <f t="shared" si="153"/>
        <v>36610</v>
      </c>
      <c r="S175" s="289">
        <f t="shared" si="117"/>
        <v>40271</v>
      </c>
      <c r="T175" s="297">
        <v>31760</v>
      </c>
      <c r="U175" s="297">
        <f t="shared" si="118"/>
        <v>8511</v>
      </c>
      <c r="V175" s="302">
        <f t="shared" si="119"/>
        <v>1.267978589420655</v>
      </c>
      <c r="W175" s="306">
        <v>33840</v>
      </c>
      <c r="X175" s="297">
        <f t="shared" si="120"/>
        <v>6431</v>
      </c>
      <c r="Y175" s="311">
        <f t="shared" si="121"/>
        <v>1.1900413711583924</v>
      </c>
      <c r="AA175" s="292">
        <v>169</v>
      </c>
      <c r="AB175" s="289">
        <f t="shared" si="154"/>
        <v>36640</v>
      </c>
      <c r="AC175" s="289">
        <f t="shared" si="122"/>
        <v>40304</v>
      </c>
      <c r="AD175" s="297">
        <v>33520</v>
      </c>
      <c r="AE175" s="297">
        <f t="shared" si="123"/>
        <v>6784</v>
      </c>
      <c r="AF175" s="302">
        <f t="shared" si="124"/>
        <v>1.2023866348448686</v>
      </c>
      <c r="AG175" s="306">
        <v>35600</v>
      </c>
      <c r="AH175" s="297">
        <f t="shared" si="125"/>
        <v>4704</v>
      </c>
      <c r="AI175" s="311">
        <f t="shared" si="126"/>
        <v>1.1321348314606741</v>
      </c>
      <c r="AK175" s="292">
        <v>169</v>
      </c>
      <c r="AL175" s="289">
        <f t="shared" si="155"/>
        <v>36710</v>
      </c>
      <c r="AM175" s="289">
        <f t="shared" si="127"/>
        <v>40381</v>
      </c>
      <c r="AN175" s="297">
        <v>33570</v>
      </c>
      <c r="AO175" s="297">
        <f t="shared" si="128"/>
        <v>6811</v>
      </c>
      <c r="AP175" s="302">
        <f t="shared" si="129"/>
        <v>1.2028894846589218</v>
      </c>
      <c r="AQ175" s="306">
        <v>35650</v>
      </c>
      <c r="AR175" s="297">
        <f t="shared" si="130"/>
        <v>4731</v>
      </c>
      <c r="AS175" s="311">
        <f t="shared" si="131"/>
        <v>1.1327068723702665</v>
      </c>
      <c r="AU175" s="292">
        <v>169</v>
      </c>
      <c r="AV175" s="289">
        <f t="shared" si="156"/>
        <v>36740</v>
      </c>
      <c r="AW175" s="289">
        <f t="shared" si="132"/>
        <v>40414</v>
      </c>
      <c r="AX175" s="297">
        <v>33590</v>
      </c>
      <c r="AY175" s="297">
        <f t="shared" si="133"/>
        <v>6824</v>
      </c>
      <c r="AZ175" s="302">
        <f t="shared" si="134"/>
        <v>1.2031557011015184</v>
      </c>
      <c r="BA175" s="306">
        <v>35670</v>
      </c>
      <c r="BB175" s="297">
        <f t="shared" si="135"/>
        <v>4744</v>
      </c>
      <c r="BC175" s="311">
        <f t="shared" si="136"/>
        <v>1.1329969161760582</v>
      </c>
      <c r="BE175" s="292">
        <v>169</v>
      </c>
      <c r="BF175" s="289">
        <f t="shared" si="157"/>
        <v>36990</v>
      </c>
      <c r="BG175" s="289">
        <f t="shared" si="137"/>
        <v>40689</v>
      </c>
      <c r="BH175" s="297">
        <v>33730</v>
      </c>
      <c r="BI175" s="297">
        <f t="shared" si="138"/>
        <v>6959</v>
      </c>
      <c r="BJ175" s="302">
        <f t="shared" si="139"/>
        <v>1.2063148532463681</v>
      </c>
      <c r="BK175" s="306">
        <v>35810</v>
      </c>
      <c r="BL175" s="297">
        <f t="shared" si="140"/>
        <v>4879</v>
      </c>
      <c r="BM175" s="311">
        <f t="shared" si="141"/>
        <v>1.1362468584194358</v>
      </c>
      <c r="BO175" s="292">
        <v>169</v>
      </c>
      <c r="BP175" s="289">
        <f t="shared" si="158"/>
        <v>37130</v>
      </c>
      <c r="BQ175" s="289">
        <f t="shared" si="142"/>
        <v>40843</v>
      </c>
      <c r="BR175" s="297">
        <v>34120</v>
      </c>
      <c r="BS175" s="297">
        <f t="shared" si="143"/>
        <v>6723</v>
      </c>
      <c r="BT175" s="302">
        <f t="shared" si="144"/>
        <v>1.1970398593200469</v>
      </c>
      <c r="BU175" s="306">
        <v>36200</v>
      </c>
      <c r="BV175" s="297">
        <f t="shared" si="145"/>
        <v>4643</v>
      </c>
      <c r="BW175" s="311">
        <f t="shared" si="146"/>
        <v>1.1282596685082873</v>
      </c>
      <c r="BY175" s="292">
        <v>169</v>
      </c>
      <c r="BZ175" s="289">
        <f t="shared" si="159"/>
        <v>37300</v>
      </c>
      <c r="CA175" s="289">
        <f t="shared" si="147"/>
        <v>41030</v>
      </c>
      <c r="CB175" s="297">
        <v>34350</v>
      </c>
      <c r="CC175" s="297">
        <f t="shared" si="148"/>
        <v>6680</v>
      </c>
      <c r="CD175" s="302">
        <f t="shared" si="149"/>
        <v>1.1944687045123725</v>
      </c>
      <c r="CE175" s="306">
        <v>36430</v>
      </c>
      <c r="CF175" s="297">
        <f t="shared" si="150"/>
        <v>4600</v>
      </c>
      <c r="CG175" s="311">
        <f t="shared" si="151"/>
        <v>1.1262695580565467</v>
      </c>
    </row>
    <row r="176" spans="5:85">
      <c r="E176" s="289">
        <f>計算票!G177</f>
        <v>40530</v>
      </c>
      <c r="G176" s="292">
        <v>170</v>
      </c>
      <c r="H176" s="289">
        <f t="shared" si="152"/>
        <v>36850</v>
      </c>
      <c r="I176" s="289">
        <f t="shared" si="112"/>
        <v>40535</v>
      </c>
      <c r="J176" s="297">
        <v>31950</v>
      </c>
      <c r="K176" s="297">
        <f t="shared" si="113"/>
        <v>8585</v>
      </c>
      <c r="L176" s="302">
        <f t="shared" si="114"/>
        <v>1.2687010954616589</v>
      </c>
      <c r="M176" s="306">
        <v>34040</v>
      </c>
      <c r="N176" s="297">
        <f t="shared" si="115"/>
        <v>6495</v>
      </c>
      <c r="O176" s="311">
        <f t="shared" si="116"/>
        <v>1.1908049353701529</v>
      </c>
      <c r="Q176" s="292">
        <v>170</v>
      </c>
      <c r="R176" s="289">
        <f t="shared" si="153"/>
        <v>36850</v>
      </c>
      <c r="S176" s="289">
        <f t="shared" si="117"/>
        <v>40535</v>
      </c>
      <c r="T176" s="297">
        <v>31960</v>
      </c>
      <c r="U176" s="297">
        <f t="shared" si="118"/>
        <v>8575</v>
      </c>
      <c r="V176" s="302">
        <f t="shared" si="119"/>
        <v>1.2683041301627034</v>
      </c>
      <c r="W176" s="306">
        <v>34050</v>
      </c>
      <c r="X176" s="297">
        <f t="shared" si="120"/>
        <v>6485</v>
      </c>
      <c r="Y176" s="311">
        <f t="shared" si="121"/>
        <v>1.1904552129221733</v>
      </c>
      <c r="AA176" s="292">
        <v>170</v>
      </c>
      <c r="AB176" s="289">
        <f t="shared" si="154"/>
        <v>36880</v>
      </c>
      <c r="AC176" s="289">
        <f t="shared" si="122"/>
        <v>40568</v>
      </c>
      <c r="AD176" s="297">
        <v>33730</v>
      </c>
      <c r="AE176" s="297">
        <f t="shared" si="123"/>
        <v>6838</v>
      </c>
      <c r="AF176" s="302">
        <f t="shared" si="124"/>
        <v>1.2027275422472576</v>
      </c>
      <c r="AG176" s="306">
        <v>35820</v>
      </c>
      <c r="AH176" s="297">
        <f t="shared" si="125"/>
        <v>4748</v>
      </c>
      <c r="AI176" s="311">
        <f t="shared" si="126"/>
        <v>1.1325516471245114</v>
      </c>
      <c r="AK176" s="292">
        <v>170</v>
      </c>
      <c r="AL176" s="289">
        <f t="shared" si="155"/>
        <v>36950</v>
      </c>
      <c r="AM176" s="289">
        <f t="shared" si="127"/>
        <v>40645</v>
      </c>
      <c r="AN176" s="297">
        <v>33780</v>
      </c>
      <c r="AO176" s="297">
        <f t="shared" si="128"/>
        <v>6865</v>
      </c>
      <c r="AP176" s="302">
        <f t="shared" si="129"/>
        <v>1.2032267613972765</v>
      </c>
      <c r="AQ176" s="306">
        <v>35870</v>
      </c>
      <c r="AR176" s="297">
        <f t="shared" si="130"/>
        <v>4775</v>
      </c>
      <c r="AS176" s="311">
        <f t="shared" si="131"/>
        <v>1.1331195985503206</v>
      </c>
      <c r="AU176" s="292">
        <v>170</v>
      </c>
      <c r="AV176" s="289">
        <f t="shared" si="156"/>
        <v>36980</v>
      </c>
      <c r="AW176" s="289">
        <f t="shared" si="132"/>
        <v>40678</v>
      </c>
      <c r="AX176" s="297">
        <v>33800</v>
      </c>
      <c r="AY176" s="297">
        <f t="shared" si="133"/>
        <v>6878</v>
      </c>
      <c r="AZ176" s="302">
        <f t="shared" si="134"/>
        <v>1.203491124260355</v>
      </c>
      <c r="BA176" s="306">
        <v>35890</v>
      </c>
      <c r="BB176" s="297">
        <f t="shared" si="135"/>
        <v>4788</v>
      </c>
      <c r="BC176" s="311">
        <f t="shared" si="136"/>
        <v>1.1334076344385622</v>
      </c>
      <c r="BE176" s="292">
        <v>170</v>
      </c>
      <c r="BF176" s="289">
        <f t="shared" si="157"/>
        <v>37230</v>
      </c>
      <c r="BG176" s="289">
        <f t="shared" si="137"/>
        <v>40953</v>
      </c>
      <c r="BH176" s="297">
        <v>33940</v>
      </c>
      <c r="BI176" s="297">
        <f t="shared" si="138"/>
        <v>7013</v>
      </c>
      <c r="BJ176" s="302">
        <f t="shared" si="139"/>
        <v>1.2066293459045374</v>
      </c>
      <c r="BK176" s="306">
        <v>36030</v>
      </c>
      <c r="BL176" s="297">
        <f t="shared" si="140"/>
        <v>4923</v>
      </c>
      <c r="BM176" s="311">
        <f t="shared" si="141"/>
        <v>1.1366361365528725</v>
      </c>
      <c r="BO176" s="292">
        <v>170</v>
      </c>
      <c r="BP176" s="289">
        <f t="shared" si="158"/>
        <v>37370</v>
      </c>
      <c r="BQ176" s="289">
        <f t="shared" si="142"/>
        <v>41107</v>
      </c>
      <c r="BR176" s="297">
        <v>34330</v>
      </c>
      <c r="BS176" s="297">
        <f t="shared" si="143"/>
        <v>6777</v>
      </c>
      <c r="BT176" s="302">
        <f t="shared" si="144"/>
        <v>1.1974075152927468</v>
      </c>
      <c r="BU176" s="306">
        <v>36420</v>
      </c>
      <c r="BV176" s="297">
        <f t="shared" si="145"/>
        <v>4687</v>
      </c>
      <c r="BW176" s="311">
        <f t="shared" si="146"/>
        <v>1.1286930258099945</v>
      </c>
      <c r="BY176" s="292">
        <v>170</v>
      </c>
      <c r="BZ176" s="289">
        <f t="shared" si="159"/>
        <v>37540</v>
      </c>
      <c r="CA176" s="289">
        <f t="shared" si="147"/>
        <v>41294</v>
      </c>
      <c r="CB176" s="297">
        <v>34560</v>
      </c>
      <c r="CC176" s="297">
        <f t="shared" si="148"/>
        <v>6734</v>
      </c>
      <c r="CD176" s="302">
        <f t="shared" si="149"/>
        <v>1.1948495370370371</v>
      </c>
      <c r="CE176" s="306">
        <v>36650</v>
      </c>
      <c r="CF176" s="297">
        <f t="shared" si="150"/>
        <v>4644</v>
      </c>
      <c r="CG176" s="311">
        <f t="shared" si="151"/>
        <v>1.126712141882674</v>
      </c>
    </row>
    <row r="177" spans="5:85">
      <c r="E177" s="289">
        <f>計算票!G178</f>
        <v>40790</v>
      </c>
      <c r="G177" s="292">
        <v>171</v>
      </c>
      <c r="H177" s="289">
        <f t="shared" si="152"/>
        <v>37090</v>
      </c>
      <c r="I177" s="289">
        <f t="shared" si="112"/>
        <v>40799</v>
      </c>
      <c r="J177" s="297">
        <v>32150</v>
      </c>
      <c r="K177" s="297">
        <f t="shared" si="113"/>
        <v>8649</v>
      </c>
      <c r="L177" s="302">
        <f t="shared" si="114"/>
        <v>1.2690202177293934</v>
      </c>
      <c r="M177" s="306">
        <v>34250</v>
      </c>
      <c r="N177" s="297">
        <f t="shared" si="115"/>
        <v>6549</v>
      </c>
      <c r="O177" s="311">
        <f t="shared" si="116"/>
        <v>1.1912116788321168</v>
      </c>
      <c r="Q177" s="292">
        <v>171</v>
      </c>
      <c r="R177" s="289">
        <f t="shared" si="153"/>
        <v>37090</v>
      </c>
      <c r="S177" s="289">
        <f t="shared" si="117"/>
        <v>40799</v>
      </c>
      <c r="T177" s="297">
        <v>32160</v>
      </c>
      <c r="U177" s="297">
        <f t="shared" si="118"/>
        <v>8639</v>
      </c>
      <c r="V177" s="302">
        <f t="shared" si="119"/>
        <v>1.2686256218905472</v>
      </c>
      <c r="W177" s="306">
        <v>34260</v>
      </c>
      <c r="X177" s="297">
        <f t="shared" si="120"/>
        <v>6539</v>
      </c>
      <c r="Y177" s="311">
        <f t="shared" si="121"/>
        <v>1.1908639813193229</v>
      </c>
      <c r="AA177" s="292">
        <v>171</v>
      </c>
      <c r="AB177" s="289">
        <f t="shared" si="154"/>
        <v>37120</v>
      </c>
      <c r="AC177" s="289">
        <f t="shared" si="122"/>
        <v>40832</v>
      </c>
      <c r="AD177" s="297">
        <v>33940</v>
      </c>
      <c r="AE177" s="297">
        <f t="shared" si="123"/>
        <v>6892</v>
      </c>
      <c r="AF177" s="302">
        <f t="shared" si="124"/>
        <v>1.203064230995875</v>
      </c>
      <c r="AG177" s="306">
        <v>36040</v>
      </c>
      <c r="AH177" s="297">
        <f t="shared" si="125"/>
        <v>4792</v>
      </c>
      <c r="AI177" s="311">
        <f t="shared" si="126"/>
        <v>1.1329633740288567</v>
      </c>
      <c r="AK177" s="292">
        <v>171</v>
      </c>
      <c r="AL177" s="289">
        <f t="shared" si="155"/>
        <v>37190</v>
      </c>
      <c r="AM177" s="289">
        <f t="shared" si="127"/>
        <v>40909</v>
      </c>
      <c r="AN177" s="297">
        <v>33990</v>
      </c>
      <c r="AO177" s="297">
        <f t="shared" si="128"/>
        <v>6919</v>
      </c>
      <c r="AP177" s="302">
        <f t="shared" si="129"/>
        <v>1.2035598705501618</v>
      </c>
      <c r="AQ177" s="306">
        <v>36090</v>
      </c>
      <c r="AR177" s="297">
        <f t="shared" si="130"/>
        <v>4819</v>
      </c>
      <c r="AS177" s="311">
        <f t="shared" si="131"/>
        <v>1.1335272928789137</v>
      </c>
      <c r="AU177" s="292">
        <v>171</v>
      </c>
      <c r="AV177" s="289">
        <f t="shared" si="156"/>
        <v>37220</v>
      </c>
      <c r="AW177" s="289">
        <f t="shared" si="132"/>
        <v>40942</v>
      </c>
      <c r="AX177" s="297">
        <v>34010</v>
      </c>
      <c r="AY177" s="297">
        <f t="shared" si="133"/>
        <v>6932</v>
      </c>
      <c r="AZ177" s="302">
        <f t="shared" si="134"/>
        <v>1.2038224051749487</v>
      </c>
      <c r="BA177" s="306">
        <v>36110</v>
      </c>
      <c r="BB177" s="297">
        <f t="shared" si="135"/>
        <v>4832</v>
      </c>
      <c r="BC177" s="311">
        <f t="shared" si="136"/>
        <v>1.1338133481030186</v>
      </c>
      <c r="BE177" s="292">
        <v>171</v>
      </c>
      <c r="BF177" s="289">
        <f t="shared" si="157"/>
        <v>37470</v>
      </c>
      <c r="BG177" s="289">
        <f t="shared" si="137"/>
        <v>41217</v>
      </c>
      <c r="BH177" s="297">
        <v>34150</v>
      </c>
      <c r="BI177" s="297">
        <f t="shared" si="138"/>
        <v>7067</v>
      </c>
      <c r="BJ177" s="302">
        <f t="shared" si="139"/>
        <v>1.2069399707174231</v>
      </c>
      <c r="BK177" s="306">
        <v>36250</v>
      </c>
      <c r="BL177" s="297">
        <f t="shared" si="140"/>
        <v>4967</v>
      </c>
      <c r="BM177" s="311">
        <f t="shared" si="141"/>
        <v>1.1370206896551724</v>
      </c>
      <c r="BO177" s="292">
        <v>171</v>
      </c>
      <c r="BP177" s="289">
        <f t="shared" si="158"/>
        <v>37610</v>
      </c>
      <c r="BQ177" s="289">
        <f t="shared" si="142"/>
        <v>41371</v>
      </c>
      <c r="BR177" s="297">
        <v>34540</v>
      </c>
      <c r="BS177" s="297">
        <f t="shared" si="143"/>
        <v>6831</v>
      </c>
      <c r="BT177" s="302">
        <f t="shared" si="144"/>
        <v>1.1977707006369427</v>
      </c>
      <c r="BU177" s="306">
        <v>36640</v>
      </c>
      <c r="BV177" s="297">
        <f t="shared" si="145"/>
        <v>4731</v>
      </c>
      <c r="BW177" s="311">
        <f t="shared" si="146"/>
        <v>1.1291211790393012</v>
      </c>
      <c r="BY177" s="292">
        <v>171</v>
      </c>
      <c r="BZ177" s="289">
        <f t="shared" si="159"/>
        <v>37780</v>
      </c>
      <c r="CA177" s="289">
        <f t="shared" si="147"/>
        <v>41558</v>
      </c>
      <c r="CB177" s="297">
        <v>34770</v>
      </c>
      <c r="CC177" s="297">
        <f t="shared" si="148"/>
        <v>6788</v>
      </c>
      <c r="CD177" s="302">
        <f t="shared" si="149"/>
        <v>1.1952257693413864</v>
      </c>
      <c r="CE177" s="306">
        <v>36870</v>
      </c>
      <c r="CF177" s="297">
        <f t="shared" si="150"/>
        <v>4688</v>
      </c>
      <c r="CG177" s="311">
        <f t="shared" si="151"/>
        <v>1.1271494439924057</v>
      </c>
    </row>
    <row r="178" spans="5:85">
      <c r="E178" s="289">
        <f>計算票!G179</f>
        <v>41060</v>
      </c>
      <c r="G178" s="292">
        <v>172</v>
      </c>
      <c r="H178" s="289">
        <f t="shared" si="152"/>
        <v>37330</v>
      </c>
      <c r="I178" s="289">
        <f t="shared" si="112"/>
        <v>41063</v>
      </c>
      <c r="J178" s="297">
        <v>32350</v>
      </c>
      <c r="K178" s="297">
        <f t="shared" si="113"/>
        <v>8713</v>
      </c>
      <c r="L178" s="302">
        <f t="shared" si="114"/>
        <v>1.2693353941267389</v>
      </c>
      <c r="M178" s="306">
        <v>34460</v>
      </c>
      <c r="N178" s="297">
        <f t="shared" si="115"/>
        <v>6603</v>
      </c>
      <c r="O178" s="311">
        <f t="shared" si="116"/>
        <v>1.1916134648868253</v>
      </c>
      <c r="Q178" s="292">
        <v>172</v>
      </c>
      <c r="R178" s="289">
        <f t="shared" si="153"/>
        <v>37330</v>
      </c>
      <c r="S178" s="289">
        <f t="shared" si="117"/>
        <v>41063</v>
      </c>
      <c r="T178" s="297">
        <v>32360</v>
      </c>
      <c r="U178" s="297">
        <f t="shared" si="118"/>
        <v>8703</v>
      </c>
      <c r="V178" s="302">
        <f t="shared" si="119"/>
        <v>1.2689431396786155</v>
      </c>
      <c r="W178" s="306">
        <v>34470</v>
      </c>
      <c r="X178" s="297">
        <f t="shared" si="120"/>
        <v>6593</v>
      </c>
      <c r="Y178" s="311">
        <f t="shared" si="121"/>
        <v>1.1912677690745577</v>
      </c>
      <c r="AA178" s="292">
        <v>172</v>
      </c>
      <c r="AB178" s="289">
        <f t="shared" si="154"/>
        <v>37360</v>
      </c>
      <c r="AC178" s="289">
        <f t="shared" si="122"/>
        <v>41096</v>
      </c>
      <c r="AD178" s="297">
        <v>34150</v>
      </c>
      <c r="AE178" s="297">
        <f t="shared" si="123"/>
        <v>6946</v>
      </c>
      <c r="AF178" s="302">
        <f t="shared" si="124"/>
        <v>1.2033967789165447</v>
      </c>
      <c r="AG178" s="306">
        <v>36260</v>
      </c>
      <c r="AH178" s="297">
        <f t="shared" si="125"/>
        <v>4836</v>
      </c>
      <c r="AI178" s="311">
        <f t="shared" si="126"/>
        <v>1.1333701047986762</v>
      </c>
      <c r="AK178" s="292">
        <v>172</v>
      </c>
      <c r="AL178" s="289">
        <f t="shared" si="155"/>
        <v>37430</v>
      </c>
      <c r="AM178" s="289">
        <f t="shared" si="127"/>
        <v>41173</v>
      </c>
      <c r="AN178" s="297">
        <v>34190</v>
      </c>
      <c r="AO178" s="297">
        <f t="shared" si="128"/>
        <v>6983</v>
      </c>
      <c r="AP178" s="302">
        <f t="shared" si="129"/>
        <v>1.2042410061421469</v>
      </c>
      <c r="AQ178" s="306">
        <v>36310</v>
      </c>
      <c r="AR178" s="297">
        <f t="shared" si="130"/>
        <v>4863</v>
      </c>
      <c r="AS178" s="311">
        <f t="shared" si="131"/>
        <v>1.1339300468190581</v>
      </c>
      <c r="AU178" s="292">
        <v>172</v>
      </c>
      <c r="AV178" s="289">
        <f t="shared" si="156"/>
        <v>37460</v>
      </c>
      <c r="AW178" s="289">
        <f t="shared" si="132"/>
        <v>41206</v>
      </c>
      <c r="AX178" s="297">
        <v>34220</v>
      </c>
      <c r="AY178" s="297">
        <f t="shared" si="133"/>
        <v>6986</v>
      </c>
      <c r="AZ178" s="302">
        <f t="shared" si="134"/>
        <v>1.2041496201052015</v>
      </c>
      <c r="BA178" s="306">
        <v>36330</v>
      </c>
      <c r="BB178" s="297">
        <f t="shared" si="135"/>
        <v>4876</v>
      </c>
      <c r="BC178" s="311">
        <f t="shared" si="136"/>
        <v>1.1342141480869805</v>
      </c>
      <c r="BE178" s="292">
        <v>172</v>
      </c>
      <c r="BF178" s="289">
        <f t="shared" si="157"/>
        <v>37710</v>
      </c>
      <c r="BG178" s="289">
        <f t="shared" si="137"/>
        <v>41481</v>
      </c>
      <c r="BH178" s="297">
        <v>34360</v>
      </c>
      <c r="BI178" s="297">
        <f t="shared" si="138"/>
        <v>7121</v>
      </c>
      <c r="BJ178" s="302">
        <f t="shared" si="139"/>
        <v>1.2072467986030269</v>
      </c>
      <c r="BK178" s="306">
        <v>36470</v>
      </c>
      <c r="BL178" s="297">
        <f t="shared" si="140"/>
        <v>5011</v>
      </c>
      <c r="BM178" s="311">
        <f t="shared" si="141"/>
        <v>1.1374006032355362</v>
      </c>
      <c r="BO178" s="292">
        <v>172</v>
      </c>
      <c r="BP178" s="289">
        <f t="shared" si="158"/>
        <v>37850</v>
      </c>
      <c r="BQ178" s="289">
        <f t="shared" si="142"/>
        <v>41635</v>
      </c>
      <c r="BR178" s="297">
        <v>34740</v>
      </c>
      <c r="BS178" s="297">
        <f t="shared" si="143"/>
        <v>6895</v>
      </c>
      <c r="BT178" s="302">
        <f t="shared" si="144"/>
        <v>1.1984743811168681</v>
      </c>
      <c r="BU178" s="306">
        <v>36860</v>
      </c>
      <c r="BV178" s="297">
        <f t="shared" si="145"/>
        <v>4775</v>
      </c>
      <c r="BW178" s="311">
        <f t="shared" si="146"/>
        <v>1.1295442213781877</v>
      </c>
      <c r="BY178" s="292">
        <v>172</v>
      </c>
      <c r="BZ178" s="289">
        <f t="shared" si="159"/>
        <v>38020</v>
      </c>
      <c r="CA178" s="289">
        <f t="shared" si="147"/>
        <v>41822</v>
      </c>
      <c r="CB178" s="297">
        <v>34980</v>
      </c>
      <c r="CC178" s="297">
        <f t="shared" si="148"/>
        <v>6842</v>
      </c>
      <c r="CD178" s="302">
        <f t="shared" si="149"/>
        <v>1.1955974842767296</v>
      </c>
      <c r="CE178" s="306">
        <v>37090</v>
      </c>
      <c r="CF178" s="297">
        <f t="shared" si="150"/>
        <v>4732</v>
      </c>
      <c r="CG178" s="311">
        <f t="shared" si="151"/>
        <v>1.1275815583715287</v>
      </c>
    </row>
    <row r="179" spans="5:85">
      <c r="E179" s="289">
        <f>計算票!G180</f>
        <v>41320</v>
      </c>
      <c r="G179" s="292">
        <v>173</v>
      </c>
      <c r="H179" s="289">
        <f t="shared" si="152"/>
        <v>37570</v>
      </c>
      <c r="I179" s="289">
        <f t="shared" si="112"/>
        <v>41327</v>
      </c>
      <c r="J179" s="297">
        <v>32540</v>
      </c>
      <c r="K179" s="297">
        <f t="shared" si="113"/>
        <v>8787</v>
      </c>
      <c r="L179" s="302">
        <f t="shared" si="114"/>
        <v>1.2700368776889981</v>
      </c>
      <c r="M179" s="306">
        <v>34670</v>
      </c>
      <c r="N179" s="297">
        <f t="shared" si="115"/>
        <v>6657</v>
      </c>
      <c r="O179" s="311">
        <f t="shared" si="116"/>
        <v>1.19201038361696</v>
      </c>
      <c r="Q179" s="292">
        <v>173</v>
      </c>
      <c r="R179" s="289">
        <f t="shared" si="153"/>
        <v>37570</v>
      </c>
      <c r="S179" s="289">
        <f t="shared" si="117"/>
        <v>41327</v>
      </c>
      <c r="T179" s="297">
        <v>32560</v>
      </c>
      <c r="U179" s="297">
        <f t="shared" si="118"/>
        <v>8767</v>
      </c>
      <c r="V179" s="302">
        <f t="shared" si="119"/>
        <v>1.2692567567567568</v>
      </c>
      <c r="W179" s="306">
        <v>34680</v>
      </c>
      <c r="X179" s="297">
        <f t="shared" si="120"/>
        <v>6647</v>
      </c>
      <c r="Y179" s="311">
        <f t="shared" si="121"/>
        <v>1.1916666666666667</v>
      </c>
      <c r="AA179" s="292">
        <v>173</v>
      </c>
      <c r="AB179" s="289">
        <f t="shared" si="154"/>
        <v>37600</v>
      </c>
      <c r="AC179" s="289">
        <f t="shared" si="122"/>
        <v>41360</v>
      </c>
      <c r="AD179" s="297">
        <v>34360</v>
      </c>
      <c r="AE179" s="297">
        <f t="shared" si="123"/>
        <v>7000</v>
      </c>
      <c r="AF179" s="302">
        <f t="shared" si="124"/>
        <v>1.2037252619324796</v>
      </c>
      <c r="AG179" s="306">
        <v>36480</v>
      </c>
      <c r="AH179" s="297">
        <f t="shared" si="125"/>
        <v>4880</v>
      </c>
      <c r="AI179" s="311">
        <f t="shared" si="126"/>
        <v>1.1337719298245614</v>
      </c>
      <c r="AK179" s="292">
        <v>173</v>
      </c>
      <c r="AL179" s="289">
        <f t="shared" si="155"/>
        <v>37670</v>
      </c>
      <c r="AM179" s="289">
        <f t="shared" si="127"/>
        <v>41437</v>
      </c>
      <c r="AN179" s="297">
        <v>34400</v>
      </c>
      <c r="AO179" s="297">
        <f t="shared" si="128"/>
        <v>7037</v>
      </c>
      <c r="AP179" s="302">
        <f t="shared" si="129"/>
        <v>1.2045639534883721</v>
      </c>
      <c r="AQ179" s="306">
        <v>36530</v>
      </c>
      <c r="AR179" s="297">
        <f t="shared" si="130"/>
        <v>4907</v>
      </c>
      <c r="AS179" s="311">
        <f t="shared" si="131"/>
        <v>1.1343279496304408</v>
      </c>
      <c r="AU179" s="292">
        <v>173</v>
      </c>
      <c r="AV179" s="289">
        <f t="shared" si="156"/>
        <v>37700</v>
      </c>
      <c r="AW179" s="289">
        <f t="shared" si="132"/>
        <v>41470</v>
      </c>
      <c r="AX179" s="297">
        <v>34430</v>
      </c>
      <c r="AY179" s="297">
        <f t="shared" si="133"/>
        <v>7040</v>
      </c>
      <c r="AZ179" s="302">
        <f t="shared" si="134"/>
        <v>1.2044728434504792</v>
      </c>
      <c r="BA179" s="306">
        <v>36550</v>
      </c>
      <c r="BB179" s="297">
        <f t="shared" si="135"/>
        <v>4920</v>
      </c>
      <c r="BC179" s="311">
        <f t="shared" si="136"/>
        <v>1.1346101231190151</v>
      </c>
      <c r="BE179" s="292">
        <v>173</v>
      </c>
      <c r="BF179" s="289">
        <f t="shared" si="157"/>
        <v>37950</v>
      </c>
      <c r="BG179" s="289">
        <f t="shared" si="137"/>
        <v>41745</v>
      </c>
      <c r="BH179" s="297">
        <v>34570</v>
      </c>
      <c r="BI179" s="297">
        <f t="shared" si="138"/>
        <v>7175</v>
      </c>
      <c r="BJ179" s="302">
        <f t="shared" si="139"/>
        <v>1.207549898756147</v>
      </c>
      <c r="BK179" s="306">
        <v>36690</v>
      </c>
      <c r="BL179" s="297">
        <f t="shared" si="140"/>
        <v>5055</v>
      </c>
      <c r="BM179" s="311">
        <f t="shared" si="141"/>
        <v>1.1377759607522486</v>
      </c>
      <c r="BO179" s="292">
        <v>173</v>
      </c>
      <c r="BP179" s="289">
        <f t="shared" si="158"/>
        <v>38090</v>
      </c>
      <c r="BQ179" s="289">
        <f t="shared" si="142"/>
        <v>41899</v>
      </c>
      <c r="BR179" s="297">
        <v>34950</v>
      </c>
      <c r="BS179" s="297">
        <f t="shared" si="143"/>
        <v>6949</v>
      </c>
      <c r="BT179" s="302">
        <f t="shared" si="144"/>
        <v>1.1988268955650929</v>
      </c>
      <c r="BU179" s="306">
        <v>37080</v>
      </c>
      <c r="BV179" s="297">
        <f t="shared" si="145"/>
        <v>4819</v>
      </c>
      <c r="BW179" s="311">
        <f t="shared" si="146"/>
        <v>1.1299622437971952</v>
      </c>
      <c r="BY179" s="292">
        <v>173</v>
      </c>
      <c r="BZ179" s="289">
        <f t="shared" si="159"/>
        <v>38260</v>
      </c>
      <c r="CA179" s="289">
        <f t="shared" si="147"/>
        <v>42086</v>
      </c>
      <c r="CB179" s="297">
        <v>35180</v>
      </c>
      <c r="CC179" s="297">
        <f t="shared" si="148"/>
        <v>6906</v>
      </c>
      <c r="CD179" s="302">
        <f t="shared" si="149"/>
        <v>1.1963047185901081</v>
      </c>
      <c r="CE179" s="306">
        <v>37310</v>
      </c>
      <c r="CF179" s="297">
        <f t="shared" si="150"/>
        <v>4776</v>
      </c>
      <c r="CG179" s="311">
        <f t="shared" si="151"/>
        <v>1.1280085767890646</v>
      </c>
    </row>
    <row r="180" spans="5:85">
      <c r="E180" s="289">
        <f>計算票!G181</f>
        <v>41590</v>
      </c>
      <c r="G180" s="292">
        <v>174</v>
      </c>
      <c r="H180" s="289">
        <f t="shared" si="152"/>
        <v>37810</v>
      </c>
      <c r="I180" s="289">
        <f t="shared" si="112"/>
        <v>41591</v>
      </c>
      <c r="J180" s="297">
        <v>32740</v>
      </c>
      <c r="K180" s="297">
        <f t="shared" si="113"/>
        <v>8851</v>
      </c>
      <c r="L180" s="302">
        <f t="shared" si="114"/>
        <v>1.2703420891875381</v>
      </c>
      <c r="M180" s="306">
        <v>34880</v>
      </c>
      <c r="N180" s="297">
        <f t="shared" si="115"/>
        <v>6711</v>
      </c>
      <c r="O180" s="311">
        <f t="shared" si="116"/>
        <v>1.1924025229357798</v>
      </c>
      <c r="Q180" s="292">
        <v>174</v>
      </c>
      <c r="R180" s="289">
        <f t="shared" si="153"/>
        <v>37810</v>
      </c>
      <c r="S180" s="289">
        <f t="shared" si="117"/>
        <v>41591</v>
      </c>
      <c r="T180" s="297">
        <v>32750</v>
      </c>
      <c r="U180" s="297">
        <f t="shared" si="118"/>
        <v>8841</v>
      </c>
      <c r="V180" s="302">
        <f t="shared" si="119"/>
        <v>1.2699541984732825</v>
      </c>
      <c r="W180" s="306">
        <v>34890</v>
      </c>
      <c r="X180" s="297">
        <f t="shared" si="120"/>
        <v>6701</v>
      </c>
      <c r="Y180" s="311">
        <f t="shared" si="121"/>
        <v>1.1920607623961019</v>
      </c>
      <c r="AA180" s="292">
        <v>174</v>
      </c>
      <c r="AB180" s="289">
        <f t="shared" si="154"/>
        <v>37840</v>
      </c>
      <c r="AC180" s="289">
        <f t="shared" si="122"/>
        <v>41624</v>
      </c>
      <c r="AD180" s="297">
        <v>34570</v>
      </c>
      <c r="AE180" s="297">
        <f t="shared" si="123"/>
        <v>7054</v>
      </c>
      <c r="AF180" s="302">
        <f t="shared" si="124"/>
        <v>1.2040497541220712</v>
      </c>
      <c r="AG180" s="306">
        <v>36700</v>
      </c>
      <c r="AH180" s="297">
        <f t="shared" si="125"/>
        <v>4924</v>
      </c>
      <c r="AI180" s="311">
        <f t="shared" si="126"/>
        <v>1.1341689373297004</v>
      </c>
      <c r="AK180" s="292">
        <v>174</v>
      </c>
      <c r="AL180" s="289">
        <f t="shared" si="155"/>
        <v>37910</v>
      </c>
      <c r="AM180" s="289">
        <f t="shared" si="127"/>
        <v>41701</v>
      </c>
      <c r="AN180" s="297">
        <v>34610</v>
      </c>
      <c r="AO180" s="297">
        <f t="shared" si="128"/>
        <v>7091</v>
      </c>
      <c r="AP180" s="302">
        <f t="shared" si="129"/>
        <v>1.2048829817971685</v>
      </c>
      <c r="AQ180" s="306">
        <v>36750</v>
      </c>
      <c r="AR180" s="297">
        <f t="shared" si="130"/>
        <v>4951</v>
      </c>
      <c r="AS180" s="311">
        <f t="shared" si="131"/>
        <v>1.1347210884353742</v>
      </c>
      <c r="AU180" s="292">
        <v>174</v>
      </c>
      <c r="AV180" s="289">
        <f t="shared" si="156"/>
        <v>37940</v>
      </c>
      <c r="AW180" s="289">
        <f t="shared" si="132"/>
        <v>41734</v>
      </c>
      <c r="AX180" s="297">
        <v>34630</v>
      </c>
      <c r="AY180" s="297">
        <f t="shared" si="133"/>
        <v>7104</v>
      </c>
      <c r="AZ180" s="302">
        <f t="shared" si="134"/>
        <v>1.2051400519780537</v>
      </c>
      <c r="BA180" s="306">
        <v>36770</v>
      </c>
      <c r="BB180" s="297">
        <f t="shared" si="135"/>
        <v>4964</v>
      </c>
      <c r="BC180" s="311">
        <f t="shared" si="136"/>
        <v>1.1350013598041881</v>
      </c>
      <c r="BE180" s="292">
        <v>174</v>
      </c>
      <c r="BF180" s="289">
        <f t="shared" si="157"/>
        <v>38190</v>
      </c>
      <c r="BG180" s="289">
        <f t="shared" si="137"/>
        <v>42009</v>
      </c>
      <c r="BH180" s="297">
        <v>34780</v>
      </c>
      <c r="BI180" s="297">
        <f t="shared" si="138"/>
        <v>7229</v>
      </c>
      <c r="BJ180" s="302">
        <f t="shared" si="139"/>
        <v>1.2078493387004026</v>
      </c>
      <c r="BK180" s="306">
        <v>36910</v>
      </c>
      <c r="BL180" s="297">
        <f t="shared" si="140"/>
        <v>5099</v>
      </c>
      <c r="BM180" s="311">
        <f t="shared" si="141"/>
        <v>1.1381468436738011</v>
      </c>
      <c r="BO180" s="292">
        <v>174</v>
      </c>
      <c r="BP180" s="289">
        <f t="shared" si="158"/>
        <v>38330</v>
      </c>
      <c r="BQ180" s="289">
        <f t="shared" si="142"/>
        <v>42163</v>
      </c>
      <c r="BR180" s="297">
        <v>35160</v>
      </c>
      <c r="BS180" s="297">
        <f t="shared" si="143"/>
        <v>7003</v>
      </c>
      <c r="BT180" s="302">
        <f t="shared" si="144"/>
        <v>1.1991751990898749</v>
      </c>
      <c r="BU180" s="306">
        <v>37300</v>
      </c>
      <c r="BV180" s="297">
        <f t="shared" si="145"/>
        <v>4863</v>
      </c>
      <c r="BW180" s="311">
        <f t="shared" si="146"/>
        <v>1.1303753351206434</v>
      </c>
      <c r="BY180" s="292">
        <v>174</v>
      </c>
      <c r="BZ180" s="289">
        <f t="shared" si="159"/>
        <v>38500</v>
      </c>
      <c r="CA180" s="289">
        <f t="shared" si="147"/>
        <v>42350</v>
      </c>
      <c r="CB180" s="297">
        <v>35390</v>
      </c>
      <c r="CC180" s="297">
        <f t="shared" si="148"/>
        <v>6960</v>
      </c>
      <c r="CD180" s="302">
        <f t="shared" si="149"/>
        <v>1.1966657247810115</v>
      </c>
      <c r="CE180" s="306">
        <v>37530</v>
      </c>
      <c r="CF180" s="297">
        <f t="shared" si="150"/>
        <v>4820</v>
      </c>
      <c r="CG180" s="311">
        <f t="shared" si="151"/>
        <v>1.1284305888622435</v>
      </c>
    </row>
    <row r="181" spans="5:85">
      <c r="E181" s="289">
        <f>計算票!G182</f>
        <v>41850</v>
      </c>
      <c r="G181" s="292">
        <v>175</v>
      </c>
      <c r="H181" s="289">
        <f t="shared" si="152"/>
        <v>38050</v>
      </c>
      <c r="I181" s="289">
        <f t="shared" si="112"/>
        <v>41855</v>
      </c>
      <c r="J181" s="297">
        <v>32940</v>
      </c>
      <c r="K181" s="297">
        <f t="shared" si="113"/>
        <v>8915</v>
      </c>
      <c r="L181" s="302">
        <f t="shared" si="114"/>
        <v>1.2706435944140861</v>
      </c>
      <c r="M181" s="306">
        <v>35090</v>
      </c>
      <c r="N181" s="297">
        <f t="shared" si="115"/>
        <v>6765</v>
      </c>
      <c r="O181" s="311">
        <f t="shared" si="116"/>
        <v>1.1927899686520376</v>
      </c>
      <c r="Q181" s="292">
        <v>175</v>
      </c>
      <c r="R181" s="289">
        <f t="shared" si="153"/>
        <v>38050</v>
      </c>
      <c r="S181" s="289">
        <f t="shared" si="117"/>
        <v>41855</v>
      </c>
      <c r="T181" s="297">
        <v>32950</v>
      </c>
      <c r="U181" s="297">
        <f t="shared" si="118"/>
        <v>8905</v>
      </c>
      <c r="V181" s="302">
        <f t="shared" si="119"/>
        <v>1.2702579666160849</v>
      </c>
      <c r="W181" s="306">
        <v>35100</v>
      </c>
      <c r="X181" s="297">
        <f t="shared" si="120"/>
        <v>6755</v>
      </c>
      <c r="Y181" s="311">
        <f t="shared" si="121"/>
        <v>1.1924501424501424</v>
      </c>
      <c r="AA181" s="292">
        <v>175</v>
      </c>
      <c r="AB181" s="289">
        <f t="shared" si="154"/>
        <v>38080</v>
      </c>
      <c r="AC181" s="289">
        <f t="shared" si="122"/>
        <v>41888</v>
      </c>
      <c r="AD181" s="297">
        <v>34780</v>
      </c>
      <c r="AE181" s="297">
        <f t="shared" si="123"/>
        <v>7108</v>
      </c>
      <c r="AF181" s="302">
        <f t="shared" si="124"/>
        <v>1.2043703277745832</v>
      </c>
      <c r="AG181" s="306">
        <v>36920</v>
      </c>
      <c r="AH181" s="297">
        <f t="shared" si="125"/>
        <v>4968</v>
      </c>
      <c r="AI181" s="311">
        <f t="shared" si="126"/>
        <v>1.1345612134344529</v>
      </c>
      <c r="AK181" s="292">
        <v>175</v>
      </c>
      <c r="AL181" s="289">
        <f t="shared" si="155"/>
        <v>38150</v>
      </c>
      <c r="AM181" s="289">
        <f t="shared" si="127"/>
        <v>41965</v>
      </c>
      <c r="AN181" s="297">
        <v>34820</v>
      </c>
      <c r="AO181" s="297">
        <f t="shared" si="128"/>
        <v>7145</v>
      </c>
      <c r="AP181" s="302">
        <f t="shared" si="129"/>
        <v>1.205198161975876</v>
      </c>
      <c r="AQ181" s="306">
        <v>36970</v>
      </c>
      <c r="AR181" s="297">
        <f t="shared" si="130"/>
        <v>4995</v>
      </c>
      <c r="AS181" s="311">
        <f t="shared" si="131"/>
        <v>1.1351095482823912</v>
      </c>
      <c r="AU181" s="292">
        <v>175</v>
      </c>
      <c r="AV181" s="289">
        <f t="shared" si="156"/>
        <v>38180</v>
      </c>
      <c r="AW181" s="289">
        <f t="shared" si="132"/>
        <v>41998</v>
      </c>
      <c r="AX181" s="297">
        <v>34840</v>
      </c>
      <c r="AY181" s="297">
        <f t="shared" si="133"/>
        <v>7158</v>
      </c>
      <c r="AZ181" s="302">
        <f t="shared" si="134"/>
        <v>1.2054535017221584</v>
      </c>
      <c r="BA181" s="306">
        <v>36990</v>
      </c>
      <c r="BB181" s="297">
        <f t="shared" si="135"/>
        <v>5008</v>
      </c>
      <c r="BC181" s="311">
        <f t="shared" si="136"/>
        <v>1.1353879426872127</v>
      </c>
      <c r="BE181" s="292">
        <v>175</v>
      </c>
      <c r="BF181" s="289">
        <f t="shared" si="157"/>
        <v>38430</v>
      </c>
      <c r="BG181" s="289">
        <f t="shared" si="137"/>
        <v>42273</v>
      </c>
      <c r="BH181" s="297">
        <v>34990</v>
      </c>
      <c r="BI181" s="297">
        <f t="shared" si="138"/>
        <v>7283</v>
      </c>
      <c r="BJ181" s="302">
        <f t="shared" si="139"/>
        <v>1.2081451843383824</v>
      </c>
      <c r="BK181" s="306">
        <v>37130</v>
      </c>
      <c r="BL181" s="297">
        <f t="shared" si="140"/>
        <v>5143</v>
      </c>
      <c r="BM181" s="311">
        <f t="shared" si="141"/>
        <v>1.13851333153784</v>
      </c>
      <c r="BO181" s="292">
        <v>175</v>
      </c>
      <c r="BP181" s="289">
        <f t="shared" si="158"/>
        <v>38570</v>
      </c>
      <c r="BQ181" s="289">
        <f t="shared" si="142"/>
        <v>42427</v>
      </c>
      <c r="BR181" s="297">
        <v>35370</v>
      </c>
      <c r="BS181" s="297">
        <f t="shared" si="143"/>
        <v>7057</v>
      </c>
      <c r="BT181" s="302">
        <f t="shared" si="144"/>
        <v>1.1995193666949393</v>
      </c>
      <c r="BU181" s="306">
        <v>37520</v>
      </c>
      <c r="BV181" s="297">
        <f t="shared" si="145"/>
        <v>4907</v>
      </c>
      <c r="BW181" s="311">
        <f t="shared" si="146"/>
        <v>1.1307835820895522</v>
      </c>
      <c r="BY181" s="292">
        <v>175</v>
      </c>
      <c r="BZ181" s="289">
        <f t="shared" si="159"/>
        <v>38740</v>
      </c>
      <c r="CA181" s="289">
        <f t="shared" si="147"/>
        <v>42614</v>
      </c>
      <c r="CB181" s="297">
        <v>35600</v>
      </c>
      <c r="CC181" s="297">
        <f t="shared" si="148"/>
        <v>7014</v>
      </c>
      <c r="CD181" s="302">
        <f t="shared" si="149"/>
        <v>1.1970224719101124</v>
      </c>
      <c r="CE181" s="306">
        <v>37750</v>
      </c>
      <c r="CF181" s="297">
        <f t="shared" si="150"/>
        <v>4864</v>
      </c>
      <c r="CG181" s="311">
        <f t="shared" si="151"/>
        <v>1.1288476821192053</v>
      </c>
    </row>
    <row r="182" spans="5:85">
      <c r="E182" s="289">
        <f>計算票!G183</f>
        <v>42110</v>
      </c>
      <c r="G182" s="292">
        <v>176</v>
      </c>
      <c r="H182" s="289">
        <f t="shared" si="152"/>
        <v>38290</v>
      </c>
      <c r="I182" s="289">
        <f t="shared" si="112"/>
        <v>42119</v>
      </c>
      <c r="J182" s="297">
        <v>33140</v>
      </c>
      <c r="K182" s="297">
        <f t="shared" si="113"/>
        <v>8979</v>
      </c>
      <c r="L182" s="302">
        <f t="shared" si="114"/>
        <v>1.2709414604707303</v>
      </c>
      <c r="M182" s="306">
        <v>35290</v>
      </c>
      <c r="N182" s="297">
        <f t="shared" si="115"/>
        <v>6829</v>
      </c>
      <c r="O182" s="311">
        <f t="shared" si="116"/>
        <v>1.1935109096061207</v>
      </c>
      <c r="Q182" s="292">
        <v>176</v>
      </c>
      <c r="R182" s="289">
        <f t="shared" si="153"/>
        <v>38290</v>
      </c>
      <c r="S182" s="289">
        <f t="shared" si="117"/>
        <v>42119</v>
      </c>
      <c r="T182" s="297">
        <v>33150</v>
      </c>
      <c r="U182" s="297">
        <f t="shared" si="118"/>
        <v>8969</v>
      </c>
      <c r="V182" s="302">
        <f t="shared" si="119"/>
        <v>1.2705580693815988</v>
      </c>
      <c r="W182" s="306">
        <v>35310</v>
      </c>
      <c r="X182" s="297">
        <f t="shared" si="120"/>
        <v>6809</v>
      </c>
      <c r="Y182" s="311">
        <f t="shared" si="121"/>
        <v>1.192834890965732</v>
      </c>
      <c r="AA182" s="292">
        <v>176</v>
      </c>
      <c r="AB182" s="289">
        <f t="shared" si="154"/>
        <v>38320</v>
      </c>
      <c r="AC182" s="289">
        <f t="shared" si="122"/>
        <v>42152</v>
      </c>
      <c r="AD182" s="297">
        <v>34990</v>
      </c>
      <c r="AE182" s="297">
        <f t="shared" si="123"/>
        <v>7162</v>
      </c>
      <c r="AF182" s="302">
        <f t="shared" si="124"/>
        <v>1.2046870534438412</v>
      </c>
      <c r="AG182" s="306">
        <v>37140</v>
      </c>
      <c r="AH182" s="297">
        <f t="shared" si="125"/>
        <v>5012</v>
      </c>
      <c r="AI182" s="311">
        <f t="shared" si="126"/>
        <v>1.1349488422186322</v>
      </c>
      <c r="AK182" s="292">
        <v>176</v>
      </c>
      <c r="AL182" s="289">
        <f t="shared" si="155"/>
        <v>38390</v>
      </c>
      <c r="AM182" s="289">
        <f t="shared" si="127"/>
        <v>42229</v>
      </c>
      <c r="AN182" s="297">
        <v>35030</v>
      </c>
      <c r="AO182" s="297">
        <f t="shared" si="128"/>
        <v>7199</v>
      </c>
      <c r="AP182" s="302">
        <f t="shared" si="129"/>
        <v>1.2055095632315158</v>
      </c>
      <c r="AQ182" s="306">
        <v>37190</v>
      </c>
      <c r="AR182" s="297">
        <f t="shared" si="130"/>
        <v>5039</v>
      </c>
      <c r="AS182" s="311">
        <f t="shared" si="131"/>
        <v>1.1354934122075826</v>
      </c>
      <c r="AU182" s="292">
        <v>176</v>
      </c>
      <c r="AV182" s="289">
        <f t="shared" si="156"/>
        <v>38420</v>
      </c>
      <c r="AW182" s="289">
        <f t="shared" si="132"/>
        <v>42262</v>
      </c>
      <c r="AX182" s="297">
        <v>35050</v>
      </c>
      <c r="AY182" s="297">
        <f t="shared" si="133"/>
        <v>7212</v>
      </c>
      <c r="AZ182" s="302">
        <f t="shared" si="134"/>
        <v>1.2057631954350927</v>
      </c>
      <c r="BA182" s="306">
        <v>37210</v>
      </c>
      <c r="BB182" s="297">
        <f t="shared" si="135"/>
        <v>5052</v>
      </c>
      <c r="BC182" s="311">
        <f t="shared" si="136"/>
        <v>1.1357699543133566</v>
      </c>
      <c r="BE182" s="292">
        <v>176</v>
      </c>
      <c r="BF182" s="289">
        <f t="shared" si="157"/>
        <v>38670</v>
      </c>
      <c r="BG182" s="289">
        <f t="shared" si="137"/>
        <v>42537</v>
      </c>
      <c r="BH182" s="297">
        <v>35200</v>
      </c>
      <c r="BI182" s="297">
        <f t="shared" si="138"/>
        <v>7337</v>
      </c>
      <c r="BJ182" s="302">
        <f t="shared" si="139"/>
        <v>1.2084375000000001</v>
      </c>
      <c r="BK182" s="306">
        <v>37350</v>
      </c>
      <c r="BL182" s="297">
        <f t="shared" si="140"/>
        <v>5187</v>
      </c>
      <c r="BM182" s="311">
        <f t="shared" si="141"/>
        <v>1.1388755020080321</v>
      </c>
      <c r="BO182" s="292">
        <v>176</v>
      </c>
      <c r="BP182" s="289">
        <f t="shared" si="158"/>
        <v>38810</v>
      </c>
      <c r="BQ182" s="289">
        <f t="shared" si="142"/>
        <v>42691</v>
      </c>
      <c r="BR182" s="297">
        <v>35580</v>
      </c>
      <c r="BS182" s="297">
        <f t="shared" si="143"/>
        <v>7111</v>
      </c>
      <c r="BT182" s="302">
        <f t="shared" si="144"/>
        <v>1.1998594716132658</v>
      </c>
      <c r="BU182" s="306">
        <v>37740</v>
      </c>
      <c r="BV182" s="297">
        <f t="shared" si="145"/>
        <v>4951</v>
      </c>
      <c r="BW182" s="311">
        <f t="shared" si="146"/>
        <v>1.1311870694223636</v>
      </c>
      <c r="BY182" s="292">
        <v>176</v>
      </c>
      <c r="BZ182" s="289">
        <f t="shared" si="159"/>
        <v>38980</v>
      </c>
      <c r="CA182" s="289">
        <f t="shared" si="147"/>
        <v>42878</v>
      </c>
      <c r="CB182" s="297">
        <v>35810</v>
      </c>
      <c r="CC182" s="297">
        <f t="shared" si="148"/>
        <v>7068</v>
      </c>
      <c r="CD182" s="302">
        <f t="shared" si="149"/>
        <v>1.1973750349064507</v>
      </c>
      <c r="CE182" s="306">
        <v>37970</v>
      </c>
      <c r="CF182" s="297">
        <f t="shared" si="150"/>
        <v>4908</v>
      </c>
      <c r="CG182" s="311">
        <f t="shared" si="151"/>
        <v>1.1292599420595206</v>
      </c>
    </row>
    <row r="183" spans="5:85">
      <c r="E183" s="289">
        <f>計算票!G184</f>
        <v>42380</v>
      </c>
      <c r="G183" s="292">
        <v>177</v>
      </c>
      <c r="H183" s="289">
        <f t="shared" si="152"/>
        <v>38530</v>
      </c>
      <c r="I183" s="289">
        <f t="shared" si="112"/>
        <v>42383</v>
      </c>
      <c r="J183" s="297">
        <v>33340</v>
      </c>
      <c r="K183" s="297">
        <f t="shared" si="113"/>
        <v>9043</v>
      </c>
      <c r="L183" s="302">
        <f t="shared" si="114"/>
        <v>1.27123575284943</v>
      </c>
      <c r="M183" s="306">
        <v>35500</v>
      </c>
      <c r="N183" s="297">
        <f t="shared" si="115"/>
        <v>6883</v>
      </c>
      <c r="O183" s="311">
        <f t="shared" si="116"/>
        <v>1.193887323943662</v>
      </c>
      <c r="Q183" s="292">
        <v>177</v>
      </c>
      <c r="R183" s="289">
        <f t="shared" si="153"/>
        <v>38530</v>
      </c>
      <c r="S183" s="289">
        <f t="shared" si="117"/>
        <v>42383</v>
      </c>
      <c r="T183" s="297">
        <v>33350</v>
      </c>
      <c r="U183" s="297">
        <f t="shared" si="118"/>
        <v>9033</v>
      </c>
      <c r="V183" s="302">
        <f t="shared" si="119"/>
        <v>1.2708545727136431</v>
      </c>
      <c r="W183" s="306">
        <v>35510</v>
      </c>
      <c r="X183" s="297">
        <f t="shared" si="120"/>
        <v>6873</v>
      </c>
      <c r="Y183" s="311">
        <f t="shared" si="121"/>
        <v>1.1935511123627147</v>
      </c>
      <c r="AA183" s="292">
        <v>177</v>
      </c>
      <c r="AB183" s="289">
        <f t="shared" si="154"/>
        <v>38560</v>
      </c>
      <c r="AC183" s="289">
        <f t="shared" si="122"/>
        <v>42416</v>
      </c>
      <c r="AD183" s="297">
        <v>35200</v>
      </c>
      <c r="AE183" s="297">
        <f t="shared" si="123"/>
        <v>7216</v>
      </c>
      <c r="AF183" s="302">
        <f t="shared" si="124"/>
        <v>1.2050000000000001</v>
      </c>
      <c r="AG183" s="306">
        <v>37360</v>
      </c>
      <c r="AH183" s="297">
        <f t="shared" si="125"/>
        <v>5056</v>
      </c>
      <c r="AI183" s="311">
        <f t="shared" si="126"/>
        <v>1.1353319057815845</v>
      </c>
      <c r="AK183" s="292">
        <v>177</v>
      </c>
      <c r="AL183" s="289">
        <f t="shared" si="155"/>
        <v>38630</v>
      </c>
      <c r="AM183" s="289">
        <f t="shared" si="127"/>
        <v>42493</v>
      </c>
      <c r="AN183" s="297">
        <v>35240</v>
      </c>
      <c r="AO183" s="297">
        <f t="shared" si="128"/>
        <v>7253</v>
      </c>
      <c r="AP183" s="302">
        <f t="shared" si="129"/>
        <v>1.2058172531214528</v>
      </c>
      <c r="AQ183" s="306">
        <v>37410</v>
      </c>
      <c r="AR183" s="297">
        <f t="shared" si="130"/>
        <v>5083</v>
      </c>
      <c r="AS183" s="311">
        <f t="shared" si="131"/>
        <v>1.1358727612937718</v>
      </c>
      <c r="AU183" s="292">
        <v>177</v>
      </c>
      <c r="AV183" s="289">
        <f t="shared" si="156"/>
        <v>38660</v>
      </c>
      <c r="AW183" s="289">
        <f t="shared" si="132"/>
        <v>42526</v>
      </c>
      <c r="AX183" s="297">
        <v>35260</v>
      </c>
      <c r="AY183" s="297">
        <f t="shared" si="133"/>
        <v>7266</v>
      </c>
      <c r="AZ183" s="302">
        <f t="shared" si="134"/>
        <v>1.206069200226886</v>
      </c>
      <c r="BA183" s="306">
        <v>37430</v>
      </c>
      <c r="BB183" s="297">
        <f t="shared" si="135"/>
        <v>5096</v>
      </c>
      <c r="BC183" s="311">
        <f t="shared" si="136"/>
        <v>1.1361474752872027</v>
      </c>
      <c r="BE183" s="292">
        <v>177</v>
      </c>
      <c r="BF183" s="289">
        <f t="shared" si="157"/>
        <v>38910</v>
      </c>
      <c r="BG183" s="289">
        <f t="shared" si="137"/>
        <v>42801</v>
      </c>
      <c r="BH183" s="297">
        <v>35400</v>
      </c>
      <c r="BI183" s="297">
        <f t="shared" si="138"/>
        <v>7401</v>
      </c>
      <c r="BJ183" s="302">
        <f t="shared" si="139"/>
        <v>1.2090677966101695</v>
      </c>
      <c r="BK183" s="306">
        <v>37570</v>
      </c>
      <c r="BL183" s="297">
        <f t="shared" si="140"/>
        <v>5231</v>
      </c>
      <c r="BM183" s="311">
        <f t="shared" si="141"/>
        <v>1.1392334309289327</v>
      </c>
      <c r="BO183" s="292">
        <v>177</v>
      </c>
      <c r="BP183" s="289">
        <f t="shared" si="158"/>
        <v>39050</v>
      </c>
      <c r="BQ183" s="289">
        <f t="shared" si="142"/>
        <v>42955</v>
      </c>
      <c r="BR183" s="297">
        <v>35790</v>
      </c>
      <c r="BS183" s="297">
        <f t="shared" si="143"/>
        <v>7165</v>
      </c>
      <c r="BT183" s="302">
        <f t="shared" si="144"/>
        <v>1.2001955853590389</v>
      </c>
      <c r="BU183" s="306">
        <v>37960</v>
      </c>
      <c r="BV183" s="297">
        <f t="shared" si="145"/>
        <v>4995</v>
      </c>
      <c r="BW183" s="311">
        <f t="shared" si="146"/>
        <v>1.1315858798735512</v>
      </c>
      <c r="BY183" s="292">
        <v>177</v>
      </c>
      <c r="BZ183" s="289">
        <f t="shared" si="159"/>
        <v>39220</v>
      </c>
      <c r="CA183" s="289">
        <f t="shared" si="147"/>
        <v>43142</v>
      </c>
      <c r="CB183" s="297">
        <v>36020</v>
      </c>
      <c r="CC183" s="297">
        <f t="shared" si="148"/>
        <v>7122</v>
      </c>
      <c r="CD183" s="302">
        <f t="shared" si="149"/>
        <v>1.1977234869516935</v>
      </c>
      <c r="CE183" s="306">
        <v>38190</v>
      </c>
      <c r="CF183" s="297">
        <f t="shared" si="150"/>
        <v>4952</v>
      </c>
      <c r="CG183" s="311">
        <f t="shared" si="151"/>
        <v>1.1296674522126211</v>
      </c>
    </row>
    <row r="184" spans="5:85">
      <c r="E184" s="289">
        <f>計算票!G185</f>
        <v>42640</v>
      </c>
      <c r="G184" s="292">
        <v>178</v>
      </c>
      <c r="H184" s="289">
        <f t="shared" si="152"/>
        <v>38770</v>
      </c>
      <c r="I184" s="289">
        <f t="shared" si="112"/>
        <v>42647</v>
      </c>
      <c r="J184" s="297">
        <v>33530</v>
      </c>
      <c r="K184" s="297">
        <f t="shared" si="113"/>
        <v>9117</v>
      </c>
      <c r="L184" s="302">
        <f t="shared" si="114"/>
        <v>1.2719057560393678</v>
      </c>
      <c r="M184" s="306">
        <v>35710</v>
      </c>
      <c r="N184" s="297">
        <f t="shared" si="115"/>
        <v>6937</v>
      </c>
      <c r="O184" s="311">
        <f t="shared" si="116"/>
        <v>1.1942593111173341</v>
      </c>
      <c r="Q184" s="292">
        <v>178</v>
      </c>
      <c r="R184" s="289">
        <f t="shared" si="153"/>
        <v>38770</v>
      </c>
      <c r="S184" s="289">
        <f t="shared" si="117"/>
        <v>42647</v>
      </c>
      <c r="T184" s="297">
        <v>33550</v>
      </c>
      <c r="U184" s="297">
        <f t="shared" si="118"/>
        <v>9097</v>
      </c>
      <c r="V184" s="302">
        <f t="shared" si="119"/>
        <v>1.2711475409836066</v>
      </c>
      <c r="W184" s="306">
        <v>35720</v>
      </c>
      <c r="X184" s="297">
        <f t="shared" si="120"/>
        <v>6927</v>
      </c>
      <c r="Y184" s="311">
        <f t="shared" si="121"/>
        <v>1.1939249720044793</v>
      </c>
      <c r="AA184" s="292">
        <v>178</v>
      </c>
      <c r="AB184" s="289">
        <f t="shared" si="154"/>
        <v>38800</v>
      </c>
      <c r="AC184" s="289">
        <f t="shared" si="122"/>
        <v>42680</v>
      </c>
      <c r="AD184" s="297">
        <v>35400</v>
      </c>
      <c r="AE184" s="297">
        <f t="shared" si="123"/>
        <v>7280</v>
      </c>
      <c r="AF184" s="302">
        <f t="shared" si="124"/>
        <v>1.2056497175141243</v>
      </c>
      <c r="AG184" s="306">
        <v>37580</v>
      </c>
      <c r="AH184" s="297">
        <f t="shared" si="125"/>
        <v>5100</v>
      </c>
      <c r="AI184" s="311">
        <f t="shared" si="126"/>
        <v>1.1357104843001598</v>
      </c>
      <c r="AK184" s="292">
        <v>178</v>
      </c>
      <c r="AL184" s="289">
        <f t="shared" si="155"/>
        <v>38870</v>
      </c>
      <c r="AM184" s="289">
        <f t="shared" si="127"/>
        <v>42757</v>
      </c>
      <c r="AN184" s="297">
        <v>35450</v>
      </c>
      <c r="AO184" s="297">
        <f t="shared" si="128"/>
        <v>7307</v>
      </c>
      <c r="AP184" s="302">
        <f t="shared" si="129"/>
        <v>1.2061212976022566</v>
      </c>
      <c r="AQ184" s="306">
        <v>37630</v>
      </c>
      <c r="AR184" s="297">
        <f t="shared" si="130"/>
        <v>5127</v>
      </c>
      <c r="AS184" s="311">
        <f t="shared" si="131"/>
        <v>1.1362476747276109</v>
      </c>
      <c r="AU184" s="292">
        <v>178</v>
      </c>
      <c r="AV184" s="289">
        <f t="shared" si="156"/>
        <v>38900</v>
      </c>
      <c r="AW184" s="289">
        <f t="shared" si="132"/>
        <v>42790</v>
      </c>
      <c r="AX184" s="297">
        <v>35470</v>
      </c>
      <c r="AY184" s="297">
        <f t="shared" si="133"/>
        <v>7320</v>
      </c>
      <c r="AZ184" s="302">
        <f t="shared" si="134"/>
        <v>1.206371581618269</v>
      </c>
      <c r="BA184" s="306">
        <v>37650</v>
      </c>
      <c r="BB184" s="297">
        <f t="shared" si="135"/>
        <v>5140</v>
      </c>
      <c r="BC184" s="311">
        <f t="shared" si="136"/>
        <v>1.1365205843293493</v>
      </c>
      <c r="BE184" s="292">
        <v>178</v>
      </c>
      <c r="BF184" s="289">
        <f t="shared" si="157"/>
        <v>39150</v>
      </c>
      <c r="BG184" s="289">
        <f t="shared" si="137"/>
        <v>43065</v>
      </c>
      <c r="BH184" s="297">
        <v>35610</v>
      </c>
      <c r="BI184" s="297">
        <f t="shared" si="138"/>
        <v>7455</v>
      </c>
      <c r="BJ184" s="302">
        <f t="shared" si="139"/>
        <v>1.2093513058129739</v>
      </c>
      <c r="BK184" s="306">
        <v>37790</v>
      </c>
      <c r="BL184" s="297">
        <f t="shared" si="140"/>
        <v>5275</v>
      </c>
      <c r="BM184" s="311">
        <f t="shared" si="141"/>
        <v>1.1395871923789362</v>
      </c>
      <c r="BO184" s="292">
        <v>178</v>
      </c>
      <c r="BP184" s="289">
        <f t="shared" si="158"/>
        <v>39290</v>
      </c>
      <c r="BQ184" s="289">
        <f t="shared" si="142"/>
        <v>43219</v>
      </c>
      <c r="BR184" s="297">
        <v>36000</v>
      </c>
      <c r="BS184" s="297">
        <f t="shared" si="143"/>
        <v>7219</v>
      </c>
      <c r="BT184" s="302">
        <f t="shared" si="144"/>
        <v>1.2005277777777779</v>
      </c>
      <c r="BU184" s="306">
        <v>38180</v>
      </c>
      <c r="BV184" s="297">
        <f t="shared" si="145"/>
        <v>5039</v>
      </c>
      <c r="BW184" s="311">
        <f t="shared" si="146"/>
        <v>1.1319800942902043</v>
      </c>
      <c r="BY184" s="292">
        <v>178</v>
      </c>
      <c r="BZ184" s="289">
        <f t="shared" si="159"/>
        <v>39460</v>
      </c>
      <c r="CA184" s="289">
        <f t="shared" si="147"/>
        <v>43406</v>
      </c>
      <c r="CB184" s="297">
        <v>36230</v>
      </c>
      <c r="CC184" s="297">
        <f t="shared" si="148"/>
        <v>7176</v>
      </c>
      <c r="CD184" s="302">
        <f t="shared" si="149"/>
        <v>1.1980678995307756</v>
      </c>
      <c r="CE184" s="306">
        <v>38410</v>
      </c>
      <c r="CF184" s="297">
        <f t="shared" si="150"/>
        <v>4996</v>
      </c>
      <c r="CG184" s="311">
        <f t="shared" si="151"/>
        <v>1.1300702941942202</v>
      </c>
    </row>
    <row r="185" spans="5:85">
      <c r="E185" s="289">
        <f>計算票!G186</f>
        <v>42910</v>
      </c>
      <c r="G185" s="292">
        <v>179</v>
      </c>
      <c r="H185" s="289">
        <f t="shared" si="152"/>
        <v>39010</v>
      </c>
      <c r="I185" s="289">
        <f t="shared" si="112"/>
        <v>42911</v>
      </c>
      <c r="J185" s="297">
        <v>33730</v>
      </c>
      <c r="K185" s="297">
        <f t="shared" si="113"/>
        <v>9181</v>
      </c>
      <c r="L185" s="302">
        <f t="shared" si="114"/>
        <v>1.272190927957308</v>
      </c>
      <c r="M185" s="306">
        <v>35920</v>
      </c>
      <c r="N185" s="297">
        <f t="shared" si="115"/>
        <v>6991</v>
      </c>
      <c r="O185" s="311">
        <f t="shared" si="116"/>
        <v>1.1946269487750556</v>
      </c>
      <c r="Q185" s="292">
        <v>179</v>
      </c>
      <c r="R185" s="289">
        <f t="shared" si="153"/>
        <v>39010</v>
      </c>
      <c r="S185" s="289">
        <f t="shared" si="117"/>
        <v>42911</v>
      </c>
      <c r="T185" s="297">
        <v>33740</v>
      </c>
      <c r="U185" s="297">
        <f t="shared" si="118"/>
        <v>9171</v>
      </c>
      <c r="V185" s="302">
        <f t="shared" si="119"/>
        <v>1.2718138707765263</v>
      </c>
      <c r="W185" s="306">
        <v>35930</v>
      </c>
      <c r="X185" s="297">
        <f t="shared" si="120"/>
        <v>6981</v>
      </c>
      <c r="Y185" s="311">
        <f t="shared" si="121"/>
        <v>1.194294461452825</v>
      </c>
      <c r="AA185" s="292">
        <v>179</v>
      </c>
      <c r="AB185" s="289">
        <f t="shared" si="154"/>
        <v>39040</v>
      </c>
      <c r="AC185" s="289">
        <f t="shared" si="122"/>
        <v>42944</v>
      </c>
      <c r="AD185" s="297">
        <v>35610</v>
      </c>
      <c r="AE185" s="297">
        <f t="shared" si="123"/>
        <v>7334</v>
      </c>
      <c r="AF185" s="302">
        <f t="shared" si="124"/>
        <v>1.2059533838809324</v>
      </c>
      <c r="AG185" s="306">
        <v>37800</v>
      </c>
      <c r="AH185" s="297">
        <f t="shared" si="125"/>
        <v>5144</v>
      </c>
      <c r="AI185" s="311">
        <f t="shared" si="126"/>
        <v>1.136084656084656</v>
      </c>
      <c r="AK185" s="292">
        <v>179</v>
      </c>
      <c r="AL185" s="289">
        <f t="shared" si="155"/>
        <v>39110</v>
      </c>
      <c r="AM185" s="289">
        <f t="shared" si="127"/>
        <v>43021</v>
      </c>
      <c r="AN185" s="297">
        <v>35660</v>
      </c>
      <c r="AO185" s="297">
        <f t="shared" si="128"/>
        <v>7361</v>
      </c>
      <c r="AP185" s="302">
        <f t="shared" si="129"/>
        <v>1.2064217610768369</v>
      </c>
      <c r="AQ185" s="306">
        <v>37850</v>
      </c>
      <c r="AR185" s="297">
        <f t="shared" si="130"/>
        <v>5171</v>
      </c>
      <c r="AS185" s="311">
        <f t="shared" si="131"/>
        <v>1.1366182298546896</v>
      </c>
      <c r="AU185" s="292">
        <v>179</v>
      </c>
      <c r="AV185" s="289">
        <f t="shared" si="156"/>
        <v>39140</v>
      </c>
      <c r="AW185" s="289">
        <f t="shared" si="132"/>
        <v>43054</v>
      </c>
      <c r="AX185" s="297">
        <v>35680</v>
      </c>
      <c r="AY185" s="297">
        <f t="shared" si="133"/>
        <v>7374</v>
      </c>
      <c r="AZ185" s="302">
        <f t="shared" si="134"/>
        <v>1.206670403587444</v>
      </c>
      <c r="BA185" s="306">
        <v>37870</v>
      </c>
      <c r="BB185" s="297">
        <f t="shared" si="135"/>
        <v>5184</v>
      </c>
      <c r="BC185" s="311">
        <f t="shared" si="136"/>
        <v>1.1368893583311328</v>
      </c>
      <c r="BE185" s="292">
        <v>179</v>
      </c>
      <c r="BF185" s="289">
        <f t="shared" si="157"/>
        <v>39390</v>
      </c>
      <c r="BG185" s="289">
        <f t="shared" si="137"/>
        <v>43329</v>
      </c>
      <c r="BH185" s="297">
        <v>35820</v>
      </c>
      <c r="BI185" s="297">
        <f t="shared" si="138"/>
        <v>7509</v>
      </c>
      <c r="BJ185" s="302">
        <f t="shared" si="139"/>
        <v>1.2096314907872696</v>
      </c>
      <c r="BK185" s="306">
        <v>38010</v>
      </c>
      <c r="BL185" s="297">
        <f t="shared" si="140"/>
        <v>5319</v>
      </c>
      <c r="BM185" s="311">
        <f t="shared" si="141"/>
        <v>1.1399368587213892</v>
      </c>
      <c r="BO185" s="292">
        <v>179</v>
      </c>
      <c r="BP185" s="289">
        <f t="shared" si="158"/>
        <v>39530</v>
      </c>
      <c r="BQ185" s="289">
        <f t="shared" si="142"/>
        <v>43483</v>
      </c>
      <c r="BR185" s="297">
        <v>36210</v>
      </c>
      <c r="BS185" s="297">
        <f t="shared" si="143"/>
        <v>7273</v>
      </c>
      <c r="BT185" s="302">
        <f t="shared" si="144"/>
        <v>1.2008561170947252</v>
      </c>
      <c r="BU185" s="306">
        <v>38400</v>
      </c>
      <c r="BV185" s="297">
        <f t="shared" si="145"/>
        <v>5083</v>
      </c>
      <c r="BW185" s="311">
        <f t="shared" si="146"/>
        <v>1.1323697916666666</v>
      </c>
      <c r="BY185" s="292">
        <v>179</v>
      </c>
      <c r="BZ185" s="289">
        <f t="shared" si="159"/>
        <v>39700</v>
      </c>
      <c r="CA185" s="289">
        <f t="shared" si="147"/>
        <v>43670</v>
      </c>
      <c r="CB185" s="297">
        <v>36440</v>
      </c>
      <c r="CC185" s="297">
        <f t="shared" si="148"/>
        <v>7230</v>
      </c>
      <c r="CD185" s="302">
        <f t="shared" si="149"/>
        <v>1.1984083424807903</v>
      </c>
      <c r="CE185" s="306">
        <v>38630</v>
      </c>
      <c r="CF185" s="297">
        <f t="shared" si="150"/>
        <v>5040</v>
      </c>
      <c r="CG185" s="311">
        <f t="shared" si="151"/>
        <v>1.1304685477608076</v>
      </c>
    </row>
    <row r="186" spans="5:85">
      <c r="E186" s="289">
        <f>計算票!G187</f>
        <v>43170</v>
      </c>
      <c r="G186" s="292">
        <v>180</v>
      </c>
      <c r="H186" s="289">
        <f t="shared" si="152"/>
        <v>39250</v>
      </c>
      <c r="I186" s="289">
        <f t="shared" si="112"/>
        <v>43175</v>
      </c>
      <c r="J186" s="297">
        <v>33930</v>
      </c>
      <c r="K186" s="297">
        <f t="shared" si="113"/>
        <v>9245</v>
      </c>
      <c r="L186" s="302">
        <f t="shared" si="114"/>
        <v>1.2724727379899794</v>
      </c>
      <c r="M186" s="306">
        <v>36130</v>
      </c>
      <c r="N186" s="297">
        <f t="shared" si="115"/>
        <v>7045</v>
      </c>
      <c r="O186" s="311">
        <f t="shared" si="116"/>
        <v>1.1949903127594796</v>
      </c>
      <c r="Q186" s="292">
        <v>180</v>
      </c>
      <c r="R186" s="289">
        <f t="shared" si="153"/>
        <v>39250</v>
      </c>
      <c r="S186" s="289">
        <f t="shared" si="117"/>
        <v>43175</v>
      </c>
      <c r="T186" s="297">
        <v>33940</v>
      </c>
      <c r="U186" s="297">
        <f t="shared" si="118"/>
        <v>9235</v>
      </c>
      <c r="V186" s="302">
        <f t="shared" si="119"/>
        <v>1.2720978196817914</v>
      </c>
      <c r="W186" s="306">
        <v>36140</v>
      </c>
      <c r="X186" s="297">
        <f t="shared" si="120"/>
        <v>7035</v>
      </c>
      <c r="Y186" s="311">
        <f t="shared" si="121"/>
        <v>1.1946596568898726</v>
      </c>
      <c r="AA186" s="292">
        <v>180</v>
      </c>
      <c r="AB186" s="289">
        <f t="shared" si="154"/>
        <v>39280</v>
      </c>
      <c r="AC186" s="289">
        <f t="shared" si="122"/>
        <v>43208</v>
      </c>
      <c r="AD186" s="297">
        <v>35820</v>
      </c>
      <c r="AE186" s="297">
        <f t="shared" si="123"/>
        <v>7388</v>
      </c>
      <c r="AF186" s="302">
        <f t="shared" si="124"/>
        <v>1.206253489670575</v>
      </c>
      <c r="AG186" s="306">
        <v>38020</v>
      </c>
      <c r="AH186" s="297">
        <f t="shared" si="125"/>
        <v>5188</v>
      </c>
      <c r="AI186" s="311">
        <f t="shared" si="126"/>
        <v>1.1364544976328248</v>
      </c>
      <c r="AK186" s="292">
        <v>180</v>
      </c>
      <c r="AL186" s="289">
        <f t="shared" si="155"/>
        <v>39350</v>
      </c>
      <c r="AM186" s="289">
        <f t="shared" si="127"/>
        <v>43285</v>
      </c>
      <c r="AN186" s="297">
        <v>35870</v>
      </c>
      <c r="AO186" s="297">
        <f t="shared" si="128"/>
        <v>7415</v>
      </c>
      <c r="AP186" s="302">
        <f t="shared" si="129"/>
        <v>1.2067187064399219</v>
      </c>
      <c r="AQ186" s="306">
        <v>38070</v>
      </c>
      <c r="AR186" s="297">
        <f t="shared" si="130"/>
        <v>5215</v>
      </c>
      <c r="AS186" s="311">
        <f t="shared" si="131"/>
        <v>1.1369845022327292</v>
      </c>
      <c r="AU186" s="292">
        <v>180</v>
      </c>
      <c r="AV186" s="289">
        <f t="shared" si="156"/>
        <v>39380</v>
      </c>
      <c r="AW186" s="289">
        <f t="shared" si="132"/>
        <v>43318</v>
      </c>
      <c r="AX186" s="297">
        <v>35890</v>
      </c>
      <c r="AY186" s="297">
        <f t="shared" si="133"/>
        <v>7428</v>
      </c>
      <c r="AZ186" s="302">
        <f t="shared" si="134"/>
        <v>1.2069657286152131</v>
      </c>
      <c r="BA186" s="306">
        <v>38090</v>
      </c>
      <c r="BB186" s="297">
        <f t="shared" si="135"/>
        <v>5228</v>
      </c>
      <c r="BC186" s="311">
        <f t="shared" si="136"/>
        <v>1.1372538724074561</v>
      </c>
      <c r="BE186" s="292">
        <v>180</v>
      </c>
      <c r="BF186" s="289">
        <f t="shared" si="157"/>
        <v>39630</v>
      </c>
      <c r="BG186" s="289">
        <f t="shared" si="137"/>
        <v>43593</v>
      </c>
      <c r="BH186" s="297">
        <v>36030</v>
      </c>
      <c r="BI186" s="297">
        <f t="shared" si="138"/>
        <v>7563</v>
      </c>
      <c r="BJ186" s="302">
        <f t="shared" si="139"/>
        <v>1.2099084096586179</v>
      </c>
      <c r="BK186" s="306">
        <v>38230</v>
      </c>
      <c r="BL186" s="297">
        <f t="shared" si="140"/>
        <v>5363</v>
      </c>
      <c r="BM186" s="311">
        <f t="shared" si="141"/>
        <v>1.1402825006539368</v>
      </c>
      <c r="BO186" s="292">
        <v>180</v>
      </c>
      <c r="BP186" s="289">
        <f t="shared" si="158"/>
        <v>39770</v>
      </c>
      <c r="BQ186" s="289">
        <f t="shared" si="142"/>
        <v>43747</v>
      </c>
      <c r="BR186" s="297">
        <v>36420</v>
      </c>
      <c r="BS186" s="297">
        <f t="shared" si="143"/>
        <v>7327</v>
      </c>
      <c r="BT186" s="302">
        <f t="shared" si="144"/>
        <v>1.2011806699615595</v>
      </c>
      <c r="BU186" s="306">
        <v>38620</v>
      </c>
      <c r="BV186" s="297">
        <f t="shared" si="145"/>
        <v>5127</v>
      </c>
      <c r="BW186" s="311">
        <f t="shared" si="146"/>
        <v>1.1327550491973071</v>
      </c>
      <c r="BY186" s="292">
        <v>180</v>
      </c>
      <c r="BZ186" s="289">
        <f t="shared" si="159"/>
        <v>39940</v>
      </c>
      <c r="CA186" s="289">
        <f t="shared" si="147"/>
        <v>43934</v>
      </c>
      <c r="CB186" s="297">
        <v>36650</v>
      </c>
      <c r="CC186" s="297">
        <f t="shared" si="148"/>
        <v>7284</v>
      </c>
      <c r="CD186" s="302">
        <f t="shared" si="149"/>
        <v>1.1987448840381991</v>
      </c>
      <c r="CE186" s="306">
        <v>38850</v>
      </c>
      <c r="CF186" s="297">
        <f t="shared" si="150"/>
        <v>5084</v>
      </c>
      <c r="CG186" s="311">
        <f t="shared" si="151"/>
        <v>1.130862290862291</v>
      </c>
    </row>
    <row r="187" spans="5:85">
      <c r="E187" s="289">
        <f>計算票!G188</f>
        <v>43430</v>
      </c>
      <c r="G187" s="292">
        <v>181</v>
      </c>
      <c r="H187" s="289">
        <f t="shared" si="152"/>
        <v>39490</v>
      </c>
      <c r="I187" s="289">
        <f t="shared" si="112"/>
        <v>43439</v>
      </c>
      <c r="J187" s="297">
        <v>34130</v>
      </c>
      <c r="K187" s="297">
        <f t="shared" si="113"/>
        <v>9309</v>
      </c>
      <c r="L187" s="302">
        <f t="shared" si="114"/>
        <v>1.2727512452387928</v>
      </c>
      <c r="M187" s="306">
        <v>36340</v>
      </c>
      <c r="N187" s="297">
        <f t="shared" si="115"/>
        <v>7099</v>
      </c>
      <c r="O187" s="311">
        <f t="shared" si="116"/>
        <v>1.1953494771601541</v>
      </c>
      <c r="Q187" s="292">
        <v>181</v>
      </c>
      <c r="R187" s="289">
        <f t="shared" si="153"/>
        <v>39490</v>
      </c>
      <c r="S187" s="289">
        <f t="shared" si="117"/>
        <v>43439</v>
      </c>
      <c r="T187" s="297">
        <v>34140</v>
      </c>
      <c r="U187" s="297">
        <f t="shared" si="118"/>
        <v>9299</v>
      </c>
      <c r="V187" s="302">
        <f t="shared" si="119"/>
        <v>1.2723784417106034</v>
      </c>
      <c r="W187" s="306">
        <v>36350</v>
      </c>
      <c r="X187" s="297">
        <f t="shared" si="120"/>
        <v>7089</v>
      </c>
      <c r="Y187" s="311">
        <f t="shared" si="121"/>
        <v>1.1950206327372765</v>
      </c>
      <c r="AA187" s="292">
        <v>181</v>
      </c>
      <c r="AB187" s="289">
        <f t="shared" si="154"/>
        <v>39520</v>
      </c>
      <c r="AC187" s="289">
        <f t="shared" si="122"/>
        <v>43472</v>
      </c>
      <c r="AD187" s="297">
        <v>36030</v>
      </c>
      <c r="AE187" s="297">
        <f t="shared" si="123"/>
        <v>7442</v>
      </c>
      <c r="AF187" s="302">
        <f t="shared" si="124"/>
        <v>1.2065500971412713</v>
      </c>
      <c r="AG187" s="306">
        <v>38240</v>
      </c>
      <c r="AH187" s="297">
        <f t="shared" si="125"/>
        <v>5232</v>
      </c>
      <c r="AI187" s="311">
        <f t="shared" si="126"/>
        <v>1.1368200836820084</v>
      </c>
      <c r="AK187" s="292">
        <v>181</v>
      </c>
      <c r="AL187" s="289">
        <f t="shared" si="155"/>
        <v>39590</v>
      </c>
      <c r="AM187" s="289">
        <f t="shared" si="127"/>
        <v>43549</v>
      </c>
      <c r="AN187" s="297">
        <v>36080</v>
      </c>
      <c r="AO187" s="297">
        <f t="shared" si="128"/>
        <v>7469</v>
      </c>
      <c r="AP187" s="302">
        <f t="shared" si="129"/>
        <v>1.2070121951219512</v>
      </c>
      <c r="AQ187" s="306">
        <v>38290</v>
      </c>
      <c r="AR187" s="297">
        <f t="shared" si="130"/>
        <v>5259</v>
      </c>
      <c r="AS187" s="311">
        <f t="shared" si="131"/>
        <v>1.137346565682946</v>
      </c>
      <c r="AU187" s="292">
        <v>181</v>
      </c>
      <c r="AV187" s="289">
        <f t="shared" si="156"/>
        <v>39620</v>
      </c>
      <c r="AW187" s="289">
        <f t="shared" si="132"/>
        <v>43582</v>
      </c>
      <c r="AX187" s="297">
        <v>36100</v>
      </c>
      <c r="AY187" s="297">
        <f t="shared" si="133"/>
        <v>7482</v>
      </c>
      <c r="AZ187" s="302">
        <f t="shared" si="134"/>
        <v>1.2072576177285319</v>
      </c>
      <c r="BA187" s="306">
        <v>38310</v>
      </c>
      <c r="BB187" s="297">
        <f t="shared" si="135"/>
        <v>5272</v>
      </c>
      <c r="BC187" s="311">
        <f t="shared" si="136"/>
        <v>1.1376141999477942</v>
      </c>
      <c r="BE187" s="292">
        <v>181</v>
      </c>
      <c r="BF187" s="289">
        <f t="shared" si="157"/>
        <v>39870</v>
      </c>
      <c r="BG187" s="289">
        <f t="shared" si="137"/>
        <v>43857</v>
      </c>
      <c r="BH187" s="297">
        <v>36240</v>
      </c>
      <c r="BI187" s="297">
        <f t="shared" si="138"/>
        <v>7617</v>
      </c>
      <c r="BJ187" s="302">
        <f t="shared" si="139"/>
        <v>1.2101821192052979</v>
      </c>
      <c r="BK187" s="306">
        <v>38450</v>
      </c>
      <c r="BL187" s="297">
        <f t="shared" si="140"/>
        <v>5407</v>
      </c>
      <c r="BM187" s="311">
        <f t="shared" si="141"/>
        <v>1.1406241872561769</v>
      </c>
      <c r="BO187" s="292">
        <v>181</v>
      </c>
      <c r="BP187" s="289">
        <f t="shared" si="158"/>
        <v>40010</v>
      </c>
      <c r="BQ187" s="289">
        <f t="shared" si="142"/>
        <v>44011</v>
      </c>
      <c r="BR187" s="297">
        <v>36630</v>
      </c>
      <c r="BS187" s="297">
        <f t="shared" si="143"/>
        <v>7381</v>
      </c>
      <c r="BT187" s="302">
        <f t="shared" si="144"/>
        <v>1.2015015015015016</v>
      </c>
      <c r="BU187" s="306">
        <v>38840</v>
      </c>
      <c r="BV187" s="297">
        <f t="shared" si="145"/>
        <v>5171</v>
      </c>
      <c r="BW187" s="311">
        <f t="shared" si="146"/>
        <v>1.1331359423274974</v>
      </c>
      <c r="BY187" s="292">
        <v>181</v>
      </c>
      <c r="BZ187" s="289">
        <f t="shared" si="159"/>
        <v>40180</v>
      </c>
      <c r="CA187" s="289">
        <f t="shared" si="147"/>
        <v>44198</v>
      </c>
      <c r="CB187" s="297">
        <v>36860</v>
      </c>
      <c r="CC187" s="297">
        <f t="shared" si="148"/>
        <v>7338</v>
      </c>
      <c r="CD187" s="302">
        <f t="shared" si="149"/>
        <v>1.1990775908844276</v>
      </c>
      <c r="CE187" s="306">
        <v>39070</v>
      </c>
      <c r="CF187" s="297">
        <f t="shared" si="150"/>
        <v>5128</v>
      </c>
      <c r="CG187" s="311">
        <f t="shared" si="151"/>
        <v>1.1312515996928589</v>
      </c>
    </row>
    <row r="188" spans="5:85">
      <c r="E188" s="289">
        <f>計算票!G189</f>
        <v>43700</v>
      </c>
      <c r="G188" s="292">
        <v>182</v>
      </c>
      <c r="H188" s="289">
        <f t="shared" si="152"/>
        <v>39730</v>
      </c>
      <c r="I188" s="289">
        <f t="shared" si="112"/>
        <v>43703</v>
      </c>
      <c r="J188" s="297">
        <v>34330</v>
      </c>
      <c r="K188" s="297">
        <f t="shared" si="113"/>
        <v>9373</v>
      </c>
      <c r="L188" s="302">
        <f t="shared" si="114"/>
        <v>1.2730265074279057</v>
      </c>
      <c r="M188" s="306">
        <v>36550</v>
      </c>
      <c r="N188" s="297">
        <f t="shared" si="115"/>
        <v>7153</v>
      </c>
      <c r="O188" s="311">
        <f t="shared" si="116"/>
        <v>1.1957045143638851</v>
      </c>
      <c r="Q188" s="292">
        <v>182</v>
      </c>
      <c r="R188" s="289">
        <f t="shared" si="153"/>
        <v>39730</v>
      </c>
      <c r="S188" s="289">
        <f t="shared" si="117"/>
        <v>43703</v>
      </c>
      <c r="T188" s="297">
        <v>34340</v>
      </c>
      <c r="U188" s="297">
        <f t="shared" si="118"/>
        <v>9363</v>
      </c>
      <c r="V188" s="302">
        <f t="shared" si="119"/>
        <v>1.2726557949912638</v>
      </c>
      <c r="W188" s="306">
        <v>36560</v>
      </c>
      <c r="X188" s="297">
        <f t="shared" si="120"/>
        <v>7143</v>
      </c>
      <c r="Y188" s="311">
        <f t="shared" si="121"/>
        <v>1.1953774617067834</v>
      </c>
      <c r="AA188" s="292">
        <v>182</v>
      </c>
      <c r="AB188" s="289">
        <f t="shared" si="154"/>
        <v>39760</v>
      </c>
      <c r="AC188" s="289">
        <f t="shared" si="122"/>
        <v>43736</v>
      </c>
      <c r="AD188" s="297">
        <v>36240</v>
      </c>
      <c r="AE188" s="297">
        <f t="shared" si="123"/>
        <v>7496</v>
      </c>
      <c r="AF188" s="302">
        <f t="shared" si="124"/>
        <v>1.2068432671081677</v>
      </c>
      <c r="AG188" s="306">
        <v>38460</v>
      </c>
      <c r="AH188" s="297">
        <f t="shared" si="125"/>
        <v>5276</v>
      </c>
      <c r="AI188" s="311">
        <f t="shared" si="126"/>
        <v>1.1371814872594903</v>
      </c>
      <c r="AK188" s="292">
        <v>182</v>
      </c>
      <c r="AL188" s="289">
        <f t="shared" si="155"/>
        <v>39830</v>
      </c>
      <c r="AM188" s="289">
        <f t="shared" si="127"/>
        <v>43813</v>
      </c>
      <c r="AN188" s="297">
        <v>36280</v>
      </c>
      <c r="AO188" s="297">
        <f t="shared" si="128"/>
        <v>7533</v>
      </c>
      <c r="AP188" s="302">
        <f t="shared" si="129"/>
        <v>1.2076350606394708</v>
      </c>
      <c r="AQ188" s="306">
        <v>38510</v>
      </c>
      <c r="AR188" s="297">
        <f t="shared" si="130"/>
        <v>5303</v>
      </c>
      <c r="AS188" s="311">
        <f t="shared" si="131"/>
        <v>1.137704492339652</v>
      </c>
      <c r="AU188" s="292">
        <v>182</v>
      </c>
      <c r="AV188" s="289">
        <f t="shared" si="156"/>
        <v>39860</v>
      </c>
      <c r="AW188" s="289">
        <f t="shared" si="132"/>
        <v>43846</v>
      </c>
      <c r="AX188" s="297">
        <v>36310</v>
      </c>
      <c r="AY188" s="297">
        <f t="shared" si="133"/>
        <v>7536</v>
      </c>
      <c r="AZ188" s="302">
        <f t="shared" si="134"/>
        <v>1.2075461305425503</v>
      </c>
      <c r="BA188" s="306">
        <v>38530</v>
      </c>
      <c r="BB188" s="297">
        <f t="shared" si="135"/>
        <v>5316</v>
      </c>
      <c r="BC188" s="311">
        <f t="shared" si="136"/>
        <v>1.1379704126654555</v>
      </c>
      <c r="BE188" s="292">
        <v>182</v>
      </c>
      <c r="BF188" s="289">
        <f t="shared" si="157"/>
        <v>40110</v>
      </c>
      <c r="BG188" s="289">
        <f t="shared" si="137"/>
        <v>44121</v>
      </c>
      <c r="BH188" s="297">
        <v>36450</v>
      </c>
      <c r="BI188" s="297">
        <f t="shared" si="138"/>
        <v>7671</v>
      </c>
      <c r="BJ188" s="302">
        <f t="shared" si="139"/>
        <v>1.2104526748971194</v>
      </c>
      <c r="BK188" s="306">
        <v>38670</v>
      </c>
      <c r="BL188" s="297">
        <f t="shared" si="140"/>
        <v>5451</v>
      </c>
      <c r="BM188" s="311">
        <f t="shared" si="141"/>
        <v>1.1409619860356865</v>
      </c>
      <c r="BO188" s="292">
        <v>182</v>
      </c>
      <c r="BP188" s="289">
        <f t="shared" si="158"/>
        <v>40250</v>
      </c>
      <c r="BQ188" s="289">
        <f t="shared" si="142"/>
        <v>44275</v>
      </c>
      <c r="BR188" s="297">
        <v>36830</v>
      </c>
      <c r="BS188" s="297">
        <f t="shared" si="143"/>
        <v>7445</v>
      </c>
      <c r="BT188" s="302">
        <f t="shared" si="144"/>
        <v>1.2021449904968775</v>
      </c>
      <c r="BU188" s="306">
        <v>39060</v>
      </c>
      <c r="BV188" s="297">
        <f t="shared" si="145"/>
        <v>5215</v>
      </c>
      <c r="BW188" s="311">
        <f t="shared" si="146"/>
        <v>1.1335125448028673</v>
      </c>
      <c r="BY188" s="292">
        <v>182</v>
      </c>
      <c r="BZ188" s="289">
        <f t="shared" si="159"/>
        <v>40420</v>
      </c>
      <c r="CA188" s="289">
        <f t="shared" si="147"/>
        <v>44462</v>
      </c>
      <c r="CB188" s="297">
        <v>37070</v>
      </c>
      <c r="CC188" s="297">
        <f t="shared" si="148"/>
        <v>7392</v>
      </c>
      <c r="CD188" s="302">
        <f t="shared" si="149"/>
        <v>1.1994065281899109</v>
      </c>
      <c r="CE188" s="306">
        <v>39290</v>
      </c>
      <c r="CF188" s="297">
        <f t="shared" si="150"/>
        <v>5172</v>
      </c>
      <c r="CG188" s="311">
        <f t="shared" si="151"/>
        <v>1.1316365487401374</v>
      </c>
    </row>
    <row r="189" spans="5:85">
      <c r="E189" s="289">
        <f>計算票!G190</f>
        <v>43960</v>
      </c>
      <c r="G189" s="292">
        <v>183</v>
      </c>
      <c r="H189" s="289">
        <f t="shared" si="152"/>
        <v>39970</v>
      </c>
      <c r="I189" s="289">
        <f t="shared" si="112"/>
        <v>43967</v>
      </c>
      <c r="J189" s="297">
        <v>34520</v>
      </c>
      <c r="K189" s="297">
        <f t="shared" si="113"/>
        <v>9447</v>
      </c>
      <c r="L189" s="302">
        <f t="shared" si="114"/>
        <v>1.273667439165701</v>
      </c>
      <c r="M189" s="306">
        <v>36760</v>
      </c>
      <c r="N189" s="297">
        <f t="shared" si="115"/>
        <v>7207</v>
      </c>
      <c r="O189" s="311">
        <f t="shared" si="116"/>
        <v>1.1960554951033733</v>
      </c>
      <c r="Q189" s="292">
        <v>183</v>
      </c>
      <c r="R189" s="289">
        <f t="shared" si="153"/>
        <v>39970</v>
      </c>
      <c r="S189" s="289">
        <f t="shared" si="117"/>
        <v>43967</v>
      </c>
      <c r="T189" s="297">
        <v>34540</v>
      </c>
      <c r="U189" s="297">
        <f t="shared" si="118"/>
        <v>9427</v>
      </c>
      <c r="V189" s="302">
        <f t="shared" si="119"/>
        <v>1.2729299363057325</v>
      </c>
      <c r="W189" s="306">
        <v>36770</v>
      </c>
      <c r="X189" s="297">
        <f t="shared" si="120"/>
        <v>7197</v>
      </c>
      <c r="Y189" s="311">
        <f t="shared" si="121"/>
        <v>1.1957302148490618</v>
      </c>
      <c r="AA189" s="292">
        <v>183</v>
      </c>
      <c r="AB189" s="289">
        <f t="shared" si="154"/>
        <v>40000</v>
      </c>
      <c r="AC189" s="289">
        <f t="shared" si="122"/>
        <v>44000</v>
      </c>
      <c r="AD189" s="297">
        <v>36450</v>
      </c>
      <c r="AE189" s="297">
        <f t="shared" si="123"/>
        <v>7550</v>
      </c>
      <c r="AF189" s="302">
        <f t="shared" si="124"/>
        <v>1.2071330589849107</v>
      </c>
      <c r="AG189" s="306">
        <v>38680</v>
      </c>
      <c r="AH189" s="297">
        <f t="shared" si="125"/>
        <v>5320</v>
      </c>
      <c r="AI189" s="311">
        <f t="shared" si="126"/>
        <v>1.1375387797311272</v>
      </c>
      <c r="AK189" s="292">
        <v>183</v>
      </c>
      <c r="AL189" s="289">
        <f t="shared" si="155"/>
        <v>40070</v>
      </c>
      <c r="AM189" s="289">
        <f t="shared" si="127"/>
        <v>44077</v>
      </c>
      <c r="AN189" s="297">
        <v>36490</v>
      </c>
      <c r="AO189" s="297">
        <f t="shared" si="128"/>
        <v>7587</v>
      </c>
      <c r="AP189" s="302">
        <f t="shared" si="129"/>
        <v>1.2079199780761853</v>
      </c>
      <c r="AQ189" s="306">
        <v>38730</v>
      </c>
      <c r="AR189" s="297">
        <f t="shared" si="130"/>
        <v>5347</v>
      </c>
      <c r="AS189" s="311">
        <f t="shared" si="131"/>
        <v>1.1380583526981667</v>
      </c>
      <c r="AU189" s="292">
        <v>183</v>
      </c>
      <c r="AV189" s="289">
        <f t="shared" si="156"/>
        <v>40100</v>
      </c>
      <c r="AW189" s="289">
        <f t="shared" si="132"/>
        <v>44110</v>
      </c>
      <c r="AX189" s="297">
        <v>36520</v>
      </c>
      <c r="AY189" s="297">
        <f t="shared" si="133"/>
        <v>7590</v>
      </c>
      <c r="AZ189" s="302">
        <f t="shared" si="134"/>
        <v>1.2078313253012047</v>
      </c>
      <c r="BA189" s="306">
        <v>38750</v>
      </c>
      <c r="BB189" s="297">
        <f t="shared" si="135"/>
        <v>5360</v>
      </c>
      <c r="BC189" s="311">
        <f t="shared" si="136"/>
        <v>1.1383225806451613</v>
      </c>
      <c r="BE189" s="292">
        <v>183</v>
      </c>
      <c r="BF189" s="289">
        <f t="shared" si="157"/>
        <v>40350</v>
      </c>
      <c r="BG189" s="289">
        <f t="shared" si="137"/>
        <v>44385</v>
      </c>
      <c r="BH189" s="297">
        <v>36660</v>
      </c>
      <c r="BI189" s="297">
        <f t="shared" si="138"/>
        <v>7725</v>
      </c>
      <c r="BJ189" s="302">
        <f t="shared" si="139"/>
        <v>1.210720130932897</v>
      </c>
      <c r="BK189" s="306">
        <v>38890</v>
      </c>
      <c r="BL189" s="297">
        <f t="shared" si="140"/>
        <v>5495</v>
      </c>
      <c r="BM189" s="311">
        <f t="shared" si="141"/>
        <v>1.1412959629724866</v>
      </c>
      <c r="BO189" s="292">
        <v>183</v>
      </c>
      <c r="BP189" s="289">
        <f t="shared" si="158"/>
        <v>40490</v>
      </c>
      <c r="BQ189" s="289">
        <f t="shared" si="142"/>
        <v>44539</v>
      </c>
      <c r="BR189" s="297">
        <v>37040</v>
      </c>
      <c r="BS189" s="297">
        <f t="shared" si="143"/>
        <v>7499</v>
      </c>
      <c r="BT189" s="302">
        <f t="shared" si="144"/>
        <v>1.2024568034557235</v>
      </c>
      <c r="BU189" s="306">
        <v>39280</v>
      </c>
      <c r="BV189" s="297">
        <f t="shared" si="145"/>
        <v>5259</v>
      </c>
      <c r="BW189" s="311">
        <f t="shared" si="146"/>
        <v>1.1338849287169044</v>
      </c>
      <c r="BY189" s="292">
        <v>183</v>
      </c>
      <c r="BZ189" s="289">
        <f t="shared" si="159"/>
        <v>40660</v>
      </c>
      <c r="CA189" s="289">
        <f t="shared" si="147"/>
        <v>44726</v>
      </c>
      <c r="CB189" s="297">
        <v>37270</v>
      </c>
      <c r="CC189" s="297">
        <f t="shared" si="148"/>
        <v>7456</v>
      </c>
      <c r="CD189" s="302">
        <f t="shared" si="149"/>
        <v>1.2000536624631071</v>
      </c>
      <c r="CE189" s="306">
        <v>39510</v>
      </c>
      <c r="CF189" s="297">
        <f t="shared" si="150"/>
        <v>5216</v>
      </c>
      <c r="CG189" s="311">
        <f t="shared" si="151"/>
        <v>1.1320172108327007</v>
      </c>
    </row>
    <row r="190" spans="5:85">
      <c r="E190" s="289">
        <f>計算票!G191</f>
        <v>44230</v>
      </c>
      <c r="G190" s="292">
        <v>184</v>
      </c>
      <c r="H190" s="289">
        <f t="shared" si="152"/>
        <v>40210</v>
      </c>
      <c r="I190" s="289">
        <f t="shared" si="112"/>
        <v>44231</v>
      </c>
      <c r="J190" s="297">
        <v>34720</v>
      </c>
      <c r="K190" s="297">
        <f t="shared" si="113"/>
        <v>9511</v>
      </c>
      <c r="L190" s="302">
        <f t="shared" si="114"/>
        <v>1.2739343317972349</v>
      </c>
      <c r="M190" s="306">
        <v>36970</v>
      </c>
      <c r="N190" s="297">
        <f t="shared" si="115"/>
        <v>7261</v>
      </c>
      <c r="O190" s="311">
        <f t="shared" si="116"/>
        <v>1.1964024885041926</v>
      </c>
      <c r="Q190" s="292">
        <v>184</v>
      </c>
      <c r="R190" s="289">
        <f t="shared" si="153"/>
        <v>40210</v>
      </c>
      <c r="S190" s="289">
        <f t="shared" si="117"/>
        <v>44231</v>
      </c>
      <c r="T190" s="297">
        <v>34730</v>
      </c>
      <c r="U190" s="297">
        <f t="shared" si="118"/>
        <v>9501</v>
      </c>
      <c r="V190" s="302">
        <f t="shared" si="119"/>
        <v>1.2735675208753239</v>
      </c>
      <c r="W190" s="306">
        <v>36980</v>
      </c>
      <c r="X190" s="297">
        <f t="shared" si="120"/>
        <v>7251</v>
      </c>
      <c r="Y190" s="311">
        <f t="shared" si="121"/>
        <v>1.1960789616008654</v>
      </c>
      <c r="AA190" s="292">
        <v>184</v>
      </c>
      <c r="AB190" s="289">
        <f t="shared" si="154"/>
        <v>40240</v>
      </c>
      <c r="AC190" s="289">
        <f t="shared" si="122"/>
        <v>44264</v>
      </c>
      <c r="AD190" s="297">
        <v>36660</v>
      </c>
      <c r="AE190" s="297">
        <f t="shared" si="123"/>
        <v>7604</v>
      </c>
      <c r="AF190" s="302">
        <f t="shared" si="124"/>
        <v>1.2074195308237861</v>
      </c>
      <c r="AG190" s="306">
        <v>38900</v>
      </c>
      <c r="AH190" s="297">
        <f t="shared" si="125"/>
        <v>5364</v>
      </c>
      <c r="AI190" s="311">
        <f t="shared" si="126"/>
        <v>1.1378920308483291</v>
      </c>
      <c r="AK190" s="292">
        <v>184</v>
      </c>
      <c r="AL190" s="289">
        <f t="shared" si="155"/>
        <v>40310</v>
      </c>
      <c r="AM190" s="289">
        <f t="shared" si="127"/>
        <v>44341</v>
      </c>
      <c r="AN190" s="297">
        <v>36700</v>
      </c>
      <c r="AO190" s="297">
        <f t="shared" si="128"/>
        <v>7641</v>
      </c>
      <c r="AP190" s="302">
        <f t="shared" si="129"/>
        <v>1.2082016348773843</v>
      </c>
      <c r="AQ190" s="306">
        <v>38950</v>
      </c>
      <c r="AR190" s="297">
        <f t="shared" si="130"/>
        <v>5391</v>
      </c>
      <c r="AS190" s="311">
        <f t="shared" si="131"/>
        <v>1.138408215661104</v>
      </c>
      <c r="AU190" s="292">
        <v>184</v>
      </c>
      <c r="AV190" s="289">
        <f t="shared" si="156"/>
        <v>40340</v>
      </c>
      <c r="AW190" s="289">
        <f t="shared" si="132"/>
        <v>44374</v>
      </c>
      <c r="AX190" s="297">
        <v>36720</v>
      </c>
      <c r="AY190" s="297">
        <f t="shared" si="133"/>
        <v>7654</v>
      </c>
      <c r="AZ190" s="302">
        <f t="shared" si="134"/>
        <v>1.208442265795207</v>
      </c>
      <c r="BA190" s="306">
        <v>38970</v>
      </c>
      <c r="BB190" s="297">
        <f t="shared" si="135"/>
        <v>5404</v>
      </c>
      <c r="BC190" s="311">
        <f t="shared" si="136"/>
        <v>1.1386707723890173</v>
      </c>
      <c r="BE190" s="292">
        <v>184</v>
      </c>
      <c r="BF190" s="289">
        <f t="shared" si="157"/>
        <v>40590</v>
      </c>
      <c r="BG190" s="289">
        <f t="shared" si="137"/>
        <v>44649</v>
      </c>
      <c r="BH190" s="297">
        <v>36870</v>
      </c>
      <c r="BI190" s="297">
        <f t="shared" si="138"/>
        <v>7779</v>
      </c>
      <c r="BJ190" s="302">
        <f t="shared" si="139"/>
        <v>1.2109845402766477</v>
      </c>
      <c r="BK190" s="306">
        <v>39110</v>
      </c>
      <c r="BL190" s="297">
        <f t="shared" si="140"/>
        <v>5539</v>
      </c>
      <c r="BM190" s="311">
        <f t="shared" si="141"/>
        <v>1.1416261825620047</v>
      </c>
      <c r="BO190" s="292">
        <v>184</v>
      </c>
      <c r="BP190" s="289">
        <f t="shared" si="158"/>
        <v>40730</v>
      </c>
      <c r="BQ190" s="289">
        <f t="shared" si="142"/>
        <v>44803</v>
      </c>
      <c r="BR190" s="297">
        <v>37250</v>
      </c>
      <c r="BS190" s="297">
        <f t="shared" si="143"/>
        <v>7553</v>
      </c>
      <c r="BT190" s="302">
        <f t="shared" si="144"/>
        <v>1.2027651006711408</v>
      </c>
      <c r="BU190" s="306">
        <v>39500</v>
      </c>
      <c r="BV190" s="297">
        <f t="shared" si="145"/>
        <v>5303</v>
      </c>
      <c r="BW190" s="311">
        <f t="shared" si="146"/>
        <v>1.134253164556962</v>
      </c>
      <c r="BY190" s="292">
        <v>184</v>
      </c>
      <c r="BZ190" s="289">
        <f t="shared" si="159"/>
        <v>40900</v>
      </c>
      <c r="CA190" s="289">
        <f t="shared" si="147"/>
        <v>44990</v>
      </c>
      <c r="CB190" s="297">
        <v>37480</v>
      </c>
      <c r="CC190" s="297">
        <f t="shared" si="148"/>
        <v>7510</v>
      </c>
      <c r="CD190" s="302">
        <f t="shared" si="149"/>
        <v>1.2003735325506937</v>
      </c>
      <c r="CE190" s="306">
        <v>39730</v>
      </c>
      <c r="CF190" s="297">
        <f t="shared" si="150"/>
        <v>5260</v>
      </c>
      <c r="CG190" s="311">
        <f t="shared" si="151"/>
        <v>1.1323936571860056</v>
      </c>
    </row>
    <row r="191" spans="5:85">
      <c r="E191" s="289">
        <f>計算票!G192</f>
        <v>44490</v>
      </c>
      <c r="G191" s="292">
        <v>185</v>
      </c>
      <c r="H191" s="289">
        <f t="shared" si="152"/>
        <v>40450</v>
      </c>
      <c r="I191" s="289">
        <f t="shared" si="112"/>
        <v>44495</v>
      </c>
      <c r="J191" s="297">
        <v>34920</v>
      </c>
      <c r="K191" s="297">
        <f t="shared" si="113"/>
        <v>9575</v>
      </c>
      <c r="L191" s="302">
        <f t="shared" si="114"/>
        <v>1.2741981672394043</v>
      </c>
      <c r="M191" s="306">
        <v>37180</v>
      </c>
      <c r="N191" s="297">
        <f t="shared" si="115"/>
        <v>7315</v>
      </c>
      <c r="O191" s="311">
        <f t="shared" si="116"/>
        <v>1.1967455621301775</v>
      </c>
      <c r="Q191" s="292">
        <v>185</v>
      </c>
      <c r="R191" s="289">
        <f t="shared" si="153"/>
        <v>40450</v>
      </c>
      <c r="S191" s="289">
        <f t="shared" si="117"/>
        <v>44495</v>
      </c>
      <c r="T191" s="297">
        <v>34930</v>
      </c>
      <c r="U191" s="297">
        <f t="shared" si="118"/>
        <v>9565</v>
      </c>
      <c r="V191" s="302">
        <f t="shared" si="119"/>
        <v>1.27383338104781</v>
      </c>
      <c r="W191" s="306">
        <v>37190</v>
      </c>
      <c r="X191" s="297">
        <f t="shared" si="120"/>
        <v>7305</v>
      </c>
      <c r="Y191" s="311">
        <f t="shared" si="121"/>
        <v>1.1964237698305997</v>
      </c>
      <c r="AA191" s="292">
        <v>185</v>
      </c>
      <c r="AB191" s="289">
        <f t="shared" si="154"/>
        <v>40480</v>
      </c>
      <c r="AC191" s="289">
        <f t="shared" si="122"/>
        <v>44528</v>
      </c>
      <c r="AD191" s="297">
        <v>36870</v>
      </c>
      <c r="AE191" s="297">
        <f t="shared" si="123"/>
        <v>7658</v>
      </c>
      <c r="AF191" s="302">
        <f t="shared" si="124"/>
        <v>1.2077027393544888</v>
      </c>
      <c r="AG191" s="306">
        <v>39120</v>
      </c>
      <c r="AH191" s="297">
        <f t="shared" si="125"/>
        <v>5408</v>
      </c>
      <c r="AI191" s="311">
        <f t="shared" si="126"/>
        <v>1.138241308793456</v>
      </c>
      <c r="AK191" s="292">
        <v>185</v>
      </c>
      <c r="AL191" s="289">
        <f t="shared" si="155"/>
        <v>40550</v>
      </c>
      <c r="AM191" s="289">
        <f t="shared" si="127"/>
        <v>44605</v>
      </c>
      <c r="AN191" s="297">
        <v>36910</v>
      </c>
      <c r="AO191" s="297">
        <f t="shared" si="128"/>
        <v>7695</v>
      </c>
      <c r="AP191" s="302">
        <f t="shared" si="129"/>
        <v>1.2084800866973719</v>
      </c>
      <c r="AQ191" s="306">
        <v>39170</v>
      </c>
      <c r="AR191" s="297">
        <f t="shared" si="130"/>
        <v>5435</v>
      </c>
      <c r="AS191" s="311">
        <f t="shared" si="131"/>
        <v>1.1387541485830992</v>
      </c>
      <c r="AU191" s="292">
        <v>185</v>
      </c>
      <c r="AV191" s="289">
        <f t="shared" si="156"/>
        <v>40580</v>
      </c>
      <c r="AW191" s="289">
        <f t="shared" si="132"/>
        <v>44638</v>
      </c>
      <c r="AX191" s="297">
        <v>36930</v>
      </c>
      <c r="AY191" s="297">
        <f t="shared" si="133"/>
        <v>7708</v>
      </c>
      <c r="AZ191" s="302">
        <f t="shared" si="134"/>
        <v>1.2087191984836176</v>
      </c>
      <c r="BA191" s="306">
        <v>39190</v>
      </c>
      <c r="BB191" s="297">
        <f t="shared" si="135"/>
        <v>5448</v>
      </c>
      <c r="BC191" s="311">
        <f t="shared" si="136"/>
        <v>1.1390150548609339</v>
      </c>
      <c r="BE191" s="292">
        <v>185</v>
      </c>
      <c r="BF191" s="289">
        <f t="shared" si="157"/>
        <v>40830</v>
      </c>
      <c r="BG191" s="289">
        <f t="shared" si="137"/>
        <v>44913</v>
      </c>
      <c r="BH191" s="297">
        <v>37080</v>
      </c>
      <c r="BI191" s="297">
        <f t="shared" si="138"/>
        <v>7833</v>
      </c>
      <c r="BJ191" s="302">
        <f t="shared" si="139"/>
        <v>1.2112459546925567</v>
      </c>
      <c r="BK191" s="306">
        <v>39330</v>
      </c>
      <c r="BL191" s="297">
        <f t="shared" si="140"/>
        <v>5583</v>
      </c>
      <c r="BM191" s="311">
        <f t="shared" si="141"/>
        <v>1.1419527078565981</v>
      </c>
      <c r="BO191" s="292">
        <v>185</v>
      </c>
      <c r="BP191" s="289">
        <f t="shared" si="158"/>
        <v>40970</v>
      </c>
      <c r="BQ191" s="289">
        <f t="shared" si="142"/>
        <v>45067.000000000007</v>
      </c>
      <c r="BR191" s="297">
        <v>37460</v>
      </c>
      <c r="BS191" s="297">
        <f t="shared" si="143"/>
        <v>7607.0000000000073</v>
      </c>
      <c r="BT191" s="302">
        <f t="shared" si="144"/>
        <v>1.2030699412706889</v>
      </c>
      <c r="BU191" s="306">
        <v>39720</v>
      </c>
      <c r="BV191" s="297">
        <f t="shared" si="145"/>
        <v>5347.0000000000073</v>
      </c>
      <c r="BW191" s="311">
        <f t="shared" si="146"/>
        <v>1.1346173212487414</v>
      </c>
      <c r="BY191" s="292">
        <v>185</v>
      </c>
      <c r="BZ191" s="289">
        <f t="shared" si="159"/>
        <v>41140</v>
      </c>
      <c r="CA191" s="289">
        <f t="shared" si="147"/>
        <v>45254.000000000007</v>
      </c>
      <c r="CB191" s="297">
        <v>37690</v>
      </c>
      <c r="CC191" s="297">
        <f t="shared" si="148"/>
        <v>7564.0000000000073</v>
      </c>
      <c r="CD191" s="302">
        <f t="shared" si="149"/>
        <v>1.2006898381533566</v>
      </c>
      <c r="CE191" s="306">
        <v>39950</v>
      </c>
      <c r="CF191" s="297">
        <f t="shared" si="150"/>
        <v>5304.0000000000073</v>
      </c>
      <c r="CG191" s="311">
        <f t="shared" si="151"/>
        <v>1.1327659574468087</v>
      </c>
    </row>
    <row r="192" spans="5:85">
      <c r="E192" s="289">
        <f>計算票!G193</f>
        <v>44750</v>
      </c>
      <c r="G192" s="292">
        <v>186</v>
      </c>
      <c r="H192" s="289">
        <f t="shared" si="152"/>
        <v>40690</v>
      </c>
      <c r="I192" s="289">
        <f t="shared" si="112"/>
        <v>44759</v>
      </c>
      <c r="J192" s="297">
        <v>35120</v>
      </c>
      <c r="K192" s="297">
        <f t="shared" si="113"/>
        <v>9639</v>
      </c>
      <c r="L192" s="302">
        <f t="shared" si="114"/>
        <v>1.2744589977220957</v>
      </c>
      <c r="M192" s="306">
        <v>37380</v>
      </c>
      <c r="N192" s="297">
        <f t="shared" si="115"/>
        <v>7379</v>
      </c>
      <c r="O192" s="311">
        <f t="shared" si="116"/>
        <v>1.1974050294275014</v>
      </c>
      <c r="Q192" s="292">
        <v>186</v>
      </c>
      <c r="R192" s="289">
        <f t="shared" si="153"/>
        <v>40690</v>
      </c>
      <c r="S192" s="289">
        <f t="shared" si="117"/>
        <v>44759</v>
      </c>
      <c r="T192" s="297">
        <v>35130</v>
      </c>
      <c r="U192" s="297">
        <f t="shared" si="118"/>
        <v>9629</v>
      </c>
      <c r="V192" s="302">
        <f t="shared" si="119"/>
        <v>1.2740962140620553</v>
      </c>
      <c r="W192" s="306">
        <v>37400</v>
      </c>
      <c r="X192" s="297">
        <f t="shared" si="120"/>
        <v>7359</v>
      </c>
      <c r="Y192" s="311">
        <f t="shared" si="121"/>
        <v>1.196764705882353</v>
      </c>
      <c r="AA192" s="292">
        <v>186</v>
      </c>
      <c r="AB192" s="289">
        <f t="shared" si="154"/>
        <v>40720</v>
      </c>
      <c r="AC192" s="289">
        <f t="shared" si="122"/>
        <v>44792</v>
      </c>
      <c r="AD192" s="297">
        <v>37080</v>
      </c>
      <c r="AE192" s="297">
        <f t="shared" si="123"/>
        <v>7712</v>
      </c>
      <c r="AF192" s="302">
        <f t="shared" si="124"/>
        <v>1.207982740021575</v>
      </c>
      <c r="AG192" s="306">
        <v>39340</v>
      </c>
      <c r="AH192" s="297">
        <f t="shared" si="125"/>
        <v>5452</v>
      </c>
      <c r="AI192" s="311">
        <f t="shared" si="126"/>
        <v>1.1385866802236908</v>
      </c>
      <c r="AK192" s="292">
        <v>186</v>
      </c>
      <c r="AL192" s="289">
        <f t="shared" si="155"/>
        <v>40790</v>
      </c>
      <c r="AM192" s="289">
        <f t="shared" si="127"/>
        <v>44869</v>
      </c>
      <c r="AN192" s="297">
        <v>37120</v>
      </c>
      <c r="AO192" s="297">
        <f t="shared" si="128"/>
        <v>7749</v>
      </c>
      <c r="AP192" s="302">
        <f t="shared" si="129"/>
        <v>1.2087553879310344</v>
      </c>
      <c r="AQ192" s="306">
        <v>39390</v>
      </c>
      <c r="AR192" s="297">
        <f t="shared" si="130"/>
        <v>5479</v>
      </c>
      <c r="AS192" s="311">
        <f t="shared" si="131"/>
        <v>1.1390962173140391</v>
      </c>
      <c r="AU192" s="292">
        <v>186</v>
      </c>
      <c r="AV192" s="289">
        <f t="shared" si="156"/>
        <v>40820</v>
      </c>
      <c r="AW192" s="289">
        <f t="shared" si="132"/>
        <v>44902</v>
      </c>
      <c r="AX192" s="297">
        <v>37140</v>
      </c>
      <c r="AY192" s="297">
        <f t="shared" si="133"/>
        <v>7762</v>
      </c>
      <c r="AZ192" s="302">
        <f t="shared" si="134"/>
        <v>1.208992999461497</v>
      </c>
      <c r="BA192" s="306">
        <v>39410</v>
      </c>
      <c r="BB192" s="297">
        <f t="shared" si="135"/>
        <v>5492</v>
      </c>
      <c r="BC192" s="311">
        <f t="shared" si="136"/>
        <v>1.1393554935295611</v>
      </c>
      <c r="BE192" s="292">
        <v>186</v>
      </c>
      <c r="BF192" s="289">
        <f t="shared" si="157"/>
        <v>41070</v>
      </c>
      <c r="BG192" s="289">
        <f t="shared" si="137"/>
        <v>45177.000000000007</v>
      </c>
      <c r="BH192" s="297">
        <v>37290</v>
      </c>
      <c r="BI192" s="297">
        <f t="shared" si="138"/>
        <v>7887.0000000000073</v>
      </c>
      <c r="BJ192" s="302">
        <f t="shared" si="139"/>
        <v>1.2115044247787612</v>
      </c>
      <c r="BK192" s="306">
        <v>39550</v>
      </c>
      <c r="BL192" s="297">
        <f t="shared" si="140"/>
        <v>5627.0000000000073</v>
      </c>
      <c r="BM192" s="311">
        <f t="shared" si="141"/>
        <v>1.1422756005056891</v>
      </c>
      <c r="BO192" s="292">
        <v>186</v>
      </c>
      <c r="BP192" s="289">
        <f t="shared" si="158"/>
        <v>41210</v>
      </c>
      <c r="BQ192" s="289">
        <f t="shared" si="142"/>
        <v>45331.000000000007</v>
      </c>
      <c r="BR192" s="297">
        <v>37670</v>
      </c>
      <c r="BS192" s="297">
        <f t="shared" si="143"/>
        <v>7661.0000000000073</v>
      </c>
      <c r="BT192" s="302">
        <f t="shared" si="144"/>
        <v>1.2033713830634458</v>
      </c>
      <c r="BU192" s="306">
        <v>39940</v>
      </c>
      <c r="BV192" s="297">
        <f t="shared" si="145"/>
        <v>5391.0000000000073</v>
      </c>
      <c r="BW192" s="311">
        <f t="shared" si="146"/>
        <v>1.1349774661992991</v>
      </c>
      <c r="BY192" s="292">
        <v>186</v>
      </c>
      <c r="BZ192" s="289">
        <f t="shared" si="159"/>
        <v>41380</v>
      </c>
      <c r="CA192" s="289">
        <f t="shared" si="147"/>
        <v>45518.000000000007</v>
      </c>
      <c r="CB192" s="297">
        <v>37900</v>
      </c>
      <c r="CC192" s="297">
        <f t="shared" si="148"/>
        <v>7618.0000000000073</v>
      </c>
      <c r="CD192" s="302">
        <f t="shared" si="149"/>
        <v>1.2010026385224277</v>
      </c>
      <c r="CE192" s="306">
        <v>40170</v>
      </c>
      <c r="CF192" s="297">
        <f t="shared" si="150"/>
        <v>5348.0000000000073</v>
      </c>
      <c r="CG192" s="311">
        <f t="shared" si="151"/>
        <v>1.1331341797361216</v>
      </c>
    </row>
    <row r="193" spans="5:85">
      <c r="E193" s="289">
        <f>計算票!G194</f>
        <v>45020</v>
      </c>
      <c r="G193" s="292">
        <v>187</v>
      </c>
      <c r="H193" s="289">
        <f t="shared" si="152"/>
        <v>40930</v>
      </c>
      <c r="I193" s="289">
        <f t="shared" si="112"/>
        <v>45023</v>
      </c>
      <c r="J193" s="297">
        <v>35320</v>
      </c>
      <c r="K193" s="297">
        <f t="shared" si="113"/>
        <v>9703</v>
      </c>
      <c r="L193" s="302">
        <f t="shared" si="114"/>
        <v>1.2747168742921857</v>
      </c>
      <c r="M193" s="306">
        <v>37590</v>
      </c>
      <c r="N193" s="297">
        <f t="shared" si="115"/>
        <v>7433</v>
      </c>
      <c r="O193" s="311">
        <f t="shared" si="116"/>
        <v>1.1977387603085927</v>
      </c>
      <c r="Q193" s="292">
        <v>187</v>
      </c>
      <c r="R193" s="289">
        <f t="shared" si="153"/>
        <v>40930</v>
      </c>
      <c r="S193" s="289">
        <f t="shared" si="117"/>
        <v>45023</v>
      </c>
      <c r="T193" s="297">
        <v>35330</v>
      </c>
      <c r="U193" s="297">
        <f t="shared" si="118"/>
        <v>9693</v>
      </c>
      <c r="V193" s="302">
        <f t="shared" si="119"/>
        <v>1.2743560713274837</v>
      </c>
      <c r="W193" s="306">
        <v>37600</v>
      </c>
      <c r="X193" s="297">
        <f t="shared" si="120"/>
        <v>7423</v>
      </c>
      <c r="Y193" s="311">
        <f t="shared" si="121"/>
        <v>1.1974202127659574</v>
      </c>
      <c r="AA193" s="292">
        <v>187</v>
      </c>
      <c r="AB193" s="289">
        <f t="shared" si="154"/>
        <v>40960</v>
      </c>
      <c r="AC193" s="289">
        <f t="shared" si="122"/>
        <v>45056</v>
      </c>
      <c r="AD193" s="297">
        <v>37290</v>
      </c>
      <c r="AE193" s="297">
        <f t="shared" si="123"/>
        <v>7766</v>
      </c>
      <c r="AF193" s="302">
        <f t="shared" si="124"/>
        <v>1.208259587020649</v>
      </c>
      <c r="AG193" s="306">
        <v>39560</v>
      </c>
      <c r="AH193" s="297">
        <f t="shared" si="125"/>
        <v>5496</v>
      </c>
      <c r="AI193" s="311">
        <f t="shared" si="126"/>
        <v>1.1389282103134479</v>
      </c>
      <c r="AK193" s="292">
        <v>187</v>
      </c>
      <c r="AL193" s="289">
        <f t="shared" si="155"/>
        <v>41030</v>
      </c>
      <c r="AM193" s="289">
        <f t="shared" si="127"/>
        <v>45133.000000000007</v>
      </c>
      <c r="AN193" s="297">
        <v>37330</v>
      </c>
      <c r="AO193" s="297">
        <f t="shared" si="128"/>
        <v>7803.0000000000073</v>
      </c>
      <c r="AP193" s="302">
        <f t="shared" si="129"/>
        <v>1.2090275917492634</v>
      </c>
      <c r="AQ193" s="306">
        <v>39610</v>
      </c>
      <c r="AR193" s="297">
        <f t="shared" si="130"/>
        <v>5523.0000000000073</v>
      </c>
      <c r="AS193" s="311">
        <f t="shared" si="131"/>
        <v>1.1394344862408485</v>
      </c>
      <c r="AU193" s="292">
        <v>187</v>
      </c>
      <c r="AV193" s="289">
        <f t="shared" si="156"/>
        <v>41060</v>
      </c>
      <c r="AW193" s="289">
        <f t="shared" si="132"/>
        <v>45166.000000000007</v>
      </c>
      <c r="AX193" s="297">
        <v>37350</v>
      </c>
      <c r="AY193" s="297">
        <f t="shared" si="133"/>
        <v>7816.0000000000073</v>
      </c>
      <c r="AZ193" s="302">
        <f t="shared" si="134"/>
        <v>1.2092637215528783</v>
      </c>
      <c r="BA193" s="306">
        <v>39630</v>
      </c>
      <c r="BB193" s="297">
        <f t="shared" si="135"/>
        <v>5536.0000000000073</v>
      </c>
      <c r="BC193" s="311">
        <f t="shared" si="136"/>
        <v>1.1396921524097907</v>
      </c>
      <c r="BE193" s="292">
        <v>187</v>
      </c>
      <c r="BF193" s="289">
        <f t="shared" si="157"/>
        <v>41310</v>
      </c>
      <c r="BG193" s="289">
        <f t="shared" si="137"/>
        <v>45441.000000000007</v>
      </c>
      <c r="BH193" s="297">
        <v>37490</v>
      </c>
      <c r="BI193" s="297">
        <f t="shared" si="138"/>
        <v>7951.0000000000073</v>
      </c>
      <c r="BJ193" s="302">
        <f t="shared" si="139"/>
        <v>1.2120832221925848</v>
      </c>
      <c r="BK193" s="306">
        <v>39770</v>
      </c>
      <c r="BL193" s="297">
        <f t="shared" si="140"/>
        <v>5671.0000000000073</v>
      </c>
      <c r="BM193" s="311">
        <f t="shared" si="141"/>
        <v>1.1425949207945689</v>
      </c>
      <c r="BO193" s="292">
        <v>187</v>
      </c>
      <c r="BP193" s="289">
        <f t="shared" si="158"/>
        <v>41450</v>
      </c>
      <c r="BQ193" s="289">
        <f t="shared" si="142"/>
        <v>45595.000000000007</v>
      </c>
      <c r="BR193" s="297">
        <v>37880</v>
      </c>
      <c r="BS193" s="297">
        <f t="shared" si="143"/>
        <v>7715.0000000000073</v>
      </c>
      <c r="BT193" s="302">
        <f t="shared" si="144"/>
        <v>1.2036694825765577</v>
      </c>
      <c r="BU193" s="306">
        <v>40160</v>
      </c>
      <c r="BV193" s="297">
        <f t="shared" si="145"/>
        <v>5435.0000000000073</v>
      </c>
      <c r="BW193" s="311">
        <f t="shared" si="146"/>
        <v>1.1353336653386457</v>
      </c>
      <c r="BY193" s="292">
        <v>187</v>
      </c>
      <c r="BZ193" s="289">
        <f t="shared" si="159"/>
        <v>41620</v>
      </c>
      <c r="CA193" s="289">
        <f t="shared" si="147"/>
        <v>45782.000000000007</v>
      </c>
      <c r="CB193" s="297">
        <v>38110</v>
      </c>
      <c r="CC193" s="297">
        <f t="shared" si="148"/>
        <v>7672.0000000000073</v>
      </c>
      <c r="CD193" s="302">
        <f t="shared" si="149"/>
        <v>1.201311991603254</v>
      </c>
      <c r="CE193" s="306">
        <v>40390</v>
      </c>
      <c r="CF193" s="297">
        <f t="shared" si="150"/>
        <v>5392.0000000000073</v>
      </c>
      <c r="CG193" s="311">
        <f t="shared" si="151"/>
        <v>1.1334983906907652</v>
      </c>
    </row>
    <row r="194" spans="5:85">
      <c r="E194" s="289">
        <f>計算票!G195</f>
        <v>45280</v>
      </c>
      <c r="G194" s="292">
        <v>188</v>
      </c>
      <c r="H194" s="289">
        <f t="shared" si="152"/>
        <v>41170</v>
      </c>
      <c r="I194" s="289">
        <f t="shared" si="112"/>
        <v>45287.000000000007</v>
      </c>
      <c r="J194" s="297">
        <v>35510</v>
      </c>
      <c r="K194" s="297">
        <f t="shared" si="113"/>
        <v>9777.0000000000073</v>
      </c>
      <c r="L194" s="302">
        <f t="shared" si="114"/>
        <v>1.2753308927062801</v>
      </c>
      <c r="M194" s="306">
        <v>37800</v>
      </c>
      <c r="N194" s="297">
        <f t="shared" si="115"/>
        <v>7487.0000000000073</v>
      </c>
      <c r="O194" s="311">
        <f t="shared" si="116"/>
        <v>1.1980687830687833</v>
      </c>
      <c r="Q194" s="292">
        <v>188</v>
      </c>
      <c r="R194" s="289">
        <f t="shared" si="153"/>
        <v>41170</v>
      </c>
      <c r="S194" s="289">
        <f t="shared" si="117"/>
        <v>45287.000000000007</v>
      </c>
      <c r="T194" s="297">
        <v>35530</v>
      </c>
      <c r="U194" s="297">
        <f t="shared" si="118"/>
        <v>9757.0000000000073</v>
      </c>
      <c r="V194" s="302">
        <f t="shared" si="119"/>
        <v>1.2746130030959755</v>
      </c>
      <c r="W194" s="306">
        <v>37810</v>
      </c>
      <c r="X194" s="297">
        <f t="shared" si="120"/>
        <v>7477.0000000000073</v>
      </c>
      <c r="Y194" s="311">
        <f t="shared" si="121"/>
        <v>1.1977519174821478</v>
      </c>
      <c r="AA194" s="292">
        <v>188</v>
      </c>
      <c r="AB194" s="289">
        <f t="shared" si="154"/>
        <v>41200</v>
      </c>
      <c r="AC194" s="289">
        <f t="shared" si="122"/>
        <v>45320.000000000007</v>
      </c>
      <c r="AD194" s="297">
        <v>37490</v>
      </c>
      <c r="AE194" s="297">
        <f t="shared" si="123"/>
        <v>7830.0000000000073</v>
      </c>
      <c r="AF194" s="302">
        <f t="shared" si="124"/>
        <v>1.2088556948519606</v>
      </c>
      <c r="AG194" s="306">
        <v>39780</v>
      </c>
      <c r="AH194" s="297">
        <f t="shared" si="125"/>
        <v>5540.0000000000073</v>
      </c>
      <c r="AI194" s="311">
        <f t="shared" si="126"/>
        <v>1.1392659627953747</v>
      </c>
      <c r="AK194" s="292">
        <v>188</v>
      </c>
      <c r="AL194" s="289">
        <f t="shared" si="155"/>
        <v>41270</v>
      </c>
      <c r="AM194" s="289">
        <f t="shared" si="127"/>
        <v>45397.000000000007</v>
      </c>
      <c r="AN194" s="297">
        <v>37540</v>
      </c>
      <c r="AO194" s="297">
        <f t="shared" si="128"/>
        <v>7857.0000000000073</v>
      </c>
      <c r="AP194" s="302">
        <f t="shared" si="129"/>
        <v>1.2092967501331915</v>
      </c>
      <c r="AQ194" s="306">
        <v>39830</v>
      </c>
      <c r="AR194" s="297">
        <f t="shared" si="130"/>
        <v>5567.0000000000073</v>
      </c>
      <c r="AS194" s="311">
        <f t="shared" si="131"/>
        <v>1.1397690183278937</v>
      </c>
      <c r="AU194" s="292">
        <v>188</v>
      </c>
      <c r="AV194" s="289">
        <f t="shared" si="156"/>
        <v>41300</v>
      </c>
      <c r="AW194" s="289">
        <f t="shared" si="132"/>
        <v>45430.000000000007</v>
      </c>
      <c r="AX194" s="297">
        <v>37560</v>
      </c>
      <c r="AY194" s="297">
        <f t="shared" si="133"/>
        <v>7870.0000000000073</v>
      </c>
      <c r="AZ194" s="302">
        <f t="shared" si="134"/>
        <v>1.2095314164004263</v>
      </c>
      <c r="BA194" s="306">
        <v>39850</v>
      </c>
      <c r="BB194" s="297">
        <f t="shared" si="135"/>
        <v>5580.0000000000073</v>
      </c>
      <c r="BC194" s="311">
        <f t="shared" si="136"/>
        <v>1.140025094102886</v>
      </c>
      <c r="BE194" s="292">
        <v>188</v>
      </c>
      <c r="BF194" s="289">
        <f t="shared" si="157"/>
        <v>41550</v>
      </c>
      <c r="BG194" s="289">
        <f t="shared" si="137"/>
        <v>45705.000000000007</v>
      </c>
      <c r="BH194" s="297">
        <v>37700</v>
      </c>
      <c r="BI194" s="297">
        <f t="shared" si="138"/>
        <v>8005.0000000000073</v>
      </c>
      <c r="BJ194" s="302">
        <f t="shared" si="139"/>
        <v>1.2123342175066314</v>
      </c>
      <c r="BK194" s="306">
        <v>39990</v>
      </c>
      <c r="BL194" s="297">
        <f t="shared" si="140"/>
        <v>5715.0000000000073</v>
      </c>
      <c r="BM194" s="311">
        <f t="shared" si="141"/>
        <v>1.1429107276819206</v>
      </c>
      <c r="BO194" s="292">
        <v>188</v>
      </c>
      <c r="BP194" s="289">
        <f t="shared" si="158"/>
        <v>41690</v>
      </c>
      <c r="BQ194" s="289">
        <f t="shared" si="142"/>
        <v>45859.000000000007</v>
      </c>
      <c r="BR194" s="297">
        <v>38090</v>
      </c>
      <c r="BS194" s="297">
        <f t="shared" si="143"/>
        <v>7769.0000000000073</v>
      </c>
      <c r="BT194" s="302">
        <f t="shared" si="144"/>
        <v>1.2039642950905751</v>
      </c>
      <c r="BU194" s="306">
        <v>40380</v>
      </c>
      <c r="BV194" s="297">
        <f t="shared" si="145"/>
        <v>5479.0000000000073</v>
      </c>
      <c r="BW194" s="311">
        <f t="shared" si="146"/>
        <v>1.1356859831599804</v>
      </c>
      <c r="BY194" s="292">
        <v>188</v>
      </c>
      <c r="BZ194" s="289">
        <f t="shared" si="159"/>
        <v>41860</v>
      </c>
      <c r="CA194" s="289">
        <f t="shared" si="147"/>
        <v>46046.000000000007</v>
      </c>
      <c r="CB194" s="297">
        <v>38320</v>
      </c>
      <c r="CC194" s="297">
        <f t="shared" si="148"/>
        <v>7726.0000000000073</v>
      </c>
      <c r="CD194" s="302">
        <f t="shared" si="149"/>
        <v>1.2016179540709815</v>
      </c>
      <c r="CE194" s="306">
        <v>40610</v>
      </c>
      <c r="CF194" s="297">
        <f t="shared" si="150"/>
        <v>5436.0000000000073</v>
      </c>
      <c r="CG194" s="311">
        <f t="shared" si="151"/>
        <v>1.1338586555035708</v>
      </c>
    </row>
    <row r="195" spans="5:85">
      <c r="E195" s="289">
        <f>計算票!G196</f>
        <v>45550</v>
      </c>
      <c r="G195" s="292">
        <v>189</v>
      </c>
      <c r="H195" s="289">
        <f t="shared" si="152"/>
        <v>41410</v>
      </c>
      <c r="I195" s="289">
        <f t="shared" si="112"/>
        <v>45551.000000000007</v>
      </c>
      <c r="J195" s="297">
        <v>35710</v>
      </c>
      <c r="K195" s="297">
        <f t="shared" si="113"/>
        <v>9841.0000000000073</v>
      </c>
      <c r="L195" s="302">
        <f t="shared" si="114"/>
        <v>1.2755810697283676</v>
      </c>
      <c r="M195" s="306">
        <v>38010</v>
      </c>
      <c r="N195" s="297">
        <f t="shared" si="115"/>
        <v>7541.0000000000073</v>
      </c>
      <c r="O195" s="311">
        <f t="shared" si="116"/>
        <v>1.1983951591686399</v>
      </c>
      <c r="Q195" s="292">
        <v>189</v>
      </c>
      <c r="R195" s="289">
        <f t="shared" si="153"/>
        <v>41410</v>
      </c>
      <c r="S195" s="289">
        <f t="shared" si="117"/>
        <v>45551.000000000007</v>
      </c>
      <c r="T195" s="297">
        <v>35720</v>
      </c>
      <c r="U195" s="297">
        <f t="shared" si="118"/>
        <v>9831.0000000000073</v>
      </c>
      <c r="V195" s="302">
        <f t="shared" si="119"/>
        <v>1.2752239641657337</v>
      </c>
      <c r="W195" s="306">
        <v>38020</v>
      </c>
      <c r="X195" s="297">
        <f t="shared" si="120"/>
        <v>7531.0000000000073</v>
      </c>
      <c r="Y195" s="311">
        <f t="shared" si="121"/>
        <v>1.1980799579168862</v>
      </c>
      <c r="AA195" s="292">
        <v>189</v>
      </c>
      <c r="AB195" s="289">
        <f t="shared" si="154"/>
        <v>41440</v>
      </c>
      <c r="AC195" s="289">
        <f t="shared" si="122"/>
        <v>45584.000000000007</v>
      </c>
      <c r="AD195" s="297">
        <v>37700</v>
      </c>
      <c r="AE195" s="297">
        <f t="shared" si="123"/>
        <v>7884.0000000000073</v>
      </c>
      <c r="AF195" s="302">
        <f t="shared" si="124"/>
        <v>1.2091246684350134</v>
      </c>
      <c r="AG195" s="306">
        <v>40000</v>
      </c>
      <c r="AH195" s="297">
        <f t="shared" si="125"/>
        <v>5584.0000000000073</v>
      </c>
      <c r="AI195" s="311">
        <f t="shared" si="126"/>
        <v>1.1396000000000002</v>
      </c>
      <c r="AK195" s="292">
        <v>189</v>
      </c>
      <c r="AL195" s="289">
        <f t="shared" si="155"/>
        <v>41510</v>
      </c>
      <c r="AM195" s="289">
        <f t="shared" si="127"/>
        <v>45661.000000000007</v>
      </c>
      <c r="AN195" s="297">
        <v>37750</v>
      </c>
      <c r="AO195" s="297">
        <f t="shared" si="128"/>
        <v>7911.0000000000073</v>
      </c>
      <c r="AP195" s="302">
        <f t="shared" si="129"/>
        <v>1.209562913907285</v>
      </c>
      <c r="AQ195" s="306">
        <v>40050</v>
      </c>
      <c r="AR195" s="297">
        <f t="shared" si="130"/>
        <v>5611.0000000000073</v>
      </c>
      <c r="AS195" s="311">
        <f t="shared" si="131"/>
        <v>1.1400998751560552</v>
      </c>
      <c r="AU195" s="292">
        <v>189</v>
      </c>
      <c r="AV195" s="289">
        <f t="shared" si="156"/>
        <v>41540</v>
      </c>
      <c r="AW195" s="289">
        <f t="shared" si="132"/>
        <v>45694.000000000007</v>
      </c>
      <c r="AX195" s="297">
        <v>37770</v>
      </c>
      <c r="AY195" s="297">
        <f t="shared" si="133"/>
        <v>7924.0000000000073</v>
      </c>
      <c r="AZ195" s="302">
        <f t="shared" si="134"/>
        <v>1.2097961344982793</v>
      </c>
      <c r="BA195" s="306">
        <v>40070</v>
      </c>
      <c r="BB195" s="297">
        <f t="shared" si="135"/>
        <v>5624.0000000000073</v>
      </c>
      <c r="BC195" s="311">
        <f t="shared" si="136"/>
        <v>1.1403543798352884</v>
      </c>
      <c r="BE195" s="292">
        <v>189</v>
      </c>
      <c r="BF195" s="289">
        <f t="shared" si="157"/>
        <v>41790</v>
      </c>
      <c r="BG195" s="289">
        <f t="shared" si="137"/>
        <v>45969.000000000007</v>
      </c>
      <c r="BH195" s="297">
        <v>37910</v>
      </c>
      <c r="BI195" s="297">
        <f t="shared" si="138"/>
        <v>8059.0000000000073</v>
      </c>
      <c r="BJ195" s="302">
        <f t="shared" si="139"/>
        <v>1.2125824320759695</v>
      </c>
      <c r="BK195" s="306">
        <v>40210</v>
      </c>
      <c r="BL195" s="297">
        <f t="shared" si="140"/>
        <v>5759.0000000000073</v>
      </c>
      <c r="BM195" s="311">
        <f t="shared" si="141"/>
        <v>1.1432230788361106</v>
      </c>
      <c r="BO195" s="292">
        <v>189</v>
      </c>
      <c r="BP195" s="289">
        <f t="shared" si="158"/>
        <v>41930</v>
      </c>
      <c r="BQ195" s="289">
        <f t="shared" si="142"/>
        <v>46123.000000000007</v>
      </c>
      <c r="BR195" s="297">
        <v>38300</v>
      </c>
      <c r="BS195" s="297">
        <f t="shared" si="143"/>
        <v>7823.0000000000073</v>
      </c>
      <c r="BT195" s="302">
        <f t="shared" si="144"/>
        <v>1.2042558746736294</v>
      </c>
      <c r="BU195" s="306">
        <v>40600</v>
      </c>
      <c r="BV195" s="297">
        <f t="shared" si="145"/>
        <v>5523.0000000000073</v>
      </c>
      <c r="BW195" s="311">
        <f t="shared" si="146"/>
        <v>1.1360344827586208</v>
      </c>
      <c r="BY195" s="292">
        <v>189</v>
      </c>
      <c r="BZ195" s="289">
        <f t="shared" si="159"/>
        <v>42100</v>
      </c>
      <c r="CA195" s="289">
        <f t="shared" si="147"/>
        <v>46310.000000000007</v>
      </c>
      <c r="CB195" s="297">
        <v>38530</v>
      </c>
      <c r="CC195" s="297">
        <f t="shared" si="148"/>
        <v>7780.0000000000073</v>
      </c>
      <c r="CD195" s="302">
        <f t="shared" si="149"/>
        <v>1.2019205813651701</v>
      </c>
      <c r="CE195" s="306">
        <v>40830</v>
      </c>
      <c r="CF195" s="297">
        <f t="shared" si="150"/>
        <v>5480.0000000000073</v>
      </c>
      <c r="CG195" s="311">
        <f t="shared" si="151"/>
        <v>1.1342150379622828</v>
      </c>
    </row>
    <row r="196" spans="5:85">
      <c r="E196" s="289">
        <f>計算票!G197</f>
        <v>45810</v>
      </c>
      <c r="G196" s="292">
        <v>190</v>
      </c>
      <c r="H196" s="289">
        <f t="shared" si="152"/>
        <v>41650</v>
      </c>
      <c r="I196" s="289">
        <f t="shared" si="112"/>
        <v>45815.000000000007</v>
      </c>
      <c r="J196" s="297">
        <v>35910</v>
      </c>
      <c r="K196" s="297">
        <f t="shared" si="113"/>
        <v>9905.0000000000073</v>
      </c>
      <c r="L196" s="302">
        <f t="shared" si="114"/>
        <v>1.2758284600389866</v>
      </c>
      <c r="M196" s="306">
        <v>38220</v>
      </c>
      <c r="N196" s="297">
        <f t="shared" si="115"/>
        <v>7595.0000000000073</v>
      </c>
      <c r="O196" s="311">
        <f t="shared" si="116"/>
        <v>1.1987179487179489</v>
      </c>
      <c r="Q196" s="292">
        <v>190</v>
      </c>
      <c r="R196" s="289">
        <f t="shared" si="153"/>
        <v>41650</v>
      </c>
      <c r="S196" s="289">
        <f t="shared" si="117"/>
        <v>45815.000000000007</v>
      </c>
      <c r="T196" s="297">
        <v>35920</v>
      </c>
      <c r="U196" s="297">
        <f t="shared" si="118"/>
        <v>9895.0000000000073</v>
      </c>
      <c r="V196" s="302">
        <f t="shared" si="119"/>
        <v>1.2754732739420938</v>
      </c>
      <c r="W196" s="306">
        <v>38230</v>
      </c>
      <c r="X196" s="297">
        <f t="shared" si="120"/>
        <v>7585.0000000000073</v>
      </c>
      <c r="Y196" s="311">
        <f t="shared" si="121"/>
        <v>1.198404394454617</v>
      </c>
      <c r="AA196" s="292">
        <v>190</v>
      </c>
      <c r="AB196" s="289">
        <f t="shared" si="154"/>
        <v>41680</v>
      </c>
      <c r="AC196" s="289">
        <f t="shared" si="122"/>
        <v>45848.000000000007</v>
      </c>
      <c r="AD196" s="297">
        <v>37910</v>
      </c>
      <c r="AE196" s="297">
        <f t="shared" si="123"/>
        <v>7938.0000000000073</v>
      </c>
      <c r="AF196" s="302">
        <f t="shared" si="124"/>
        <v>1.2093906620944344</v>
      </c>
      <c r="AG196" s="306">
        <v>40220</v>
      </c>
      <c r="AH196" s="297">
        <f t="shared" si="125"/>
        <v>5628.0000000000073</v>
      </c>
      <c r="AI196" s="311">
        <f t="shared" si="126"/>
        <v>1.1399303828940828</v>
      </c>
      <c r="AK196" s="292">
        <v>190</v>
      </c>
      <c r="AL196" s="289">
        <f t="shared" si="155"/>
        <v>41750</v>
      </c>
      <c r="AM196" s="289">
        <f t="shared" si="127"/>
        <v>45925.000000000007</v>
      </c>
      <c r="AN196" s="297">
        <v>37960</v>
      </c>
      <c r="AO196" s="297">
        <f t="shared" si="128"/>
        <v>7965.0000000000073</v>
      </c>
      <c r="AP196" s="302">
        <f t="shared" si="129"/>
        <v>1.2098261327713384</v>
      </c>
      <c r="AQ196" s="306">
        <v>40270</v>
      </c>
      <c r="AR196" s="297">
        <f t="shared" si="130"/>
        <v>5655.0000000000073</v>
      </c>
      <c r="AS196" s="311">
        <f t="shared" si="131"/>
        <v>1.1404271169605167</v>
      </c>
      <c r="AU196" s="292">
        <v>190</v>
      </c>
      <c r="AV196" s="289">
        <f t="shared" si="156"/>
        <v>41780</v>
      </c>
      <c r="AW196" s="289">
        <f t="shared" si="132"/>
        <v>45958.000000000007</v>
      </c>
      <c r="AX196" s="297">
        <v>37980</v>
      </c>
      <c r="AY196" s="297">
        <f t="shared" si="133"/>
        <v>7978.0000000000073</v>
      </c>
      <c r="AZ196" s="302">
        <f t="shared" si="134"/>
        <v>1.2100579252238022</v>
      </c>
      <c r="BA196" s="306">
        <v>40290</v>
      </c>
      <c r="BB196" s="297">
        <f t="shared" si="135"/>
        <v>5668.0000000000073</v>
      </c>
      <c r="BC196" s="311">
        <f t="shared" si="136"/>
        <v>1.140680069496153</v>
      </c>
      <c r="BE196" s="292">
        <v>190</v>
      </c>
      <c r="BF196" s="289">
        <f t="shared" si="157"/>
        <v>42030</v>
      </c>
      <c r="BG196" s="289">
        <f t="shared" si="137"/>
        <v>46233.000000000007</v>
      </c>
      <c r="BH196" s="297">
        <v>38120</v>
      </c>
      <c r="BI196" s="297">
        <f t="shared" si="138"/>
        <v>8113.0000000000073</v>
      </c>
      <c r="BJ196" s="302">
        <f t="shared" si="139"/>
        <v>1.2128279118572929</v>
      </c>
      <c r="BK196" s="306">
        <v>40430</v>
      </c>
      <c r="BL196" s="297">
        <f t="shared" si="140"/>
        <v>5803.0000000000073</v>
      </c>
      <c r="BM196" s="311">
        <f t="shared" si="141"/>
        <v>1.1435320306702945</v>
      </c>
      <c r="BO196" s="292">
        <v>190</v>
      </c>
      <c r="BP196" s="289">
        <f t="shared" si="158"/>
        <v>42170</v>
      </c>
      <c r="BQ196" s="289">
        <f t="shared" si="142"/>
        <v>46387.000000000007</v>
      </c>
      <c r="BR196" s="297">
        <v>38510</v>
      </c>
      <c r="BS196" s="297">
        <f t="shared" si="143"/>
        <v>7877.0000000000073</v>
      </c>
      <c r="BT196" s="302">
        <f t="shared" si="144"/>
        <v>1.2045442742144898</v>
      </c>
      <c r="BU196" s="306">
        <v>40820</v>
      </c>
      <c r="BV196" s="297">
        <f t="shared" si="145"/>
        <v>5567.0000000000073</v>
      </c>
      <c r="BW196" s="311">
        <f t="shared" si="146"/>
        <v>1.1363792258696719</v>
      </c>
      <c r="BY196" s="292">
        <v>190</v>
      </c>
      <c r="BZ196" s="289">
        <f t="shared" si="159"/>
        <v>42340</v>
      </c>
      <c r="CA196" s="289">
        <f t="shared" si="147"/>
        <v>46574.000000000007</v>
      </c>
      <c r="CB196" s="297">
        <v>38740</v>
      </c>
      <c r="CC196" s="297">
        <f t="shared" si="148"/>
        <v>7834.0000000000073</v>
      </c>
      <c r="CD196" s="302">
        <f t="shared" si="149"/>
        <v>1.2022199277232837</v>
      </c>
      <c r="CE196" s="306">
        <v>41050</v>
      </c>
      <c r="CF196" s="297">
        <f t="shared" si="150"/>
        <v>5524.0000000000073</v>
      </c>
      <c r="CG196" s="311">
        <f t="shared" si="151"/>
        <v>1.1345676004872109</v>
      </c>
    </row>
    <row r="197" spans="5:85">
      <c r="E197" s="289">
        <f>計算票!G198</f>
        <v>46070</v>
      </c>
      <c r="G197" s="292">
        <v>191</v>
      </c>
      <c r="H197" s="289">
        <f t="shared" si="152"/>
        <v>41890</v>
      </c>
      <c r="I197" s="289">
        <f t="shared" si="112"/>
        <v>46079.000000000007</v>
      </c>
      <c r="J197" s="297">
        <v>36110</v>
      </c>
      <c r="K197" s="297">
        <f t="shared" si="113"/>
        <v>9969.0000000000073</v>
      </c>
      <c r="L197" s="302">
        <f t="shared" si="114"/>
        <v>1.2760731099418445</v>
      </c>
      <c r="M197" s="306">
        <v>38430</v>
      </c>
      <c r="N197" s="297">
        <f t="shared" si="115"/>
        <v>7649.0000000000073</v>
      </c>
      <c r="O197" s="311">
        <f t="shared" si="116"/>
        <v>1.1990372105126206</v>
      </c>
      <c r="Q197" s="292">
        <v>191</v>
      </c>
      <c r="R197" s="289">
        <f t="shared" si="153"/>
        <v>41890</v>
      </c>
      <c r="S197" s="289">
        <f t="shared" si="117"/>
        <v>46079.000000000007</v>
      </c>
      <c r="T197" s="297">
        <v>36120</v>
      </c>
      <c r="U197" s="297">
        <f t="shared" si="118"/>
        <v>9959.0000000000073</v>
      </c>
      <c r="V197" s="302">
        <f t="shared" si="119"/>
        <v>1.2757198228128463</v>
      </c>
      <c r="W197" s="306">
        <v>38440</v>
      </c>
      <c r="X197" s="297">
        <f t="shared" si="120"/>
        <v>7639.0000000000073</v>
      </c>
      <c r="Y197" s="311">
        <f t="shared" si="121"/>
        <v>1.19872528616025</v>
      </c>
      <c r="AA197" s="292">
        <v>191</v>
      </c>
      <c r="AB197" s="289">
        <f t="shared" si="154"/>
        <v>41920</v>
      </c>
      <c r="AC197" s="289">
        <f t="shared" si="122"/>
        <v>46112.000000000007</v>
      </c>
      <c r="AD197" s="297">
        <v>38120</v>
      </c>
      <c r="AE197" s="297">
        <f t="shared" si="123"/>
        <v>7992.0000000000073</v>
      </c>
      <c r="AF197" s="302">
        <f t="shared" si="124"/>
        <v>1.2096537250786989</v>
      </c>
      <c r="AG197" s="306">
        <v>40440</v>
      </c>
      <c r="AH197" s="297">
        <f t="shared" si="125"/>
        <v>5672.0000000000073</v>
      </c>
      <c r="AI197" s="311">
        <f t="shared" si="126"/>
        <v>1.1402571711177054</v>
      </c>
      <c r="AK197" s="292">
        <v>191</v>
      </c>
      <c r="AL197" s="289">
        <f t="shared" si="155"/>
        <v>41990</v>
      </c>
      <c r="AM197" s="289">
        <f t="shared" si="127"/>
        <v>46189.000000000007</v>
      </c>
      <c r="AN197" s="297">
        <v>38170</v>
      </c>
      <c r="AO197" s="297">
        <f t="shared" si="128"/>
        <v>8019.0000000000073</v>
      </c>
      <c r="AP197" s="302">
        <f t="shared" si="129"/>
        <v>1.2100864553314123</v>
      </c>
      <c r="AQ197" s="306">
        <v>40490</v>
      </c>
      <c r="AR197" s="297">
        <f t="shared" si="130"/>
        <v>5699.0000000000073</v>
      </c>
      <c r="AS197" s="311">
        <f t="shared" si="131"/>
        <v>1.1407508026673254</v>
      </c>
      <c r="AU197" s="292">
        <v>191</v>
      </c>
      <c r="AV197" s="289">
        <f t="shared" si="156"/>
        <v>42020</v>
      </c>
      <c r="AW197" s="289">
        <f t="shared" si="132"/>
        <v>46222.000000000007</v>
      </c>
      <c r="AX197" s="297">
        <v>38190</v>
      </c>
      <c r="AY197" s="297">
        <f t="shared" si="133"/>
        <v>8032.0000000000073</v>
      </c>
      <c r="AZ197" s="302">
        <f t="shared" si="134"/>
        <v>1.2103168368682904</v>
      </c>
      <c r="BA197" s="306">
        <v>40510</v>
      </c>
      <c r="BB197" s="297">
        <f t="shared" si="135"/>
        <v>5712.0000000000073</v>
      </c>
      <c r="BC197" s="311">
        <f t="shared" si="136"/>
        <v>1.1410022216736611</v>
      </c>
      <c r="BE197" s="292">
        <v>191</v>
      </c>
      <c r="BF197" s="289">
        <f t="shared" si="157"/>
        <v>42270</v>
      </c>
      <c r="BG197" s="289">
        <f t="shared" si="137"/>
        <v>46497.000000000007</v>
      </c>
      <c r="BH197" s="297">
        <v>38330</v>
      </c>
      <c r="BI197" s="297">
        <f t="shared" si="138"/>
        <v>8167.0000000000073</v>
      </c>
      <c r="BJ197" s="302">
        <f t="shared" si="139"/>
        <v>1.2130707018001567</v>
      </c>
      <c r="BK197" s="306">
        <v>40650</v>
      </c>
      <c r="BL197" s="297">
        <f t="shared" si="140"/>
        <v>5847.0000000000073</v>
      </c>
      <c r="BM197" s="311">
        <f t="shared" si="141"/>
        <v>1.143837638376384</v>
      </c>
      <c r="BO197" s="292">
        <v>191</v>
      </c>
      <c r="BP197" s="289">
        <f t="shared" si="158"/>
        <v>42410</v>
      </c>
      <c r="BQ197" s="289">
        <f t="shared" si="142"/>
        <v>46651.000000000007</v>
      </c>
      <c r="BR197" s="297">
        <v>38720</v>
      </c>
      <c r="BS197" s="297">
        <f t="shared" si="143"/>
        <v>7931.0000000000073</v>
      </c>
      <c r="BT197" s="302">
        <f t="shared" si="144"/>
        <v>1.2048295454545457</v>
      </c>
      <c r="BU197" s="306">
        <v>41040</v>
      </c>
      <c r="BV197" s="297">
        <f t="shared" si="145"/>
        <v>5611.0000000000073</v>
      </c>
      <c r="BW197" s="311">
        <f t="shared" si="146"/>
        <v>1.1367202729044836</v>
      </c>
      <c r="BY197" s="292">
        <v>191</v>
      </c>
      <c r="BZ197" s="289">
        <f t="shared" si="159"/>
        <v>42580</v>
      </c>
      <c r="CA197" s="289">
        <f t="shared" si="147"/>
        <v>46838.000000000007</v>
      </c>
      <c r="CB197" s="297">
        <v>38950</v>
      </c>
      <c r="CC197" s="297">
        <f t="shared" si="148"/>
        <v>7888.0000000000073</v>
      </c>
      <c r="CD197" s="302">
        <f t="shared" si="149"/>
        <v>1.2025160462130939</v>
      </c>
      <c r="CE197" s="306">
        <v>41270</v>
      </c>
      <c r="CF197" s="297">
        <f t="shared" si="150"/>
        <v>5568.0000000000073</v>
      </c>
      <c r="CG197" s="311">
        <f t="shared" si="151"/>
        <v>1.1349164041676765</v>
      </c>
    </row>
    <row r="198" spans="5:85">
      <c r="E198" s="289">
        <f>計算票!G199</f>
        <v>46340</v>
      </c>
      <c r="G198" s="292">
        <v>192</v>
      </c>
      <c r="H198" s="289">
        <f t="shared" si="152"/>
        <v>42130</v>
      </c>
      <c r="I198" s="289">
        <f t="shared" ref="I198:I256" si="160">H198*1.1</f>
        <v>46343.000000000007</v>
      </c>
      <c r="J198" s="297">
        <v>36310</v>
      </c>
      <c r="K198" s="297">
        <f t="shared" ref="K198:K256" si="161">I198-J198</f>
        <v>10033.000000000007</v>
      </c>
      <c r="L198" s="302">
        <f t="shared" ref="L198:L256" si="162">I198/J198</f>
        <v>1.2763150647204629</v>
      </c>
      <c r="M198" s="306">
        <v>38640</v>
      </c>
      <c r="N198" s="297">
        <f t="shared" ref="N198:N256" si="163">I198-M198</f>
        <v>7703.0000000000073</v>
      </c>
      <c r="O198" s="311">
        <f t="shared" ref="O198:O256" si="164">I198/M198</f>
        <v>1.1993530020703935</v>
      </c>
      <c r="Q198" s="292">
        <v>192</v>
      </c>
      <c r="R198" s="289">
        <f t="shared" si="153"/>
        <v>42130</v>
      </c>
      <c r="S198" s="289">
        <f t="shared" ref="S198:S256" si="165">R198*1.1</f>
        <v>46343.000000000007</v>
      </c>
      <c r="T198" s="297">
        <v>36320</v>
      </c>
      <c r="U198" s="297">
        <f t="shared" ref="U198:U256" si="166">S198-T198</f>
        <v>10023.000000000007</v>
      </c>
      <c r="V198" s="302">
        <f t="shared" ref="V198:V256" si="167">S198/T198</f>
        <v>1.2759636563876653</v>
      </c>
      <c r="W198" s="306">
        <v>38650</v>
      </c>
      <c r="X198" s="297">
        <f t="shared" ref="X198:X256" si="168">S198-W198</f>
        <v>7693.0000000000073</v>
      </c>
      <c r="Y198" s="311">
        <f t="shared" ref="Y198:Y256" si="169">S198/W198</f>
        <v>1.1990426908150067</v>
      </c>
      <c r="AA198" s="292">
        <v>192</v>
      </c>
      <c r="AB198" s="289">
        <f t="shared" si="154"/>
        <v>42160</v>
      </c>
      <c r="AC198" s="289">
        <f t="shared" ref="AC198:AC256" si="170">AB198*1.1</f>
        <v>46376.000000000007</v>
      </c>
      <c r="AD198" s="297">
        <v>38330</v>
      </c>
      <c r="AE198" s="297">
        <f t="shared" ref="AE198:AE256" si="171">AC198-AD198</f>
        <v>8046.0000000000073</v>
      </c>
      <c r="AF198" s="302">
        <f t="shared" ref="AF198:AF256" si="172">AC198/AD198</f>
        <v>1.2099139055570052</v>
      </c>
      <c r="AG198" s="306">
        <v>40660</v>
      </c>
      <c r="AH198" s="297">
        <f t="shared" ref="AH198:AH256" si="173">AC198-AG198</f>
        <v>5716.0000000000073</v>
      </c>
      <c r="AI198" s="311">
        <f t="shared" ref="AI198:AI256" si="174">AC198/AG198</f>
        <v>1.1405804230201675</v>
      </c>
      <c r="AK198" s="292">
        <v>192</v>
      </c>
      <c r="AL198" s="289">
        <f t="shared" si="155"/>
        <v>42230</v>
      </c>
      <c r="AM198" s="289">
        <f t="shared" ref="AM198:AM256" si="175">AL198*1.1</f>
        <v>46453.000000000007</v>
      </c>
      <c r="AN198" s="297">
        <v>38370</v>
      </c>
      <c r="AO198" s="297">
        <f t="shared" ref="AO198:AO256" si="176">AM198-AN198</f>
        <v>8083.0000000000073</v>
      </c>
      <c r="AP198" s="302">
        <f t="shared" ref="AP198:AP256" si="177">AM198/AN198</f>
        <v>1.2106593692989316</v>
      </c>
      <c r="AQ198" s="306">
        <v>40710</v>
      </c>
      <c r="AR198" s="297">
        <f t="shared" ref="AR198:AR256" si="178">AM198-AQ198</f>
        <v>5743.0000000000073</v>
      </c>
      <c r="AS198" s="311">
        <f t="shared" ref="AS198:AS256" si="179">AM198/AQ198</f>
        <v>1.1410709899287645</v>
      </c>
      <c r="AU198" s="292">
        <v>192</v>
      </c>
      <c r="AV198" s="289">
        <f t="shared" si="156"/>
        <v>42260</v>
      </c>
      <c r="AW198" s="289">
        <f t="shared" ref="AW198:AW256" si="180">AV198*1.1</f>
        <v>46486.000000000007</v>
      </c>
      <c r="AX198" s="297">
        <v>38400</v>
      </c>
      <c r="AY198" s="297">
        <f t="shared" ref="AY198:AY256" si="181">AW198-AX198</f>
        <v>8086.0000000000073</v>
      </c>
      <c r="AZ198" s="302">
        <f t="shared" ref="AZ198:AZ256" si="182">AW198/AX198</f>
        <v>1.2105729166666668</v>
      </c>
      <c r="BA198" s="306">
        <v>40730</v>
      </c>
      <c r="BB198" s="297">
        <f t="shared" ref="BB198:BB256" si="183">AW198-BA198</f>
        <v>5756.0000000000073</v>
      </c>
      <c r="BC198" s="311">
        <f t="shared" ref="BC198:BC256" si="184">AW198/BA198</f>
        <v>1.1413208936901549</v>
      </c>
      <c r="BE198" s="292">
        <v>192</v>
      </c>
      <c r="BF198" s="289">
        <f t="shared" si="157"/>
        <v>42510</v>
      </c>
      <c r="BG198" s="289">
        <f t="shared" ref="BG198:BG256" si="185">BF198*1.1</f>
        <v>46761.000000000007</v>
      </c>
      <c r="BH198" s="297">
        <v>38540</v>
      </c>
      <c r="BI198" s="297">
        <f t="shared" ref="BI198:BI256" si="186">BG198-BH198</f>
        <v>8221.0000000000073</v>
      </c>
      <c r="BJ198" s="302">
        <f t="shared" ref="BJ198:BJ256" si="187">BG198/BH198</f>
        <v>1.2133108458744164</v>
      </c>
      <c r="BK198" s="306">
        <v>40870</v>
      </c>
      <c r="BL198" s="297">
        <f t="shared" ref="BL198:BL256" si="188">BG198-BK198</f>
        <v>5891.0000000000073</v>
      </c>
      <c r="BM198" s="311">
        <f t="shared" ref="BM198:BM256" si="189">BG198/BK198</f>
        <v>1.1441399559579155</v>
      </c>
      <c r="BO198" s="292">
        <v>192</v>
      </c>
      <c r="BP198" s="289">
        <f t="shared" si="158"/>
        <v>42650</v>
      </c>
      <c r="BQ198" s="289">
        <f t="shared" ref="BQ198:BQ256" si="190">BP198*1.1</f>
        <v>46915.000000000007</v>
      </c>
      <c r="BR198" s="297">
        <v>38920</v>
      </c>
      <c r="BS198" s="297">
        <f t="shared" ref="BS198:BS256" si="191">BQ198-BR198</f>
        <v>7995.0000000000073</v>
      </c>
      <c r="BT198" s="302">
        <f t="shared" ref="BT198:BT256" si="192">BQ198/BR198</f>
        <v>1.2054213771839672</v>
      </c>
      <c r="BU198" s="306">
        <v>41260</v>
      </c>
      <c r="BV198" s="297">
        <f t="shared" ref="BV198:BV256" si="193">BQ198-BU198</f>
        <v>5655.0000000000073</v>
      </c>
      <c r="BW198" s="311">
        <f t="shared" ref="BW198:BW256" si="194">BQ198/BU198</f>
        <v>1.1370576829859429</v>
      </c>
      <c r="BY198" s="292">
        <v>192</v>
      </c>
      <c r="BZ198" s="289">
        <f t="shared" si="159"/>
        <v>42820</v>
      </c>
      <c r="CA198" s="289">
        <f t="shared" ref="CA198:CA256" si="195">BZ198*1.1</f>
        <v>47102.000000000007</v>
      </c>
      <c r="CB198" s="297">
        <v>39160</v>
      </c>
      <c r="CC198" s="297">
        <f t="shared" ref="CC198:CC256" si="196">CA198-CB198</f>
        <v>7942.0000000000073</v>
      </c>
      <c r="CD198" s="302">
        <f t="shared" ref="CD198:CD256" si="197">CA198/CB198</f>
        <v>1.2028089887640452</v>
      </c>
      <c r="CE198" s="306">
        <v>41490</v>
      </c>
      <c r="CF198" s="297">
        <f t="shared" ref="CF198:CF256" si="198">CA198-CE198</f>
        <v>5612.0000000000073</v>
      </c>
      <c r="CG198" s="311">
        <f t="shared" ref="CG198:CG256" si="199">CA198/CE198</f>
        <v>1.1352615087973008</v>
      </c>
    </row>
    <row r="199" spans="5:85">
      <c r="E199" s="289">
        <f>計算票!G200</f>
        <v>46600</v>
      </c>
      <c r="G199" s="292">
        <v>193</v>
      </c>
      <c r="H199" s="289">
        <f t="shared" si="152"/>
        <v>42370</v>
      </c>
      <c r="I199" s="289">
        <f t="shared" si="160"/>
        <v>46607.000000000007</v>
      </c>
      <c r="J199" s="297">
        <v>36500</v>
      </c>
      <c r="K199" s="297">
        <f t="shared" si="161"/>
        <v>10107.000000000007</v>
      </c>
      <c r="L199" s="302">
        <f t="shared" si="162"/>
        <v>1.2769041095890412</v>
      </c>
      <c r="M199" s="306">
        <v>38850</v>
      </c>
      <c r="N199" s="297">
        <f t="shared" si="163"/>
        <v>7757.0000000000073</v>
      </c>
      <c r="O199" s="311">
        <f t="shared" si="164"/>
        <v>1.1996653796653798</v>
      </c>
      <c r="Q199" s="292">
        <v>193</v>
      </c>
      <c r="R199" s="289">
        <f t="shared" si="153"/>
        <v>42370</v>
      </c>
      <c r="S199" s="289">
        <f t="shared" si="165"/>
        <v>46607.000000000007</v>
      </c>
      <c r="T199" s="297">
        <v>36520</v>
      </c>
      <c r="U199" s="297">
        <f t="shared" si="166"/>
        <v>10087.000000000007</v>
      </c>
      <c r="V199" s="302">
        <f t="shared" si="167"/>
        <v>1.2762048192771087</v>
      </c>
      <c r="W199" s="306">
        <v>38860</v>
      </c>
      <c r="X199" s="297">
        <f t="shared" si="168"/>
        <v>7747.0000000000073</v>
      </c>
      <c r="Y199" s="311">
        <f t="shared" si="169"/>
        <v>1.1993566649511067</v>
      </c>
      <c r="AA199" s="292">
        <v>193</v>
      </c>
      <c r="AB199" s="289">
        <f t="shared" si="154"/>
        <v>42400</v>
      </c>
      <c r="AC199" s="289">
        <f t="shared" si="170"/>
        <v>46640.000000000007</v>
      </c>
      <c r="AD199" s="297">
        <v>38540</v>
      </c>
      <c r="AE199" s="297">
        <f t="shared" si="171"/>
        <v>8100.0000000000073</v>
      </c>
      <c r="AF199" s="302">
        <f t="shared" si="172"/>
        <v>1.2101712506486768</v>
      </c>
      <c r="AG199" s="306">
        <v>40880</v>
      </c>
      <c r="AH199" s="297">
        <f t="shared" si="173"/>
        <v>5760.0000000000073</v>
      </c>
      <c r="AI199" s="311">
        <f t="shared" si="174"/>
        <v>1.1409001956947165</v>
      </c>
      <c r="AK199" s="292">
        <v>193</v>
      </c>
      <c r="AL199" s="289">
        <f t="shared" si="155"/>
        <v>42470</v>
      </c>
      <c r="AM199" s="289">
        <f t="shared" si="175"/>
        <v>46717.000000000007</v>
      </c>
      <c r="AN199" s="297">
        <v>38580</v>
      </c>
      <c r="AO199" s="297">
        <f t="shared" si="176"/>
        <v>8137.0000000000073</v>
      </c>
      <c r="AP199" s="302">
        <f t="shared" si="177"/>
        <v>1.2109123898392951</v>
      </c>
      <c r="AQ199" s="306">
        <v>40930</v>
      </c>
      <c r="AR199" s="297">
        <f t="shared" si="178"/>
        <v>5787.0000000000073</v>
      </c>
      <c r="AS199" s="311">
        <f t="shared" si="179"/>
        <v>1.1413877351575863</v>
      </c>
      <c r="AU199" s="292">
        <v>193</v>
      </c>
      <c r="AV199" s="289">
        <f t="shared" si="156"/>
        <v>42500</v>
      </c>
      <c r="AW199" s="289">
        <f t="shared" si="180"/>
        <v>46750.000000000007</v>
      </c>
      <c r="AX199" s="297">
        <v>38610</v>
      </c>
      <c r="AY199" s="297">
        <f t="shared" si="181"/>
        <v>8140.0000000000073</v>
      </c>
      <c r="AZ199" s="302">
        <f t="shared" si="182"/>
        <v>1.2108262108262111</v>
      </c>
      <c r="BA199" s="306">
        <v>40950</v>
      </c>
      <c r="BB199" s="297">
        <f t="shared" si="183"/>
        <v>5800.0000000000073</v>
      </c>
      <c r="BC199" s="311">
        <f t="shared" si="184"/>
        <v>1.1416361416361418</v>
      </c>
      <c r="BE199" s="292">
        <v>193</v>
      </c>
      <c r="BF199" s="289">
        <f t="shared" si="157"/>
        <v>42750</v>
      </c>
      <c r="BG199" s="289">
        <f t="shared" si="185"/>
        <v>47025.000000000007</v>
      </c>
      <c r="BH199" s="297">
        <v>38750</v>
      </c>
      <c r="BI199" s="297">
        <f t="shared" si="186"/>
        <v>8275.0000000000073</v>
      </c>
      <c r="BJ199" s="302">
        <f t="shared" si="187"/>
        <v>1.2135483870967745</v>
      </c>
      <c r="BK199" s="306">
        <v>41090</v>
      </c>
      <c r="BL199" s="297">
        <f t="shared" si="188"/>
        <v>5935.0000000000073</v>
      </c>
      <c r="BM199" s="311">
        <f t="shared" si="189"/>
        <v>1.1444390362618644</v>
      </c>
      <c r="BO199" s="292">
        <v>193</v>
      </c>
      <c r="BP199" s="289">
        <f t="shared" si="158"/>
        <v>42890</v>
      </c>
      <c r="BQ199" s="289">
        <f t="shared" si="190"/>
        <v>47179.000000000007</v>
      </c>
      <c r="BR199" s="297">
        <v>39130</v>
      </c>
      <c r="BS199" s="297">
        <f t="shared" si="191"/>
        <v>8049.0000000000073</v>
      </c>
      <c r="BT199" s="302">
        <f t="shared" si="192"/>
        <v>1.2056989522105803</v>
      </c>
      <c r="BU199" s="306">
        <v>41480</v>
      </c>
      <c r="BV199" s="297">
        <f t="shared" si="193"/>
        <v>5699.0000000000073</v>
      </c>
      <c r="BW199" s="311">
        <f t="shared" si="194"/>
        <v>1.1373915139826425</v>
      </c>
      <c r="BY199" s="292">
        <v>193</v>
      </c>
      <c r="BZ199" s="289">
        <f t="shared" si="159"/>
        <v>43060</v>
      </c>
      <c r="CA199" s="289">
        <f t="shared" si="195"/>
        <v>47366.000000000007</v>
      </c>
      <c r="CB199" s="297">
        <v>39360</v>
      </c>
      <c r="CC199" s="297">
        <f t="shared" si="196"/>
        <v>8006.0000000000073</v>
      </c>
      <c r="CD199" s="302">
        <f t="shared" si="197"/>
        <v>1.2034044715447156</v>
      </c>
      <c r="CE199" s="306">
        <v>41710</v>
      </c>
      <c r="CF199" s="297">
        <f t="shared" si="198"/>
        <v>5656.0000000000073</v>
      </c>
      <c r="CG199" s="311">
        <f t="shared" si="199"/>
        <v>1.1356029729081756</v>
      </c>
    </row>
    <row r="200" spans="5:85">
      <c r="E200" s="289">
        <f>計算票!G201</f>
        <v>46870</v>
      </c>
      <c r="G200" s="292">
        <v>194</v>
      </c>
      <c r="H200" s="289">
        <f t="shared" si="152"/>
        <v>42610</v>
      </c>
      <c r="I200" s="289">
        <f t="shared" si="160"/>
        <v>46871.000000000007</v>
      </c>
      <c r="J200" s="297">
        <v>36700</v>
      </c>
      <c r="K200" s="297">
        <f t="shared" si="161"/>
        <v>10171.000000000007</v>
      </c>
      <c r="L200" s="302">
        <f t="shared" si="162"/>
        <v>1.277138964577657</v>
      </c>
      <c r="M200" s="306">
        <v>39060</v>
      </c>
      <c r="N200" s="297">
        <f t="shared" si="163"/>
        <v>7811.0000000000073</v>
      </c>
      <c r="O200" s="311">
        <f t="shared" si="164"/>
        <v>1.1999743983614952</v>
      </c>
      <c r="Q200" s="292">
        <v>194</v>
      </c>
      <c r="R200" s="289">
        <f t="shared" si="153"/>
        <v>42610</v>
      </c>
      <c r="S200" s="289">
        <f t="shared" si="165"/>
        <v>46871.000000000007</v>
      </c>
      <c r="T200" s="297">
        <v>36710</v>
      </c>
      <c r="U200" s="297">
        <f t="shared" si="166"/>
        <v>10161.000000000007</v>
      </c>
      <c r="V200" s="302">
        <f t="shared" si="167"/>
        <v>1.2767910651048762</v>
      </c>
      <c r="W200" s="306">
        <v>39070</v>
      </c>
      <c r="X200" s="297">
        <f t="shared" si="168"/>
        <v>7801.0000000000073</v>
      </c>
      <c r="Y200" s="311">
        <f t="shared" si="169"/>
        <v>1.1996672638853343</v>
      </c>
      <c r="AA200" s="292">
        <v>194</v>
      </c>
      <c r="AB200" s="289">
        <f t="shared" si="154"/>
        <v>42640</v>
      </c>
      <c r="AC200" s="289">
        <f t="shared" si="170"/>
        <v>46904.000000000007</v>
      </c>
      <c r="AD200" s="297">
        <v>38750</v>
      </c>
      <c r="AE200" s="297">
        <f t="shared" si="171"/>
        <v>8154.0000000000073</v>
      </c>
      <c r="AF200" s="302">
        <f t="shared" si="172"/>
        <v>1.2104258064516131</v>
      </c>
      <c r="AG200" s="306">
        <v>41100</v>
      </c>
      <c r="AH200" s="297">
        <f t="shared" si="173"/>
        <v>5804.0000000000073</v>
      </c>
      <c r="AI200" s="311">
        <f t="shared" si="174"/>
        <v>1.1412165450121656</v>
      </c>
      <c r="AK200" s="292">
        <v>194</v>
      </c>
      <c r="AL200" s="289">
        <f t="shared" si="155"/>
        <v>42710</v>
      </c>
      <c r="AM200" s="289">
        <f t="shared" si="175"/>
        <v>46981.000000000007</v>
      </c>
      <c r="AN200" s="297">
        <v>38790</v>
      </c>
      <c r="AO200" s="297">
        <f t="shared" si="176"/>
        <v>8191.0000000000073</v>
      </c>
      <c r="AP200" s="302">
        <f t="shared" si="177"/>
        <v>1.2111626707914414</v>
      </c>
      <c r="AQ200" s="306">
        <v>41150</v>
      </c>
      <c r="AR200" s="297">
        <f t="shared" si="178"/>
        <v>5831.0000000000073</v>
      </c>
      <c r="AS200" s="311">
        <f t="shared" si="179"/>
        <v>1.1417010935601459</v>
      </c>
      <c r="AU200" s="292">
        <v>194</v>
      </c>
      <c r="AV200" s="289">
        <f t="shared" si="156"/>
        <v>42740</v>
      </c>
      <c r="AW200" s="289">
        <f t="shared" si="180"/>
        <v>47014.000000000007</v>
      </c>
      <c r="AX200" s="297">
        <v>38810</v>
      </c>
      <c r="AY200" s="297">
        <f t="shared" si="181"/>
        <v>8204.0000000000073</v>
      </c>
      <c r="AZ200" s="302">
        <f t="shared" si="182"/>
        <v>1.2113888173151253</v>
      </c>
      <c r="BA200" s="306">
        <v>41170</v>
      </c>
      <c r="BB200" s="297">
        <f t="shared" si="183"/>
        <v>5844.0000000000073</v>
      </c>
      <c r="BC200" s="311">
        <f t="shared" si="184"/>
        <v>1.1419480204032064</v>
      </c>
      <c r="BE200" s="292">
        <v>194</v>
      </c>
      <c r="BF200" s="289">
        <f t="shared" si="157"/>
        <v>42990</v>
      </c>
      <c r="BG200" s="289">
        <f t="shared" si="185"/>
        <v>47289.000000000007</v>
      </c>
      <c r="BH200" s="297">
        <v>38960</v>
      </c>
      <c r="BI200" s="297">
        <f t="shared" si="186"/>
        <v>8329.0000000000073</v>
      </c>
      <c r="BJ200" s="302">
        <f t="shared" si="187"/>
        <v>1.2137833675564684</v>
      </c>
      <c r="BK200" s="306">
        <v>41310</v>
      </c>
      <c r="BL200" s="297">
        <f t="shared" si="188"/>
        <v>5979.0000000000073</v>
      </c>
      <c r="BM200" s="311">
        <f t="shared" si="189"/>
        <v>1.144734931009441</v>
      </c>
      <c r="BO200" s="292">
        <v>194</v>
      </c>
      <c r="BP200" s="289">
        <f t="shared" si="158"/>
        <v>43130</v>
      </c>
      <c r="BQ200" s="289">
        <f t="shared" si="190"/>
        <v>47443.000000000007</v>
      </c>
      <c r="BR200" s="297">
        <v>39340</v>
      </c>
      <c r="BS200" s="297">
        <f t="shared" si="191"/>
        <v>8103.0000000000073</v>
      </c>
      <c r="BT200" s="302">
        <f t="shared" si="192"/>
        <v>1.2059735638027456</v>
      </c>
      <c r="BU200" s="306">
        <v>41700</v>
      </c>
      <c r="BV200" s="297">
        <f t="shared" si="193"/>
        <v>5743.0000000000073</v>
      </c>
      <c r="BW200" s="311">
        <f t="shared" si="194"/>
        <v>1.1377218225419665</v>
      </c>
      <c r="BY200" s="292">
        <v>194</v>
      </c>
      <c r="BZ200" s="289">
        <f t="shared" si="159"/>
        <v>43300</v>
      </c>
      <c r="CA200" s="289">
        <f t="shared" si="195"/>
        <v>47630.000000000007</v>
      </c>
      <c r="CB200" s="297">
        <v>39570</v>
      </c>
      <c r="CC200" s="297">
        <f t="shared" si="196"/>
        <v>8060.0000000000073</v>
      </c>
      <c r="CD200" s="302">
        <f t="shared" si="197"/>
        <v>1.2036896638867831</v>
      </c>
      <c r="CE200" s="306">
        <v>41930</v>
      </c>
      <c r="CF200" s="297">
        <f t="shared" si="198"/>
        <v>5700.0000000000073</v>
      </c>
      <c r="CG200" s="311">
        <f t="shared" si="199"/>
        <v>1.1359408538039593</v>
      </c>
    </row>
    <row r="201" spans="5:85">
      <c r="E201" s="289">
        <f>計算票!G202</f>
        <v>47130</v>
      </c>
      <c r="G201" s="292">
        <v>195</v>
      </c>
      <c r="H201" s="289">
        <f t="shared" si="152"/>
        <v>42850</v>
      </c>
      <c r="I201" s="289">
        <f t="shared" si="160"/>
        <v>47135.000000000007</v>
      </c>
      <c r="J201" s="297">
        <v>36900</v>
      </c>
      <c r="K201" s="297">
        <f t="shared" si="161"/>
        <v>10235.000000000007</v>
      </c>
      <c r="L201" s="302">
        <f t="shared" si="162"/>
        <v>1.2773712737127374</v>
      </c>
      <c r="M201" s="306">
        <v>39270</v>
      </c>
      <c r="N201" s="297">
        <f t="shared" si="163"/>
        <v>7865.0000000000073</v>
      </c>
      <c r="O201" s="311">
        <f t="shared" si="164"/>
        <v>1.2002801120448181</v>
      </c>
      <c r="Q201" s="292">
        <v>195</v>
      </c>
      <c r="R201" s="289">
        <f t="shared" si="153"/>
        <v>42850</v>
      </c>
      <c r="S201" s="289">
        <f t="shared" si="165"/>
        <v>47135.000000000007</v>
      </c>
      <c r="T201" s="297">
        <v>36910</v>
      </c>
      <c r="U201" s="297">
        <f t="shared" si="166"/>
        <v>10225.000000000007</v>
      </c>
      <c r="V201" s="302">
        <f t="shared" si="167"/>
        <v>1.2770251964237336</v>
      </c>
      <c r="W201" s="306">
        <v>39280</v>
      </c>
      <c r="X201" s="297">
        <f t="shared" si="168"/>
        <v>7855.0000000000073</v>
      </c>
      <c r="Y201" s="311">
        <f t="shared" si="169"/>
        <v>1.1999745417515277</v>
      </c>
      <c r="AA201" s="292">
        <v>195</v>
      </c>
      <c r="AB201" s="289">
        <f t="shared" si="154"/>
        <v>42880</v>
      </c>
      <c r="AC201" s="289">
        <f t="shared" si="170"/>
        <v>47168.000000000007</v>
      </c>
      <c r="AD201" s="297">
        <v>38960</v>
      </c>
      <c r="AE201" s="297">
        <f t="shared" si="171"/>
        <v>8208.0000000000073</v>
      </c>
      <c r="AF201" s="302">
        <f t="shared" si="172"/>
        <v>1.2106776180698153</v>
      </c>
      <c r="AG201" s="306">
        <v>41320</v>
      </c>
      <c r="AH201" s="297">
        <f t="shared" si="173"/>
        <v>5848.0000000000073</v>
      </c>
      <c r="AI201" s="311">
        <f t="shared" si="174"/>
        <v>1.1415295256534368</v>
      </c>
      <c r="AK201" s="292">
        <v>195</v>
      </c>
      <c r="AL201" s="289">
        <f t="shared" si="155"/>
        <v>42950</v>
      </c>
      <c r="AM201" s="289">
        <f t="shared" si="175"/>
        <v>47245.000000000007</v>
      </c>
      <c r="AN201" s="297">
        <v>39000</v>
      </c>
      <c r="AO201" s="297">
        <f t="shared" si="176"/>
        <v>8245.0000000000073</v>
      </c>
      <c r="AP201" s="302">
        <f t="shared" si="177"/>
        <v>1.2114102564102567</v>
      </c>
      <c r="AQ201" s="306">
        <v>41370</v>
      </c>
      <c r="AR201" s="297">
        <f t="shared" si="178"/>
        <v>5875.0000000000073</v>
      </c>
      <c r="AS201" s="311">
        <f t="shared" si="179"/>
        <v>1.1420111191684799</v>
      </c>
      <c r="AU201" s="292">
        <v>195</v>
      </c>
      <c r="AV201" s="289">
        <f t="shared" si="156"/>
        <v>42980</v>
      </c>
      <c r="AW201" s="289">
        <f t="shared" si="180"/>
        <v>47278.000000000007</v>
      </c>
      <c r="AX201" s="297">
        <v>39020</v>
      </c>
      <c r="AY201" s="297">
        <f t="shared" si="181"/>
        <v>8258.0000000000073</v>
      </c>
      <c r="AZ201" s="302">
        <f t="shared" si="182"/>
        <v>1.2116350589441314</v>
      </c>
      <c r="BA201" s="306">
        <v>41390</v>
      </c>
      <c r="BB201" s="297">
        <f t="shared" si="183"/>
        <v>5888.0000000000073</v>
      </c>
      <c r="BC201" s="311">
        <f t="shared" si="184"/>
        <v>1.1422565837158736</v>
      </c>
      <c r="BE201" s="292">
        <v>195</v>
      </c>
      <c r="BF201" s="289">
        <f t="shared" si="157"/>
        <v>43230</v>
      </c>
      <c r="BG201" s="289">
        <f t="shared" si="185"/>
        <v>47553.000000000007</v>
      </c>
      <c r="BH201" s="297">
        <v>39170</v>
      </c>
      <c r="BI201" s="297">
        <f t="shared" si="186"/>
        <v>8383.0000000000073</v>
      </c>
      <c r="BJ201" s="302">
        <f t="shared" si="187"/>
        <v>1.214015828440133</v>
      </c>
      <c r="BK201" s="306">
        <v>41530</v>
      </c>
      <c r="BL201" s="297">
        <f t="shared" si="188"/>
        <v>6023.0000000000073</v>
      </c>
      <c r="BM201" s="311">
        <f t="shared" si="189"/>
        <v>1.1450276908259092</v>
      </c>
      <c r="BO201" s="292">
        <v>195</v>
      </c>
      <c r="BP201" s="289">
        <f t="shared" si="158"/>
        <v>43370</v>
      </c>
      <c r="BQ201" s="289">
        <f t="shared" si="190"/>
        <v>47707.000000000007</v>
      </c>
      <c r="BR201" s="297">
        <v>39550</v>
      </c>
      <c r="BS201" s="297">
        <f t="shared" si="191"/>
        <v>8157.0000000000073</v>
      </c>
      <c r="BT201" s="302">
        <f t="shared" si="192"/>
        <v>1.2062452591656134</v>
      </c>
      <c r="BU201" s="306">
        <v>41920</v>
      </c>
      <c r="BV201" s="297">
        <f t="shared" si="193"/>
        <v>5787.0000000000073</v>
      </c>
      <c r="BW201" s="311">
        <f t="shared" si="194"/>
        <v>1.1380486641221377</v>
      </c>
      <c r="BY201" s="292">
        <v>195</v>
      </c>
      <c r="BZ201" s="289">
        <f t="shared" si="159"/>
        <v>43540</v>
      </c>
      <c r="CA201" s="289">
        <f t="shared" si="195"/>
        <v>47894.000000000007</v>
      </c>
      <c r="CB201" s="297">
        <v>39780</v>
      </c>
      <c r="CC201" s="297">
        <f t="shared" si="196"/>
        <v>8114.0000000000073</v>
      </c>
      <c r="CD201" s="302">
        <f t="shared" si="197"/>
        <v>1.2039718451483159</v>
      </c>
      <c r="CE201" s="306">
        <v>42150</v>
      </c>
      <c r="CF201" s="297">
        <f t="shared" si="198"/>
        <v>5744.0000000000073</v>
      </c>
      <c r="CG201" s="311">
        <f t="shared" si="199"/>
        <v>1.1362752075919338</v>
      </c>
    </row>
    <row r="202" spans="5:85">
      <c r="E202" s="289">
        <f>計算票!G203</f>
        <v>47390</v>
      </c>
      <c r="G202" s="292">
        <v>196</v>
      </c>
      <c r="H202" s="289">
        <f t="shared" si="152"/>
        <v>43090</v>
      </c>
      <c r="I202" s="289">
        <f t="shared" si="160"/>
        <v>47399.000000000007</v>
      </c>
      <c r="J202" s="297">
        <v>37100</v>
      </c>
      <c r="K202" s="297">
        <f t="shared" si="161"/>
        <v>10299.000000000007</v>
      </c>
      <c r="L202" s="302">
        <f t="shared" si="162"/>
        <v>1.2776010781671161</v>
      </c>
      <c r="M202" s="306">
        <v>39470</v>
      </c>
      <c r="N202" s="297">
        <f t="shared" si="163"/>
        <v>7929.0000000000073</v>
      </c>
      <c r="O202" s="311">
        <f t="shared" si="164"/>
        <v>1.2008867494299469</v>
      </c>
      <c r="Q202" s="292">
        <v>196</v>
      </c>
      <c r="R202" s="289">
        <f t="shared" si="153"/>
        <v>43090</v>
      </c>
      <c r="S202" s="289">
        <f t="shared" si="165"/>
        <v>47399.000000000007</v>
      </c>
      <c r="T202" s="297">
        <v>37110</v>
      </c>
      <c r="U202" s="297">
        <f t="shared" si="166"/>
        <v>10289.000000000007</v>
      </c>
      <c r="V202" s="302">
        <f t="shared" si="167"/>
        <v>1.2772568040959311</v>
      </c>
      <c r="W202" s="306">
        <v>39490</v>
      </c>
      <c r="X202" s="297">
        <f t="shared" si="168"/>
        <v>7909.0000000000073</v>
      </c>
      <c r="Y202" s="311">
        <f t="shared" si="169"/>
        <v>1.2002785515320336</v>
      </c>
      <c r="AA202" s="292">
        <v>196</v>
      </c>
      <c r="AB202" s="289">
        <f t="shared" si="154"/>
        <v>43120</v>
      </c>
      <c r="AC202" s="289">
        <f t="shared" si="170"/>
        <v>47432.000000000007</v>
      </c>
      <c r="AD202" s="297">
        <v>39170</v>
      </c>
      <c r="AE202" s="297">
        <f t="shared" si="171"/>
        <v>8262.0000000000073</v>
      </c>
      <c r="AF202" s="302">
        <f t="shared" si="172"/>
        <v>1.2109267296400308</v>
      </c>
      <c r="AG202" s="306">
        <v>41540</v>
      </c>
      <c r="AH202" s="297">
        <f t="shared" si="173"/>
        <v>5892.0000000000073</v>
      </c>
      <c r="AI202" s="311">
        <f t="shared" si="174"/>
        <v>1.141839191141069</v>
      </c>
      <c r="AK202" s="292">
        <v>196</v>
      </c>
      <c r="AL202" s="289">
        <f t="shared" si="155"/>
        <v>43190</v>
      </c>
      <c r="AM202" s="289">
        <f t="shared" si="175"/>
        <v>47509.000000000007</v>
      </c>
      <c r="AN202" s="297">
        <v>39210</v>
      </c>
      <c r="AO202" s="297">
        <f t="shared" si="176"/>
        <v>8299.0000000000073</v>
      </c>
      <c r="AP202" s="302">
        <f t="shared" si="177"/>
        <v>1.2116551900025505</v>
      </c>
      <c r="AQ202" s="306">
        <v>41590</v>
      </c>
      <c r="AR202" s="297">
        <f t="shared" si="178"/>
        <v>5919.0000000000073</v>
      </c>
      <c r="AS202" s="311">
        <f t="shared" si="179"/>
        <v>1.1423178648713634</v>
      </c>
      <c r="AU202" s="292">
        <v>196</v>
      </c>
      <c r="AV202" s="289">
        <f t="shared" si="156"/>
        <v>43220</v>
      </c>
      <c r="AW202" s="289">
        <f t="shared" si="180"/>
        <v>47542.000000000007</v>
      </c>
      <c r="AX202" s="297">
        <v>39230</v>
      </c>
      <c r="AY202" s="297">
        <f t="shared" si="181"/>
        <v>8312.0000000000073</v>
      </c>
      <c r="AZ202" s="302">
        <f t="shared" si="182"/>
        <v>1.2118786642875352</v>
      </c>
      <c r="BA202" s="306">
        <v>41610</v>
      </c>
      <c r="BB202" s="297">
        <f t="shared" si="183"/>
        <v>5932.0000000000073</v>
      </c>
      <c r="BC202" s="311">
        <f t="shared" si="184"/>
        <v>1.1425618841624612</v>
      </c>
      <c r="BE202" s="292">
        <v>196</v>
      </c>
      <c r="BF202" s="289">
        <f t="shared" si="157"/>
        <v>43470</v>
      </c>
      <c r="BG202" s="289">
        <f t="shared" si="185"/>
        <v>47817.000000000007</v>
      </c>
      <c r="BH202" s="297">
        <v>39380</v>
      </c>
      <c r="BI202" s="297">
        <f t="shared" si="186"/>
        <v>8437.0000000000073</v>
      </c>
      <c r="BJ202" s="302">
        <f t="shared" si="187"/>
        <v>1.2142458100558662</v>
      </c>
      <c r="BK202" s="306">
        <v>41750</v>
      </c>
      <c r="BL202" s="297">
        <f t="shared" si="188"/>
        <v>6067.0000000000073</v>
      </c>
      <c r="BM202" s="311">
        <f t="shared" si="189"/>
        <v>1.1453173652694613</v>
      </c>
      <c r="BO202" s="292">
        <v>196</v>
      </c>
      <c r="BP202" s="289">
        <f t="shared" si="158"/>
        <v>43610</v>
      </c>
      <c r="BQ202" s="289">
        <f t="shared" si="190"/>
        <v>47971.000000000007</v>
      </c>
      <c r="BR202" s="297">
        <v>39760</v>
      </c>
      <c r="BS202" s="297">
        <f t="shared" si="191"/>
        <v>8211.0000000000073</v>
      </c>
      <c r="BT202" s="302">
        <f t="shared" si="192"/>
        <v>1.2065140845070423</v>
      </c>
      <c r="BU202" s="306">
        <v>42140</v>
      </c>
      <c r="BV202" s="297">
        <f t="shared" si="193"/>
        <v>5831.0000000000073</v>
      </c>
      <c r="BW202" s="311">
        <f t="shared" si="194"/>
        <v>1.1383720930232559</v>
      </c>
      <c r="BY202" s="292">
        <v>196</v>
      </c>
      <c r="BZ202" s="289">
        <f t="shared" si="159"/>
        <v>43780</v>
      </c>
      <c r="CA202" s="289">
        <f t="shared" si="195"/>
        <v>48158.000000000007</v>
      </c>
      <c r="CB202" s="297">
        <v>39990</v>
      </c>
      <c r="CC202" s="297">
        <f t="shared" si="196"/>
        <v>8168.0000000000073</v>
      </c>
      <c r="CD202" s="302">
        <f t="shared" si="197"/>
        <v>1.2042510627656917</v>
      </c>
      <c r="CE202" s="306">
        <v>42370</v>
      </c>
      <c r="CF202" s="297">
        <f t="shared" si="198"/>
        <v>5788.0000000000073</v>
      </c>
      <c r="CG202" s="311">
        <f t="shared" si="199"/>
        <v>1.1366060892140668</v>
      </c>
    </row>
    <row r="203" spans="5:85">
      <c r="E203" s="289">
        <f>計算票!G204</f>
        <v>47660</v>
      </c>
      <c r="G203" s="292">
        <v>197</v>
      </c>
      <c r="H203" s="289">
        <f t="shared" si="152"/>
        <v>43330</v>
      </c>
      <c r="I203" s="289">
        <f t="shared" si="160"/>
        <v>47663.000000000007</v>
      </c>
      <c r="J203" s="297">
        <v>37300</v>
      </c>
      <c r="K203" s="297">
        <f t="shared" si="161"/>
        <v>10363.000000000007</v>
      </c>
      <c r="L203" s="302">
        <f t="shared" si="162"/>
        <v>1.2778284182305633</v>
      </c>
      <c r="M203" s="306">
        <v>39680</v>
      </c>
      <c r="N203" s="297">
        <f t="shared" si="163"/>
        <v>7983.0000000000073</v>
      </c>
      <c r="O203" s="311">
        <f t="shared" si="164"/>
        <v>1.2011844758064518</v>
      </c>
      <c r="Q203" s="292">
        <v>197</v>
      </c>
      <c r="R203" s="289">
        <f t="shared" si="153"/>
        <v>43330</v>
      </c>
      <c r="S203" s="289">
        <f t="shared" si="165"/>
        <v>47663.000000000007</v>
      </c>
      <c r="T203" s="297">
        <v>37310</v>
      </c>
      <c r="U203" s="297">
        <f t="shared" si="166"/>
        <v>10353.000000000007</v>
      </c>
      <c r="V203" s="302">
        <f t="shared" si="167"/>
        <v>1.2774859287054412</v>
      </c>
      <c r="W203" s="306">
        <v>39690</v>
      </c>
      <c r="X203" s="297">
        <f t="shared" si="168"/>
        <v>7973.0000000000073</v>
      </c>
      <c r="Y203" s="311">
        <f t="shared" si="169"/>
        <v>1.2008818342151677</v>
      </c>
      <c r="AA203" s="292">
        <v>197</v>
      </c>
      <c r="AB203" s="289">
        <f t="shared" si="154"/>
        <v>43360</v>
      </c>
      <c r="AC203" s="289">
        <f t="shared" si="170"/>
        <v>47696.000000000007</v>
      </c>
      <c r="AD203" s="297">
        <v>39380</v>
      </c>
      <c r="AE203" s="297">
        <f t="shared" si="171"/>
        <v>8316.0000000000073</v>
      </c>
      <c r="AF203" s="302">
        <f t="shared" si="172"/>
        <v>1.2111731843575422</v>
      </c>
      <c r="AG203" s="306">
        <v>41760</v>
      </c>
      <c r="AH203" s="297">
        <f t="shared" si="173"/>
        <v>5936.0000000000073</v>
      </c>
      <c r="AI203" s="311">
        <f t="shared" si="174"/>
        <v>1.142145593869732</v>
      </c>
      <c r="AK203" s="292">
        <v>197</v>
      </c>
      <c r="AL203" s="289">
        <f t="shared" si="155"/>
        <v>43430</v>
      </c>
      <c r="AM203" s="289">
        <f t="shared" si="175"/>
        <v>47773.000000000007</v>
      </c>
      <c r="AN203" s="297">
        <v>39420</v>
      </c>
      <c r="AO203" s="297">
        <f t="shared" si="176"/>
        <v>8353.0000000000073</v>
      </c>
      <c r="AP203" s="302">
        <f t="shared" si="177"/>
        <v>1.2118975139523087</v>
      </c>
      <c r="AQ203" s="306">
        <v>41810</v>
      </c>
      <c r="AR203" s="297">
        <f t="shared" si="178"/>
        <v>5963.0000000000073</v>
      </c>
      <c r="AS203" s="311">
        <f t="shared" si="179"/>
        <v>1.1426213824443914</v>
      </c>
      <c r="AU203" s="292">
        <v>197</v>
      </c>
      <c r="AV203" s="289">
        <f t="shared" si="156"/>
        <v>43460</v>
      </c>
      <c r="AW203" s="289">
        <f t="shared" si="180"/>
        <v>47806.000000000007</v>
      </c>
      <c r="AX203" s="297">
        <v>39440</v>
      </c>
      <c r="AY203" s="297">
        <f t="shared" si="181"/>
        <v>8366.0000000000073</v>
      </c>
      <c r="AZ203" s="302">
        <f t="shared" si="182"/>
        <v>1.2121196754563897</v>
      </c>
      <c r="BA203" s="306">
        <v>41830</v>
      </c>
      <c r="BB203" s="297">
        <f t="shared" si="183"/>
        <v>5976.0000000000073</v>
      </c>
      <c r="BC203" s="311">
        <f t="shared" si="184"/>
        <v>1.1428639732249584</v>
      </c>
      <c r="BE203" s="292">
        <v>197</v>
      </c>
      <c r="BF203" s="289">
        <f t="shared" si="157"/>
        <v>43710</v>
      </c>
      <c r="BG203" s="289">
        <f t="shared" si="185"/>
        <v>48081.000000000007</v>
      </c>
      <c r="BH203" s="297">
        <v>39580</v>
      </c>
      <c r="BI203" s="297">
        <f t="shared" si="186"/>
        <v>8501.0000000000073</v>
      </c>
      <c r="BJ203" s="302">
        <f t="shared" si="187"/>
        <v>1.21478019201617</v>
      </c>
      <c r="BK203" s="306">
        <v>41970</v>
      </c>
      <c r="BL203" s="297">
        <f t="shared" si="188"/>
        <v>6111.0000000000073</v>
      </c>
      <c r="BM203" s="311">
        <f t="shared" si="189"/>
        <v>1.1456040028591854</v>
      </c>
      <c r="BO203" s="292">
        <v>197</v>
      </c>
      <c r="BP203" s="289">
        <f t="shared" si="158"/>
        <v>43850</v>
      </c>
      <c r="BQ203" s="289">
        <f t="shared" si="190"/>
        <v>48235.000000000007</v>
      </c>
      <c r="BR203" s="297">
        <v>39970</v>
      </c>
      <c r="BS203" s="297">
        <f t="shared" si="191"/>
        <v>8265.0000000000073</v>
      </c>
      <c r="BT203" s="302">
        <f t="shared" si="192"/>
        <v>1.206780085063798</v>
      </c>
      <c r="BU203" s="306">
        <v>42360</v>
      </c>
      <c r="BV203" s="297">
        <f t="shared" si="193"/>
        <v>5875.0000000000073</v>
      </c>
      <c r="BW203" s="311">
        <f t="shared" si="194"/>
        <v>1.1386921624173751</v>
      </c>
      <c r="BY203" s="292">
        <v>197</v>
      </c>
      <c r="BZ203" s="289">
        <f t="shared" si="159"/>
        <v>44020</v>
      </c>
      <c r="CA203" s="289">
        <f t="shared" si="195"/>
        <v>48422.000000000007</v>
      </c>
      <c r="CB203" s="297">
        <v>40200</v>
      </c>
      <c r="CC203" s="297">
        <f t="shared" si="196"/>
        <v>8222.0000000000073</v>
      </c>
      <c r="CD203" s="302">
        <f t="shared" si="197"/>
        <v>1.2045273631840798</v>
      </c>
      <c r="CE203" s="306">
        <v>42590</v>
      </c>
      <c r="CF203" s="297">
        <f t="shared" si="198"/>
        <v>5832.0000000000073</v>
      </c>
      <c r="CG203" s="311">
        <f t="shared" si="199"/>
        <v>1.1369335524771074</v>
      </c>
    </row>
    <row r="204" spans="5:85">
      <c r="E204" s="289">
        <f>計算票!G205</f>
        <v>47920</v>
      </c>
      <c r="G204" s="292">
        <v>198</v>
      </c>
      <c r="H204" s="289">
        <f t="shared" si="152"/>
        <v>43570</v>
      </c>
      <c r="I204" s="289">
        <f t="shared" si="160"/>
        <v>47927.000000000007</v>
      </c>
      <c r="J204" s="297">
        <v>37490</v>
      </c>
      <c r="K204" s="297">
        <f t="shared" si="161"/>
        <v>10437.000000000007</v>
      </c>
      <c r="L204" s="302">
        <f t="shared" si="162"/>
        <v>1.2783942384635905</v>
      </c>
      <c r="M204" s="306">
        <v>39890</v>
      </c>
      <c r="N204" s="297">
        <f t="shared" si="163"/>
        <v>8037.0000000000073</v>
      </c>
      <c r="O204" s="311">
        <f t="shared" si="164"/>
        <v>1.2014790674354476</v>
      </c>
      <c r="Q204" s="292">
        <v>198</v>
      </c>
      <c r="R204" s="289">
        <f t="shared" si="153"/>
        <v>43570</v>
      </c>
      <c r="S204" s="289">
        <f t="shared" si="165"/>
        <v>47927.000000000007</v>
      </c>
      <c r="T204" s="297">
        <v>37510</v>
      </c>
      <c r="U204" s="297">
        <f t="shared" si="166"/>
        <v>10417.000000000007</v>
      </c>
      <c r="V204" s="302">
        <f t="shared" si="167"/>
        <v>1.2777126099706746</v>
      </c>
      <c r="W204" s="306">
        <v>39900</v>
      </c>
      <c r="X204" s="297">
        <f t="shared" si="168"/>
        <v>8027.0000000000073</v>
      </c>
      <c r="Y204" s="311">
        <f t="shared" si="169"/>
        <v>1.2011779448621556</v>
      </c>
      <c r="AA204" s="292">
        <v>198</v>
      </c>
      <c r="AB204" s="289">
        <f t="shared" si="154"/>
        <v>43600</v>
      </c>
      <c r="AC204" s="289">
        <f t="shared" si="170"/>
        <v>47960.000000000007</v>
      </c>
      <c r="AD204" s="297">
        <v>39580</v>
      </c>
      <c r="AE204" s="297">
        <f t="shared" si="171"/>
        <v>8380.0000000000073</v>
      </c>
      <c r="AF204" s="302">
        <f t="shared" si="172"/>
        <v>1.211723092470945</v>
      </c>
      <c r="AG204" s="306">
        <v>41980</v>
      </c>
      <c r="AH204" s="297">
        <f t="shared" si="173"/>
        <v>5980.0000000000073</v>
      </c>
      <c r="AI204" s="311">
        <f t="shared" si="174"/>
        <v>1.1424487851357792</v>
      </c>
      <c r="AK204" s="292">
        <v>198</v>
      </c>
      <c r="AL204" s="289">
        <f t="shared" si="155"/>
        <v>43670</v>
      </c>
      <c r="AM204" s="289">
        <f t="shared" si="175"/>
        <v>48037.000000000007</v>
      </c>
      <c r="AN204" s="297">
        <v>39630</v>
      </c>
      <c r="AO204" s="297">
        <f t="shared" si="176"/>
        <v>8407.0000000000073</v>
      </c>
      <c r="AP204" s="302">
        <f t="shared" si="177"/>
        <v>1.2121372697451427</v>
      </c>
      <c r="AQ204" s="306">
        <v>42030</v>
      </c>
      <c r="AR204" s="297">
        <f t="shared" si="178"/>
        <v>6007.0000000000073</v>
      </c>
      <c r="AS204" s="311">
        <f t="shared" si="179"/>
        <v>1.1429217225791104</v>
      </c>
      <c r="AU204" s="292">
        <v>198</v>
      </c>
      <c r="AV204" s="289">
        <f t="shared" si="156"/>
        <v>43700</v>
      </c>
      <c r="AW204" s="289">
        <f t="shared" si="180"/>
        <v>48070.000000000007</v>
      </c>
      <c r="AX204" s="297">
        <v>39650</v>
      </c>
      <c r="AY204" s="297">
        <f t="shared" si="181"/>
        <v>8420.0000000000073</v>
      </c>
      <c r="AZ204" s="302">
        <f t="shared" si="182"/>
        <v>1.2123581336696092</v>
      </c>
      <c r="BA204" s="306">
        <v>42050</v>
      </c>
      <c r="BB204" s="297">
        <f t="shared" si="183"/>
        <v>6020.0000000000073</v>
      </c>
      <c r="BC204" s="311">
        <f t="shared" si="184"/>
        <v>1.1431629013079669</v>
      </c>
      <c r="BE204" s="292">
        <v>198</v>
      </c>
      <c r="BF204" s="289">
        <f t="shared" si="157"/>
        <v>43950</v>
      </c>
      <c r="BG204" s="289">
        <f t="shared" si="185"/>
        <v>48345.000000000007</v>
      </c>
      <c r="BH204" s="297">
        <v>39790</v>
      </c>
      <c r="BI204" s="297">
        <f t="shared" si="186"/>
        <v>8555.0000000000073</v>
      </c>
      <c r="BJ204" s="302">
        <f t="shared" si="187"/>
        <v>1.2150037697914051</v>
      </c>
      <c r="BK204" s="306">
        <v>42190</v>
      </c>
      <c r="BL204" s="297">
        <f t="shared" si="188"/>
        <v>6155.0000000000073</v>
      </c>
      <c r="BM204" s="311">
        <f t="shared" si="189"/>
        <v>1.1458876511021572</v>
      </c>
      <c r="BO204" s="292">
        <v>198</v>
      </c>
      <c r="BP204" s="289">
        <f t="shared" si="158"/>
        <v>44090</v>
      </c>
      <c r="BQ204" s="289">
        <f t="shared" si="190"/>
        <v>48499.000000000007</v>
      </c>
      <c r="BR204" s="297">
        <v>40180</v>
      </c>
      <c r="BS204" s="297">
        <f t="shared" si="191"/>
        <v>8319.0000000000073</v>
      </c>
      <c r="BT204" s="302">
        <f t="shared" si="192"/>
        <v>1.2070433051269289</v>
      </c>
      <c r="BU204" s="306">
        <v>42580</v>
      </c>
      <c r="BV204" s="297">
        <f t="shared" si="193"/>
        <v>5919.0000000000073</v>
      </c>
      <c r="BW204" s="311">
        <f t="shared" si="194"/>
        <v>1.1390089243776422</v>
      </c>
      <c r="BY204" s="292">
        <v>198</v>
      </c>
      <c r="BZ204" s="289">
        <f t="shared" si="159"/>
        <v>44260</v>
      </c>
      <c r="CA204" s="289">
        <f t="shared" si="195"/>
        <v>48686.000000000007</v>
      </c>
      <c r="CB204" s="297">
        <v>40410</v>
      </c>
      <c r="CC204" s="297">
        <f t="shared" si="196"/>
        <v>8276.0000000000073</v>
      </c>
      <c r="CD204" s="302">
        <f t="shared" si="197"/>
        <v>1.2048007918831973</v>
      </c>
      <c r="CE204" s="306">
        <v>42810</v>
      </c>
      <c r="CF204" s="297">
        <f t="shared" si="198"/>
        <v>5876.0000000000073</v>
      </c>
      <c r="CG204" s="311">
        <f t="shared" si="199"/>
        <v>1.1372576500817568</v>
      </c>
    </row>
    <row r="205" spans="5:85">
      <c r="E205" s="289">
        <f>計算票!G206</f>
        <v>48190</v>
      </c>
      <c r="G205" s="292">
        <v>199</v>
      </c>
      <c r="H205" s="289">
        <f t="shared" si="152"/>
        <v>43810</v>
      </c>
      <c r="I205" s="289">
        <f t="shared" si="160"/>
        <v>48191.000000000007</v>
      </c>
      <c r="J205" s="297">
        <v>37690</v>
      </c>
      <c r="K205" s="297">
        <f t="shared" si="161"/>
        <v>10501.000000000007</v>
      </c>
      <c r="L205" s="302">
        <f t="shared" si="162"/>
        <v>1.2786150172459541</v>
      </c>
      <c r="M205" s="306">
        <v>40100</v>
      </c>
      <c r="N205" s="297">
        <f t="shared" si="163"/>
        <v>8091.0000000000073</v>
      </c>
      <c r="O205" s="311">
        <f t="shared" si="164"/>
        <v>1.2017705735660851</v>
      </c>
      <c r="Q205" s="292">
        <v>199</v>
      </c>
      <c r="R205" s="289">
        <f t="shared" si="153"/>
        <v>43810</v>
      </c>
      <c r="S205" s="289">
        <f t="shared" si="165"/>
        <v>48191.000000000007</v>
      </c>
      <c r="T205" s="297">
        <v>37700</v>
      </c>
      <c r="U205" s="297">
        <f t="shared" si="166"/>
        <v>10491.000000000007</v>
      </c>
      <c r="V205" s="302">
        <f t="shared" si="167"/>
        <v>1.2782758620689658</v>
      </c>
      <c r="W205" s="306">
        <v>40110</v>
      </c>
      <c r="X205" s="297">
        <f t="shared" si="168"/>
        <v>8081.0000000000073</v>
      </c>
      <c r="Y205" s="311">
        <f t="shared" si="169"/>
        <v>1.2014709548740965</v>
      </c>
      <c r="AA205" s="292">
        <v>199</v>
      </c>
      <c r="AB205" s="289">
        <f t="shared" si="154"/>
        <v>43840</v>
      </c>
      <c r="AC205" s="289">
        <f t="shared" si="170"/>
        <v>48224.000000000007</v>
      </c>
      <c r="AD205" s="297">
        <v>39790</v>
      </c>
      <c r="AE205" s="297">
        <f t="shared" si="171"/>
        <v>8434.0000000000073</v>
      </c>
      <c r="AF205" s="302">
        <f t="shared" si="172"/>
        <v>1.2119628047248054</v>
      </c>
      <c r="AG205" s="306">
        <v>42200</v>
      </c>
      <c r="AH205" s="297">
        <f t="shared" si="173"/>
        <v>6024.0000000000073</v>
      </c>
      <c r="AI205" s="311">
        <f t="shared" si="174"/>
        <v>1.1427488151658769</v>
      </c>
      <c r="AK205" s="292">
        <v>199</v>
      </c>
      <c r="AL205" s="289">
        <f t="shared" si="155"/>
        <v>43910</v>
      </c>
      <c r="AM205" s="289">
        <f t="shared" si="175"/>
        <v>48301.000000000007</v>
      </c>
      <c r="AN205" s="297">
        <v>39840</v>
      </c>
      <c r="AO205" s="297">
        <f t="shared" si="176"/>
        <v>8461.0000000000073</v>
      </c>
      <c r="AP205" s="302">
        <f t="shared" si="177"/>
        <v>1.2123744979919679</v>
      </c>
      <c r="AQ205" s="306">
        <v>42250</v>
      </c>
      <c r="AR205" s="297">
        <f t="shared" si="178"/>
        <v>6051.0000000000073</v>
      </c>
      <c r="AS205" s="311">
        <f t="shared" si="179"/>
        <v>1.1432189349112427</v>
      </c>
      <c r="AU205" s="292">
        <v>199</v>
      </c>
      <c r="AV205" s="289">
        <f t="shared" si="156"/>
        <v>43940</v>
      </c>
      <c r="AW205" s="289">
        <f t="shared" si="180"/>
        <v>48334.000000000007</v>
      </c>
      <c r="AX205" s="297">
        <v>39860</v>
      </c>
      <c r="AY205" s="297">
        <f t="shared" si="181"/>
        <v>8474.0000000000073</v>
      </c>
      <c r="AZ205" s="302">
        <f t="shared" si="182"/>
        <v>1.2125940792774714</v>
      </c>
      <c r="BA205" s="306">
        <v>42270</v>
      </c>
      <c r="BB205" s="297">
        <f t="shared" si="183"/>
        <v>6064.0000000000073</v>
      </c>
      <c r="BC205" s="311">
        <f t="shared" si="184"/>
        <v>1.1434587177667379</v>
      </c>
      <c r="BE205" s="292">
        <v>199</v>
      </c>
      <c r="BF205" s="289">
        <f t="shared" si="157"/>
        <v>44190</v>
      </c>
      <c r="BG205" s="289">
        <f t="shared" si="185"/>
        <v>48609.000000000007</v>
      </c>
      <c r="BH205" s="297">
        <v>40000</v>
      </c>
      <c r="BI205" s="297">
        <f t="shared" si="186"/>
        <v>8609.0000000000073</v>
      </c>
      <c r="BJ205" s="302">
        <f t="shared" si="187"/>
        <v>1.2152250000000002</v>
      </c>
      <c r="BK205" s="306">
        <v>42410</v>
      </c>
      <c r="BL205" s="297">
        <f t="shared" si="188"/>
        <v>6199.0000000000073</v>
      </c>
      <c r="BM205" s="311">
        <f t="shared" si="189"/>
        <v>1.146168356519689</v>
      </c>
      <c r="BO205" s="292">
        <v>199</v>
      </c>
      <c r="BP205" s="289">
        <f t="shared" si="158"/>
        <v>44330</v>
      </c>
      <c r="BQ205" s="289">
        <f t="shared" si="190"/>
        <v>48763.000000000007</v>
      </c>
      <c r="BR205" s="297">
        <v>40390</v>
      </c>
      <c r="BS205" s="297">
        <f t="shared" si="191"/>
        <v>8373.0000000000073</v>
      </c>
      <c r="BT205" s="302">
        <f t="shared" si="192"/>
        <v>1.2073037880663533</v>
      </c>
      <c r="BU205" s="306">
        <v>42800</v>
      </c>
      <c r="BV205" s="297">
        <f t="shared" si="193"/>
        <v>5963.0000000000073</v>
      </c>
      <c r="BW205" s="311">
        <f t="shared" si="194"/>
        <v>1.1393224299065423</v>
      </c>
      <c r="BY205" s="292">
        <v>199</v>
      </c>
      <c r="BZ205" s="289">
        <f t="shared" si="159"/>
        <v>44500</v>
      </c>
      <c r="CA205" s="289">
        <f t="shared" si="195"/>
        <v>48950.000000000007</v>
      </c>
      <c r="CB205" s="297">
        <v>40620</v>
      </c>
      <c r="CC205" s="297">
        <f t="shared" si="196"/>
        <v>8330.0000000000073</v>
      </c>
      <c r="CD205" s="302">
        <f t="shared" si="197"/>
        <v>1.205071393402265</v>
      </c>
      <c r="CE205" s="306">
        <v>43030</v>
      </c>
      <c r="CF205" s="297">
        <f t="shared" si="198"/>
        <v>5920.0000000000073</v>
      </c>
      <c r="CG205" s="311">
        <f t="shared" si="199"/>
        <v>1.1375784336509414</v>
      </c>
    </row>
    <row r="206" spans="5:85">
      <c r="E206" s="289">
        <f>計算票!G207</f>
        <v>48450</v>
      </c>
      <c r="G206" s="292">
        <v>200</v>
      </c>
      <c r="H206" s="289">
        <f t="shared" si="152"/>
        <v>44050</v>
      </c>
      <c r="I206" s="289">
        <f t="shared" si="160"/>
        <v>48455.000000000007</v>
      </c>
      <c r="J206" s="297">
        <v>37890</v>
      </c>
      <c r="K206" s="297">
        <f t="shared" si="161"/>
        <v>10565.000000000007</v>
      </c>
      <c r="L206" s="302">
        <f t="shared" si="162"/>
        <v>1.278833465294273</v>
      </c>
      <c r="M206" s="306">
        <v>40310</v>
      </c>
      <c r="N206" s="297">
        <f t="shared" si="163"/>
        <v>8145.0000000000073</v>
      </c>
      <c r="O206" s="311">
        <f t="shared" si="164"/>
        <v>1.2020590424212356</v>
      </c>
      <c r="Q206" s="292">
        <v>200</v>
      </c>
      <c r="R206" s="289">
        <f t="shared" si="153"/>
        <v>44050</v>
      </c>
      <c r="S206" s="289">
        <f t="shared" si="165"/>
        <v>48455.000000000007</v>
      </c>
      <c r="T206" s="297">
        <v>37900</v>
      </c>
      <c r="U206" s="297">
        <f t="shared" si="166"/>
        <v>10555.000000000007</v>
      </c>
      <c r="V206" s="302">
        <f t="shared" si="167"/>
        <v>1.2784960422163589</v>
      </c>
      <c r="W206" s="306">
        <v>40320</v>
      </c>
      <c r="X206" s="297">
        <f t="shared" si="168"/>
        <v>8135.0000000000073</v>
      </c>
      <c r="Y206" s="311">
        <f t="shared" si="169"/>
        <v>1.2017609126984128</v>
      </c>
      <c r="AA206" s="292">
        <v>200</v>
      </c>
      <c r="AB206" s="289">
        <f t="shared" si="154"/>
        <v>44080</v>
      </c>
      <c r="AC206" s="289">
        <f t="shared" si="170"/>
        <v>48488.000000000007</v>
      </c>
      <c r="AD206" s="297">
        <v>40000</v>
      </c>
      <c r="AE206" s="297">
        <f t="shared" si="171"/>
        <v>8488.0000000000073</v>
      </c>
      <c r="AF206" s="302">
        <f t="shared" si="172"/>
        <v>1.2122000000000002</v>
      </c>
      <c r="AG206" s="306">
        <v>42420</v>
      </c>
      <c r="AH206" s="297">
        <f t="shared" si="173"/>
        <v>6068.0000000000073</v>
      </c>
      <c r="AI206" s="311">
        <f t="shared" si="174"/>
        <v>1.1430457331447432</v>
      </c>
      <c r="AK206" s="292">
        <v>200</v>
      </c>
      <c r="AL206" s="289">
        <f t="shared" si="155"/>
        <v>44150</v>
      </c>
      <c r="AM206" s="289">
        <f t="shared" si="175"/>
        <v>48565.000000000007</v>
      </c>
      <c r="AN206" s="297">
        <v>40050</v>
      </c>
      <c r="AO206" s="297">
        <f t="shared" si="176"/>
        <v>8515.0000000000073</v>
      </c>
      <c r="AP206" s="302">
        <f t="shared" si="177"/>
        <v>1.2126092384519354</v>
      </c>
      <c r="AQ206" s="306">
        <v>42470</v>
      </c>
      <c r="AR206" s="297">
        <f t="shared" si="178"/>
        <v>6095.0000000000073</v>
      </c>
      <c r="AS206" s="311">
        <f t="shared" si="179"/>
        <v>1.1435130680480341</v>
      </c>
      <c r="AU206" s="292">
        <v>200</v>
      </c>
      <c r="AV206" s="289">
        <f t="shared" si="156"/>
        <v>44180</v>
      </c>
      <c r="AW206" s="289">
        <f t="shared" si="180"/>
        <v>48598.000000000007</v>
      </c>
      <c r="AX206" s="297">
        <v>40070</v>
      </c>
      <c r="AY206" s="297">
        <f t="shared" si="181"/>
        <v>8528.0000000000073</v>
      </c>
      <c r="AZ206" s="302">
        <f t="shared" si="182"/>
        <v>1.2128275517843776</v>
      </c>
      <c r="BA206" s="306">
        <v>42490</v>
      </c>
      <c r="BB206" s="297">
        <f t="shared" si="183"/>
        <v>6108.0000000000073</v>
      </c>
      <c r="BC206" s="311">
        <f t="shared" si="184"/>
        <v>1.1437514709343377</v>
      </c>
      <c r="BE206" s="292">
        <v>200</v>
      </c>
      <c r="BF206" s="289">
        <f t="shared" si="157"/>
        <v>44430</v>
      </c>
      <c r="BG206" s="289">
        <f t="shared" si="185"/>
        <v>48873.000000000007</v>
      </c>
      <c r="BH206" s="297">
        <v>40210</v>
      </c>
      <c r="BI206" s="297">
        <f t="shared" si="186"/>
        <v>8663.0000000000073</v>
      </c>
      <c r="BJ206" s="302">
        <f t="shared" si="187"/>
        <v>1.2154439194230293</v>
      </c>
      <c r="BK206" s="306">
        <v>42630</v>
      </c>
      <c r="BL206" s="297">
        <f t="shared" si="188"/>
        <v>6243.0000000000073</v>
      </c>
      <c r="BM206" s="311">
        <f t="shared" si="189"/>
        <v>1.1464461646727657</v>
      </c>
      <c r="BO206" s="292">
        <v>200</v>
      </c>
      <c r="BP206" s="289">
        <f t="shared" si="158"/>
        <v>44570</v>
      </c>
      <c r="BQ206" s="289">
        <f t="shared" si="190"/>
        <v>49027.000000000007</v>
      </c>
      <c r="BR206" s="297">
        <v>40600</v>
      </c>
      <c r="BS206" s="297">
        <f t="shared" si="191"/>
        <v>8427.0000000000073</v>
      </c>
      <c r="BT206" s="302">
        <f t="shared" si="192"/>
        <v>1.2075615763546801</v>
      </c>
      <c r="BU206" s="306">
        <v>43020</v>
      </c>
      <c r="BV206" s="297">
        <f t="shared" si="193"/>
        <v>6007.0000000000073</v>
      </c>
      <c r="BW206" s="311">
        <f t="shared" si="194"/>
        <v>1.1396327289632731</v>
      </c>
      <c r="BY206" s="292">
        <v>200</v>
      </c>
      <c r="BZ206" s="289">
        <f t="shared" si="159"/>
        <v>44740</v>
      </c>
      <c r="CA206" s="289">
        <f t="shared" si="195"/>
        <v>49214.000000000007</v>
      </c>
      <c r="CB206" s="297">
        <v>40830</v>
      </c>
      <c r="CC206" s="297">
        <f t="shared" si="196"/>
        <v>8384.0000000000073</v>
      </c>
      <c r="CD206" s="302">
        <f t="shared" si="197"/>
        <v>1.2053392113641932</v>
      </c>
      <c r="CE206" s="306">
        <v>43250</v>
      </c>
      <c r="CF206" s="297">
        <f t="shared" si="198"/>
        <v>5964.0000000000073</v>
      </c>
      <c r="CG206" s="311">
        <f t="shared" si="199"/>
        <v>1.1378959537572255</v>
      </c>
    </row>
    <row r="207" spans="5:85">
      <c r="E207" s="289">
        <f>計算票!G208</f>
        <v>48710</v>
      </c>
      <c r="G207" s="292">
        <v>201</v>
      </c>
      <c r="H207" s="289">
        <f t="shared" si="152"/>
        <v>44290</v>
      </c>
      <c r="I207" s="289">
        <f t="shared" si="160"/>
        <v>48719.000000000007</v>
      </c>
      <c r="J207" s="297">
        <v>38090</v>
      </c>
      <c r="K207" s="297">
        <f t="shared" si="161"/>
        <v>10629.000000000007</v>
      </c>
      <c r="L207" s="302">
        <f t="shared" si="162"/>
        <v>1.279049619322657</v>
      </c>
      <c r="M207" s="306">
        <v>40520</v>
      </c>
      <c r="N207" s="297">
        <f t="shared" si="163"/>
        <v>8199.0000000000073</v>
      </c>
      <c r="O207" s="311">
        <f t="shared" si="164"/>
        <v>1.2023445212240871</v>
      </c>
      <c r="Q207" s="292">
        <v>201</v>
      </c>
      <c r="R207" s="289">
        <f t="shared" si="153"/>
        <v>44290</v>
      </c>
      <c r="S207" s="289">
        <f t="shared" si="165"/>
        <v>48719.000000000007</v>
      </c>
      <c r="T207" s="297">
        <v>38100</v>
      </c>
      <c r="U207" s="297">
        <f t="shared" si="166"/>
        <v>10619.000000000007</v>
      </c>
      <c r="V207" s="302">
        <f t="shared" si="167"/>
        <v>1.2787139107611551</v>
      </c>
      <c r="W207" s="306">
        <v>40530</v>
      </c>
      <c r="X207" s="297">
        <f t="shared" si="168"/>
        <v>8189.0000000000073</v>
      </c>
      <c r="Y207" s="311">
        <f t="shared" si="169"/>
        <v>1.2020478657784359</v>
      </c>
      <c r="AA207" s="292">
        <v>201</v>
      </c>
      <c r="AB207" s="289">
        <f t="shared" si="154"/>
        <v>44320</v>
      </c>
      <c r="AC207" s="289">
        <f t="shared" si="170"/>
        <v>48752.000000000007</v>
      </c>
      <c r="AD207" s="297">
        <v>40210</v>
      </c>
      <c r="AE207" s="297">
        <f t="shared" si="171"/>
        <v>8542.0000000000073</v>
      </c>
      <c r="AF207" s="302">
        <f t="shared" si="172"/>
        <v>1.2124347177319077</v>
      </c>
      <c r="AG207" s="306">
        <v>42640</v>
      </c>
      <c r="AH207" s="297">
        <f t="shared" si="173"/>
        <v>6112.0000000000073</v>
      </c>
      <c r="AI207" s="311">
        <f t="shared" si="174"/>
        <v>1.1433395872420264</v>
      </c>
      <c r="AK207" s="292">
        <v>201</v>
      </c>
      <c r="AL207" s="289">
        <f t="shared" si="155"/>
        <v>44390</v>
      </c>
      <c r="AM207" s="289">
        <f t="shared" si="175"/>
        <v>48829.000000000007</v>
      </c>
      <c r="AN207" s="297">
        <v>40260</v>
      </c>
      <c r="AO207" s="297">
        <f t="shared" si="176"/>
        <v>8569.0000000000073</v>
      </c>
      <c r="AP207" s="302">
        <f t="shared" si="177"/>
        <v>1.2128415300546449</v>
      </c>
      <c r="AQ207" s="306">
        <v>42690</v>
      </c>
      <c r="AR207" s="297">
        <f t="shared" si="178"/>
        <v>6139.0000000000073</v>
      </c>
      <c r="AS207" s="311">
        <f t="shared" si="179"/>
        <v>1.143804169594753</v>
      </c>
      <c r="AU207" s="292">
        <v>201</v>
      </c>
      <c r="AV207" s="289">
        <f t="shared" si="156"/>
        <v>44420</v>
      </c>
      <c r="AW207" s="289">
        <f t="shared" si="180"/>
        <v>48862.000000000007</v>
      </c>
      <c r="AX207" s="297">
        <v>40280</v>
      </c>
      <c r="AY207" s="297">
        <f t="shared" si="181"/>
        <v>8582.0000000000073</v>
      </c>
      <c r="AZ207" s="302">
        <f t="shared" si="182"/>
        <v>1.2130585898709039</v>
      </c>
      <c r="BA207" s="306">
        <v>42710</v>
      </c>
      <c r="BB207" s="297">
        <f t="shared" si="183"/>
        <v>6152.0000000000073</v>
      </c>
      <c r="BC207" s="311">
        <f t="shared" si="184"/>
        <v>1.1440412081479749</v>
      </c>
      <c r="BE207" s="292">
        <v>201</v>
      </c>
      <c r="BF207" s="289">
        <f t="shared" si="157"/>
        <v>44670</v>
      </c>
      <c r="BG207" s="289">
        <f t="shared" si="185"/>
        <v>49137.000000000007</v>
      </c>
      <c r="BH207" s="297">
        <v>40420</v>
      </c>
      <c r="BI207" s="297">
        <f t="shared" si="186"/>
        <v>8717.0000000000073</v>
      </c>
      <c r="BJ207" s="302">
        <f t="shared" si="187"/>
        <v>1.2156605640771896</v>
      </c>
      <c r="BK207" s="306">
        <v>42850</v>
      </c>
      <c r="BL207" s="297">
        <f t="shared" si="188"/>
        <v>6287.0000000000073</v>
      </c>
      <c r="BM207" s="311">
        <f t="shared" si="189"/>
        <v>1.146721120186698</v>
      </c>
      <c r="BO207" s="292">
        <v>201</v>
      </c>
      <c r="BP207" s="289">
        <f t="shared" si="158"/>
        <v>44810</v>
      </c>
      <c r="BQ207" s="289">
        <f t="shared" si="190"/>
        <v>49291.000000000007</v>
      </c>
      <c r="BR207" s="297">
        <v>40810</v>
      </c>
      <c r="BS207" s="297">
        <f t="shared" si="191"/>
        <v>8481.0000000000073</v>
      </c>
      <c r="BT207" s="302">
        <f t="shared" si="192"/>
        <v>1.2078167115902967</v>
      </c>
      <c r="BU207" s="306">
        <v>43240</v>
      </c>
      <c r="BV207" s="297">
        <f t="shared" si="193"/>
        <v>6051.0000000000073</v>
      </c>
      <c r="BW207" s="311">
        <f t="shared" si="194"/>
        <v>1.139939870490287</v>
      </c>
      <c r="BY207" s="292">
        <v>201</v>
      </c>
      <c r="BZ207" s="289">
        <f t="shared" si="159"/>
        <v>44980</v>
      </c>
      <c r="CA207" s="289">
        <f t="shared" si="195"/>
        <v>49478.000000000007</v>
      </c>
      <c r="CB207" s="297">
        <v>41040</v>
      </c>
      <c r="CC207" s="297">
        <f t="shared" si="196"/>
        <v>8438.0000000000073</v>
      </c>
      <c r="CD207" s="302">
        <f t="shared" si="197"/>
        <v>1.2056042884990255</v>
      </c>
      <c r="CE207" s="306">
        <v>43470</v>
      </c>
      <c r="CF207" s="297">
        <f t="shared" si="198"/>
        <v>6008.0000000000073</v>
      </c>
      <c r="CG207" s="311">
        <f t="shared" si="199"/>
        <v>1.1382102599493906</v>
      </c>
    </row>
    <row r="208" spans="5:85">
      <c r="E208" s="289">
        <f>計算票!G209</f>
        <v>48980</v>
      </c>
      <c r="G208" s="292">
        <v>202</v>
      </c>
      <c r="H208" s="289">
        <f t="shared" si="152"/>
        <v>44530</v>
      </c>
      <c r="I208" s="289">
        <f t="shared" si="160"/>
        <v>48983.000000000007</v>
      </c>
      <c r="J208" s="297">
        <v>38290</v>
      </c>
      <c r="K208" s="297">
        <f t="shared" si="161"/>
        <v>10693.000000000007</v>
      </c>
      <c r="L208" s="302">
        <f t="shared" si="162"/>
        <v>1.2792635152781406</v>
      </c>
      <c r="M208" s="306">
        <v>40730</v>
      </c>
      <c r="N208" s="297">
        <f t="shared" si="163"/>
        <v>8253.0000000000073</v>
      </c>
      <c r="O208" s="311">
        <f t="shared" si="164"/>
        <v>1.2026270562239139</v>
      </c>
      <c r="Q208" s="292">
        <v>202</v>
      </c>
      <c r="R208" s="289">
        <f t="shared" si="153"/>
        <v>44530</v>
      </c>
      <c r="S208" s="289">
        <f t="shared" si="165"/>
        <v>48983.000000000007</v>
      </c>
      <c r="T208" s="297">
        <v>38300</v>
      </c>
      <c r="U208" s="297">
        <f t="shared" si="166"/>
        <v>10683.000000000007</v>
      </c>
      <c r="V208" s="302">
        <f t="shared" si="167"/>
        <v>1.2789295039164492</v>
      </c>
      <c r="W208" s="306">
        <v>40740</v>
      </c>
      <c r="X208" s="297">
        <f t="shared" si="168"/>
        <v>8243.0000000000073</v>
      </c>
      <c r="Y208" s="311">
        <f t="shared" si="169"/>
        <v>1.2023318605792834</v>
      </c>
      <c r="AA208" s="292">
        <v>202</v>
      </c>
      <c r="AB208" s="289">
        <f t="shared" si="154"/>
        <v>44560</v>
      </c>
      <c r="AC208" s="289">
        <f t="shared" si="170"/>
        <v>49016.000000000007</v>
      </c>
      <c r="AD208" s="297">
        <v>40420</v>
      </c>
      <c r="AE208" s="297">
        <f t="shared" si="171"/>
        <v>8596.0000000000073</v>
      </c>
      <c r="AF208" s="302">
        <f t="shared" si="172"/>
        <v>1.2126669965363683</v>
      </c>
      <c r="AG208" s="306">
        <v>42860</v>
      </c>
      <c r="AH208" s="297">
        <f t="shared" si="173"/>
        <v>6156.0000000000073</v>
      </c>
      <c r="AI208" s="311">
        <f t="shared" si="174"/>
        <v>1.1436304246383575</v>
      </c>
      <c r="AK208" s="292">
        <v>202</v>
      </c>
      <c r="AL208" s="289">
        <f t="shared" si="155"/>
        <v>44630</v>
      </c>
      <c r="AM208" s="289">
        <f t="shared" si="175"/>
        <v>49093.000000000007</v>
      </c>
      <c r="AN208" s="297">
        <v>40460</v>
      </c>
      <c r="AO208" s="297">
        <f t="shared" si="176"/>
        <v>8633.0000000000073</v>
      </c>
      <c r="AP208" s="302">
        <f t="shared" si="177"/>
        <v>1.2133712308452795</v>
      </c>
      <c r="AQ208" s="306">
        <v>42910</v>
      </c>
      <c r="AR208" s="297">
        <f t="shared" si="178"/>
        <v>6183.0000000000073</v>
      </c>
      <c r="AS208" s="311">
        <f t="shared" si="179"/>
        <v>1.1440922861803777</v>
      </c>
      <c r="AU208" s="292">
        <v>202</v>
      </c>
      <c r="AV208" s="289">
        <f t="shared" si="156"/>
        <v>44660</v>
      </c>
      <c r="AW208" s="289">
        <f t="shared" si="180"/>
        <v>49126.000000000007</v>
      </c>
      <c r="AX208" s="297">
        <v>40490</v>
      </c>
      <c r="AY208" s="297">
        <f t="shared" si="181"/>
        <v>8636.0000000000073</v>
      </c>
      <c r="AZ208" s="302">
        <f t="shared" si="182"/>
        <v>1.2132872314151644</v>
      </c>
      <c r="BA208" s="306">
        <v>42930</v>
      </c>
      <c r="BB208" s="297">
        <f t="shared" si="183"/>
        <v>6196.0000000000073</v>
      </c>
      <c r="BC208" s="311">
        <f t="shared" si="184"/>
        <v>1.1443279757745168</v>
      </c>
      <c r="BE208" s="292">
        <v>202</v>
      </c>
      <c r="BF208" s="289">
        <f t="shared" si="157"/>
        <v>44910</v>
      </c>
      <c r="BG208" s="289">
        <f t="shared" si="185"/>
        <v>49401.000000000007</v>
      </c>
      <c r="BH208" s="297">
        <v>40630</v>
      </c>
      <c r="BI208" s="297">
        <f t="shared" si="186"/>
        <v>8771.0000000000073</v>
      </c>
      <c r="BJ208" s="302">
        <f t="shared" si="187"/>
        <v>1.2158749692345558</v>
      </c>
      <c r="BK208" s="306">
        <v>43070</v>
      </c>
      <c r="BL208" s="297">
        <f t="shared" si="188"/>
        <v>6331.0000000000073</v>
      </c>
      <c r="BM208" s="311">
        <f t="shared" si="189"/>
        <v>1.1469932667750176</v>
      </c>
      <c r="BO208" s="292">
        <v>202</v>
      </c>
      <c r="BP208" s="289">
        <f t="shared" si="158"/>
        <v>45050</v>
      </c>
      <c r="BQ208" s="289">
        <f t="shared" si="190"/>
        <v>49555.000000000007</v>
      </c>
      <c r="BR208" s="297">
        <v>41010</v>
      </c>
      <c r="BS208" s="297">
        <f t="shared" si="191"/>
        <v>8545.0000000000073</v>
      </c>
      <c r="BT208" s="302">
        <f t="shared" si="192"/>
        <v>1.2083638137039747</v>
      </c>
      <c r="BU208" s="306">
        <v>43460</v>
      </c>
      <c r="BV208" s="297">
        <f t="shared" si="193"/>
        <v>6095.0000000000073</v>
      </c>
      <c r="BW208" s="311">
        <f t="shared" si="194"/>
        <v>1.1402439024390245</v>
      </c>
      <c r="BY208" s="292">
        <v>202</v>
      </c>
      <c r="BZ208" s="289">
        <f t="shared" si="159"/>
        <v>45220</v>
      </c>
      <c r="CA208" s="289">
        <f t="shared" si="195"/>
        <v>49742.000000000007</v>
      </c>
      <c r="CB208" s="297">
        <v>41250</v>
      </c>
      <c r="CC208" s="297">
        <f t="shared" si="196"/>
        <v>8492.0000000000073</v>
      </c>
      <c r="CD208" s="302">
        <f t="shared" si="197"/>
        <v>1.2058666666666669</v>
      </c>
      <c r="CE208" s="306">
        <v>43690</v>
      </c>
      <c r="CF208" s="297">
        <f t="shared" si="198"/>
        <v>6052.0000000000073</v>
      </c>
      <c r="CG208" s="311">
        <f t="shared" si="199"/>
        <v>1.1385214007782103</v>
      </c>
    </row>
    <row r="209" spans="5:85">
      <c r="E209" s="289">
        <f>計算票!G210</f>
        <v>49240</v>
      </c>
      <c r="G209" s="292">
        <v>203</v>
      </c>
      <c r="H209" s="289">
        <f t="shared" si="152"/>
        <v>44770</v>
      </c>
      <c r="I209" s="289">
        <f t="shared" si="160"/>
        <v>49247.000000000007</v>
      </c>
      <c r="J209" s="297">
        <v>38480</v>
      </c>
      <c r="K209" s="297">
        <f t="shared" si="161"/>
        <v>10767.000000000007</v>
      </c>
      <c r="L209" s="302">
        <f t="shared" si="162"/>
        <v>1.2798076923076924</v>
      </c>
      <c r="M209" s="306">
        <v>40940</v>
      </c>
      <c r="N209" s="297">
        <f t="shared" si="163"/>
        <v>8307.0000000000073</v>
      </c>
      <c r="O209" s="311">
        <f t="shared" si="164"/>
        <v>1.2029066927210554</v>
      </c>
      <c r="Q209" s="292">
        <v>203</v>
      </c>
      <c r="R209" s="289">
        <f t="shared" si="153"/>
        <v>44770</v>
      </c>
      <c r="S209" s="289">
        <f t="shared" si="165"/>
        <v>49247.000000000007</v>
      </c>
      <c r="T209" s="297">
        <v>38500</v>
      </c>
      <c r="U209" s="297">
        <f t="shared" si="166"/>
        <v>10747.000000000007</v>
      </c>
      <c r="V209" s="302">
        <f t="shared" si="167"/>
        <v>1.2791428571428574</v>
      </c>
      <c r="W209" s="306">
        <v>40950</v>
      </c>
      <c r="X209" s="297">
        <f t="shared" si="168"/>
        <v>8297.0000000000073</v>
      </c>
      <c r="Y209" s="311">
        <f t="shared" si="169"/>
        <v>1.2026129426129428</v>
      </c>
      <c r="AA209" s="292">
        <v>203</v>
      </c>
      <c r="AB209" s="289">
        <f t="shared" si="154"/>
        <v>44800</v>
      </c>
      <c r="AC209" s="289">
        <f t="shared" si="170"/>
        <v>49280.000000000007</v>
      </c>
      <c r="AD209" s="297">
        <v>40630</v>
      </c>
      <c r="AE209" s="297">
        <f t="shared" si="171"/>
        <v>8650.0000000000073</v>
      </c>
      <c r="AF209" s="302">
        <f t="shared" si="172"/>
        <v>1.2128968742308641</v>
      </c>
      <c r="AG209" s="306">
        <v>43080</v>
      </c>
      <c r="AH209" s="297">
        <f t="shared" si="173"/>
        <v>6200.0000000000073</v>
      </c>
      <c r="AI209" s="311">
        <f t="shared" si="174"/>
        <v>1.1439182915506036</v>
      </c>
      <c r="AK209" s="292">
        <v>203</v>
      </c>
      <c r="AL209" s="289">
        <f t="shared" si="155"/>
        <v>44870</v>
      </c>
      <c r="AM209" s="289">
        <f t="shared" si="175"/>
        <v>49357.000000000007</v>
      </c>
      <c r="AN209" s="297">
        <v>40670</v>
      </c>
      <c r="AO209" s="297">
        <f t="shared" si="176"/>
        <v>8687.0000000000073</v>
      </c>
      <c r="AP209" s="302">
        <f t="shared" si="177"/>
        <v>1.2135972461273667</v>
      </c>
      <c r="AQ209" s="306">
        <v>43130</v>
      </c>
      <c r="AR209" s="297">
        <f t="shared" si="178"/>
        <v>6227.0000000000073</v>
      </c>
      <c r="AS209" s="311">
        <f t="shared" si="179"/>
        <v>1.144377463482495</v>
      </c>
      <c r="AU209" s="292">
        <v>203</v>
      </c>
      <c r="AV209" s="289">
        <f t="shared" si="156"/>
        <v>44900</v>
      </c>
      <c r="AW209" s="289">
        <f t="shared" si="180"/>
        <v>49390.000000000007</v>
      </c>
      <c r="AX209" s="297">
        <v>40700</v>
      </c>
      <c r="AY209" s="297">
        <f t="shared" si="181"/>
        <v>8690.0000000000073</v>
      </c>
      <c r="AZ209" s="302">
        <f t="shared" si="182"/>
        <v>1.2135135135135138</v>
      </c>
      <c r="BA209" s="306">
        <v>43150</v>
      </c>
      <c r="BB209" s="297">
        <f t="shared" si="183"/>
        <v>6240.0000000000073</v>
      </c>
      <c r="BC209" s="311">
        <f t="shared" si="184"/>
        <v>1.1446118192352261</v>
      </c>
      <c r="BE209" s="292">
        <v>203</v>
      </c>
      <c r="BF209" s="289">
        <f t="shared" si="157"/>
        <v>45150</v>
      </c>
      <c r="BG209" s="289">
        <f t="shared" si="185"/>
        <v>49665.000000000007</v>
      </c>
      <c r="BH209" s="297">
        <v>40840</v>
      </c>
      <c r="BI209" s="297">
        <f t="shared" si="186"/>
        <v>8825.0000000000073</v>
      </c>
      <c r="BJ209" s="302">
        <f t="shared" si="187"/>
        <v>1.2160871694417239</v>
      </c>
      <c r="BK209" s="306">
        <v>43290</v>
      </c>
      <c r="BL209" s="297">
        <f t="shared" si="188"/>
        <v>6375.0000000000073</v>
      </c>
      <c r="BM209" s="311">
        <f t="shared" si="189"/>
        <v>1.1472626472626475</v>
      </c>
      <c r="BO209" s="292">
        <v>203</v>
      </c>
      <c r="BP209" s="289">
        <f t="shared" si="158"/>
        <v>45290</v>
      </c>
      <c r="BQ209" s="289">
        <f t="shared" si="190"/>
        <v>49819.000000000007</v>
      </c>
      <c r="BR209" s="297">
        <v>41220</v>
      </c>
      <c r="BS209" s="297">
        <f t="shared" si="191"/>
        <v>8599.0000000000073</v>
      </c>
      <c r="BT209" s="302">
        <f t="shared" si="192"/>
        <v>1.2086123241145077</v>
      </c>
      <c r="BU209" s="306">
        <v>43680</v>
      </c>
      <c r="BV209" s="297">
        <f t="shared" si="193"/>
        <v>6139.0000000000073</v>
      </c>
      <c r="BW209" s="311">
        <f t="shared" si="194"/>
        <v>1.1405448717948719</v>
      </c>
      <c r="BY209" s="292">
        <v>203</v>
      </c>
      <c r="BZ209" s="289">
        <f t="shared" si="159"/>
        <v>45460</v>
      </c>
      <c r="CA209" s="289">
        <f t="shared" si="195"/>
        <v>50006.000000000007</v>
      </c>
      <c r="CB209" s="297">
        <v>41450</v>
      </c>
      <c r="CC209" s="297">
        <f t="shared" si="196"/>
        <v>8556.0000000000073</v>
      </c>
      <c r="CD209" s="302">
        <f t="shared" si="197"/>
        <v>1.2064173703256937</v>
      </c>
      <c r="CE209" s="306">
        <v>43910</v>
      </c>
      <c r="CF209" s="297">
        <f t="shared" si="198"/>
        <v>6096.0000000000073</v>
      </c>
      <c r="CG209" s="311">
        <f t="shared" si="199"/>
        <v>1.1388294238214531</v>
      </c>
    </row>
    <row r="210" spans="5:85">
      <c r="E210" s="289">
        <f>計算票!G211</f>
        <v>49510</v>
      </c>
      <c r="G210" s="292">
        <v>204</v>
      </c>
      <c r="H210" s="289">
        <f t="shared" si="152"/>
        <v>45010</v>
      </c>
      <c r="I210" s="289">
        <f t="shared" si="160"/>
        <v>49511.000000000007</v>
      </c>
      <c r="J210" s="297">
        <v>38680</v>
      </c>
      <c r="K210" s="297">
        <f t="shared" si="161"/>
        <v>10831.000000000007</v>
      </c>
      <c r="L210" s="302">
        <f t="shared" si="162"/>
        <v>1.280015511892451</v>
      </c>
      <c r="M210" s="306">
        <v>41150</v>
      </c>
      <c r="N210" s="297">
        <f t="shared" si="163"/>
        <v>8361.0000000000073</v>
      </c>
      <c r="O210" s="311">
        <f t="shared" si="164"/>
        <v>1.2031834750911301</v>
      </c>
      <c r="Q210" s="292">
        <v>204</v>
      </c>
      <c r="R210" s="289">
        <f t="shared" si="153"/>
        <v>45010</v>
      </c>
      <c r="S210" s="289">
        <f t="shared" si="165"/>
        <v>49511.000000000007</v>
      </c>
      <c r="T210" s="297">
        <v>38690</v>
      </c>
      <c r="U210" s="297">
        <f t="shared" si="166"/>
        <v>10821.000000000007</v>
      </c>
      <c r="V210" s="302">
        <f t="shared" si="167"/>
        <v>1.2796846730421298</v>
      </c>
      <c r="W210" s="306">
        <v>41160</v>
      </c>
      <c r="X210" s="297">
        <f t="shared" si="168"/>
        <v>8351.0000000000073</v>
      </c>
      <c r="Y210" s="311">
        <f t="shared" si="169"/>
        <v>1.2028911564625853</v>
      </c>
      <c r="AA210" s="292">
        <v>204</v>
      </c>
      <c r="AB210" s="289">
        <f t="shared" si="154"/>
        <v>45040</v>
      </c>
      <c r="AC210" s="289">
        <f t="shared" si="170"/>
        <v>49544.000000000007</v>
      </c>
      <c r="AD210" s="297">
        <v>40840</v>
      </c>
      <c r="AE210" s="297">
        <f t="shared" si="171"/>
        <v>8704.0000000000073</v>
      </c>
      <c r="AF210" s="302">
        <f t="shared" si="172"/>
        <v>1.2131243878550442</v>
      </c>
      <c r="AG210" s="306">
        <v>43300</v>
      </c>
      <c r="AH210" s="297">
        <f t="shared" si="173"/>
        <v>6244.0000000000073</v>
      </c>
      <c r="AI210" s="311">
        <f t="shared" si="174"/>
        <v>1.1442032332563512</v>
      </c>
      <c r="AK210" s="292">
        <v>204</v>
      </c>
      <c r="AL210" s="289">
        <f t="shared" si="155"/>
        <v>45110</v>
      </c>
      <c r="AM210" s="289">
        <f t="shared" si="175"/>
        <v>49621.000000000007</v>
      </c>
      <c r="AN210" s="297">
        <v>40880</v>
      </c>
      <c r="AO210" s="297">
        <f t="shared" si="176"/>
        <v>8741.0000000000073</v>
      </c>
      <c r="AP210" s="302">
        <f t="shared" si="177"/>
        <v>1.2138209393346382</v>
      </c>
      <c r="AQ210" s="306">
        <v>43350</v>
      </c>
      <c r="AR210" s="297">
        <f t="shared" si="178"/>
        <v>6271.0000000000073</v>
      </c>
      <c r="AS210" s="311">
        <f t="shared" si="179"/>
        <v>1.1446597462514418</v>
      </c>
      <c r="AU210" s="292">
        <v>204</v>
      </c>
      <c r="AV210" s="289">
        <f t="shared" si="156"/>
        <v>45140</v>
      </c>
      <c r="AW210" s="289">
        <f t="shared" si="180"/>
        <v>49654.000000000007</v>
      </c>
      <c r="AX210" s="297">
        <v>40900</v>
      </c>
      <c r="AY210" s="297">
        <f t="shared" si="181"/>
        <v>8754.0000000000073</v>
      </c>
      <c r="AZ210" s="302">
        <f t="shared" si="182"/>
        <v>1.2140342298288511</v>
      </c>
      <c r="BA210" s="306">
        <v>43370</v>
      </c>
      <c r="BB210" s="297">
        <f t="shared" si="183"/>
        <v>6284.0000000000073</v>
      </c>
      <c r="BC210" s="311">
        <f t="shared" si="184"/>
        <v>1.1448927830297442</v>
      </c>
      <c r="BE210" s="292">
        <v>204</v>
      </c>
      <c r="BF210" s="289">
        <f t="shared" si="157"/>
        <v>45390</v>
      </c>
      <c r="BG210" s="289">
        <f t="shared" si="185"/>
        <v>49929.000000000007</v>
      </c>
      <c r="BH210" s="297">
        <v>41050</v>
      </c>
      <c r="BI210" s="297">
        <f t="shared" si="186"/>
        <v>8879.0000000000073</v>
      </c>
      <c r="BJ210" s="302">
        <f t="shared" si="187"/>
        <v>1.2162971985383679</v>
      </c>
      <c r="BK210" s="306">
        <v>43510</v>
      </c>
      <c r="BL210" s="297">
        <f t="shared" si="188"/>
        <v>6419.0000000000073</v>
      </c>
      <c r="BM210" s="311">
        <f t="shared" si="189"/>
        <v>1.147529303608366</v>
      </c>
      <c r="BO210" s="292">
        <v>204</v>
      </c>
      <c r="BP210" s="289">
        <f t="shared" si="158"/>
        <v>45530</v>
      </c>
      <c r="BQ210" s="289">
        <f t="shared" si="190"/>
        <v>50083.000000000007</v>
      </c>
      <c r="BR210" s="297">
        <v>41430</v>
      </c>
      <c r="BS210" s="297">
        <f t="shared" si="191"/>
        <v>8653.0000000000073</v>
      </c>
      <c r="BT210" s="302">
        <f t="shared" si="192"/>
        <v>1.2088583152305095</v>
      </c>
      <c r="BU210" s="306">
        <v>43900</v>
      </c>
      <c r="BV210" s="297">
        <f t="shared" si="193"/>
        <v>6183.0000000000073</v>
      </c>
      <c r="BW210" s="311">
        <f t="shared" si="194"/>
        <v>1.1408428246013669</v>
      </c>
      <c r="BY210" s="292">
        <v>204</v>
      </c>
      <c r="BZ210" s="289">
        <f t="shared" si="159"/>
        <v>45700</v>
      </c>
      <c r="CA210" s="289">
        <f t="shared" si="195"/>
        <v>50270.000000000007</v>
      </c>
      <c r="CB210" s="297">
        <v>41660</v>
      </c>
      <c r="CC210" s="297">
        <f t="shared" si="196"/>
        <v>8610.0000000000073</v>
      </c>
      <c r="CD210" s="302">
        <f t="shared" si="197"/>
        <v>1.2066730676908306</v>
      </c>
      <c r="CE210" s="306">
        <v>44130</v>
      </c>
      <c r="CF210" s="297">
        <f t="shared" si="198"/>
        <v>6140.0000000000073</v>
      </c>
      <c r="CG210" s="311">
        <f t="shared" si="199"/>
        <v>1.1391343757081351</v>
      </c>
    </row>
    <row r="211" spans="5:85">
      <c r="E211" s="289">
        <f>計算票!G212</f>
        <v>49770</v>
      </c>
      <c r="G211" s="292">
        <v>205</v>
      </c>
      <c r="H211" s="289">
        <f t="shared" si="152"/>
        <v>45250</v>
      </c>
      <c r="I211" s="289">
        <f t="shared" si="160"/>
        <v>49775.000000000007</v>
      </c>
      <c r="J211" s="297">
        <v>38880</v>
      </c>
      <c r="K211" s="297">
        <f t="shared" si="161"/>
        <v>10895.000000000007</v>
      </c>
      <c r="L211" s="302">
        <f t="shared" si="162"/>
        <v>1.280221193415638</v>
      </c>
      <c r="M211" s="306">
        <v>41360</v>
      </c>
      <c r="N211" s="297">
        <f t="shared" si="163"/>
        <v>8415.0000000000073</v>
      </c>
      <c r="O211" s="311">
        <f t="shared" si="164"/>
        <v>1.2034574468085109</v>
      </c>
      <c r="Q211" s="292">
        <v>205</v>
      </c>
      <c r="R211" s="289">
        <f t="shared" si="153"/>
        <v>45250</v>
      </c>
      <c r="S211" s="289">
        <f t="shared" si="165"/>
        <v>49775.000000000007</v>
      </c>
      <c r="T211" s="297">
        <v>38890</v>
      </c>
      <c r="U211" s="297">
        <f t="shared" si="166"/>
        <v>10885.000000000007</v>
      </c>
      <c r="V211" s="302">
        <f t="shared" si="167"/>
        <v>1.2798920030856262</v>
      </c>
      <c r="W211" s="306">
        <v>41370</v>
      </c>
      <c r="X211" s="297">
        <f t="shared" si="168"/>
        <v>8405.0000000000073</v>
      </c>
      <c r="Y211" s="311">
        <f t="shared" si="169"/>
        <v>1.2031665458061398</v>
      </c>
      <c r="AA211" s="292">
        <v>205</v>
      </c>
      <c r="AB211" s="289">
        <f t="shared" si="154"/>
        <v>45280</v>
      </c>
      <c r="AC211" s="289">
        <f t="shared" si="170"/>
        <v>49808.000000000007</v>
      </c>
      <c r="AD211" s="297">
        <v>41050</v>
      </c>
      <c r="AE211" s="297">
        <f t="shared" si="171"/>
        <v>8758.0000000000073</v>
      </c>
      <c r="AF211" s="302">
        <f t="shared" si="172"/>
        <v>1.2133495736906215</v>
      </c>
      <c r="AG211" s="306">
        <v>43520</v>
      </c>
      <c r="AH211" s="297">
        <f t="shared" si="173"/>
        <v>6288.0000000000073</v>
      </c>
      <c r="AI211" s="311">
        <f t="shared" si="174"/>
        <v>1.1444852941176473</v>
      </c>
      <c r="AK211" s="292">
        <v>205</v>
      </c>
      <c r="AL211" s="289">
        <f t="shared" si="155"/>
        <v>45350</v>
      </c>
      <c r="AM211" s="289">
        <f t="shared" si="175"/>
        <v>49885.000000000007</v>
      </c>
      <c r="AN211" s="297">
        <v>41090</v>
      </c>
      <c r="AO211" s="297">
        <f t="shared" si="176"/>
        <v>8795.0000000000073</v>
      </c>
      <c r="AP211" s="302">
        <f t="shared" si="177"/>
        <v>1.2140423460696035</v>
      </c>
      <c r="AQ211" s="306">
        <v>43570</v>
      </c>
      <c r="AR211" s="297">
        <f t="shared" si="178"/>
        <v>6315.0000000000073</v>
      </c>
      <c r="AS211" s="311">
        <f t="shared" si="179"/>
        <v>1.1449391783337159</v>
      </c>
      <c r="AU211" s="292">
        <v>205</v>
      </c>
      <c r="AV211" s="289">
        <f t="shared" si="156"/>
        <v>45380</v>
      </c>
      <c r="AW211" s="289">
        <f t="shared" si="180"/>
        <v>49918.000000000007</v>
      </c>
      <c r="AX211" s="297">
        <v>41110</v>
      </c>
      <c r="AY211" s="297">
        <f t="shared" si="181"/>
        <v>8808.0000000000073</v>
      </c>
      <c r="AZ211" s="302">
        <f t="shared" si="182"/>
        <v>1.2142544393091708</v>
      </c>
      <c r="BA211" s="306">
        <v>43590</v>
      </c>
      <c r="BB211" s="297">
        <f t="shared" si="183"/>
        <v>6328.0000000000073</v>
      </c>
      <c r="BC211" s="311">
        <f t="shared" si="184"/>
        <v>1.1451709107593486</v>
      </c>
      <c r="BE211" s="292">
        <v>205</v>
      </c>
      <c r="BF211" s="289">
        <f t="shared" si="157"/>
        <v>45630</v>
      </c>
      <c r="BG211" s="289">
        <f t="shared" si="185"/>
        <v>50193.000000000007</v>
      </c>
      <c r="BH211" s="297">
        <v>41260</v>
      </c>
      <c r="BI211" s="297">
        <f t="shared" si="186"/>
        <v>8933.0000000000073</v>
      </c>
      <c r="BJ211" s="302">
        <f t="shared" si="187"/>
        <v>1.2165050896752305</v>
      </c>
      <c r="BK211" s="306">
        <v>43730</v>
      </c>
      <c r="BL211" s="297">
        <f t="shared" si="188"/>
        <v>6463.0000000000073</v>
      </c>
      <c r="BM211" s="311">
        <f t="shared" si="189"/>
        <v>1.1477932769265953</v>
      </c>
      <c r="BO211" s="292">
        <v>205</v>
      </c>
      <c r="BP211" s="289">
        <f t="shared" si="158"/>
        <v>45770</v>
      </c>
      <c r="BQ211" s="289">
        <f t="shared" si="190"/>
        <v>50347.000000000007</v>
      </c>
      <c r="BR211" s="297">
        <v>41640</v>
      </c>
      <c r="BS211" s="297">
        <f t="shared" si="191"/>
        <v>8707.0000000000073</v>
      </c>
      <c r="BT211" s="302">
        <f t="shared" si="192"/>
        <v>1.2091018251681078</v>
      </c>
      <c r="BU211" s="306">
        <v>44120</v>
      </c>
      <c r="BV211" s="297">
        <f t="shared" si="193"/>
        <v>6227.0000000000073</v>
      </c>
      <c r="BW211" s="311">
        <f t="shared" si="194"/>
        <v>1.141137805983681</v>
      </c>
      <c r="BY211" s="292">
        <v>205</v>
      </c>
      <c r="BZ211" s="289">
        <f t="shared" si="159"/>
        <v>45940</v>
      </c>
      <c r="CA211" s="289">
        <f t="shared" si="195"/>
        <v>50534.000000000007</v>
      </c>
      <c r="CB211" s="297">
        <v>41870</v>
      </c>
      <c r="CC211" s="297">
        <f t="shared" si="196"/>
        <v>8664.0000000000073</v>
      </c>
      <c r="CD211" s="302">
        <f t="shared" si="197"/>
        <v>1.2069262001433008</v>
      </c>
      <c r="CE211" s="306">
        <v>44350</v>
      </c>
      <c r="CF211" s="297">
        <f t="shared" si="198"/>
        <v>6184.0000000000073</v>
      </c>
      <c r="CG211" s="311">
        <f t="shared" si="199"/>
        <v>1.1394363021420519</v>
      </c>
    </row>
    <row r="212" spans="5:85">
      <c r="E212" s="289">
        <f>計算票!G213</f>
        <v>50030</v>
      </c>
      <c r="G212" s="292">
        <v>206</v>
      </c>
      <c r="H212" s="289">
        <f t="shared" si="152"/>
        <v>45490</v>
      </c>
      <c r="I212" s="289">
        <f t="shared" si="160"/>
        <v>50039.000000000007</v>
      </c>
      <c r="J212" s="297">
        <v>39080</v>
      </c>
      <c r="K212" s="297">
        <f t="shared" si="161"/>
        <v>10959.000000000007</v>
      </c>
      <c r="L212" s="302">
        <f t="shared" si="162"/>
        <v>1.2804247697031732</v>
      </c>
      <c r="M212" s="306">
        <v>41560</v>
      </c>
      <c r="N212" s="297">
        <f t="shared" si="163"/>
        <v>8479.0000000000073</v>
      </c>
      <c r="O212" s="311">
        <f t="shared" si="164"/>
        <v>1.2040182868142446</v>
      </c>
      <c r="Q212" s="292">
        <v>206</v>
      </c>
      <c r="R212" s="289">
        <f t="shared" si="153"/>
        <v>45490</v>
      </c>
      <c r="S212" s="289">
        <f t="shared" si="165"/>
        <v>50039.000000000007</v>
      </c>
      <c r="T212" s="297">
        <v>39090</v>
      </c>
      <c r="U212" s="297">
        <f t="shared" si="166"/>
        <v>10949.000000000007</v>
      </c>
      <c r="V212" s="302">
        <f t="shared" si="167"/>
        <v>1.2800972115630598</v>
      </c>
      <c r="W212" s="306">
        <v>41580</v>
      </c>
      <c r="X212" s="297">
        <f t="shared" si="168"/>
        <v>8459.0000000000073</v>
      </c>
      <c r="Y212" s="311">
        <f t="shared" si="169"/>
        <v>1.2034391534391535</v>
      </c>
      <c r="AA212" s="292">
        <v>206</v>
      </c>
      <c r="AB212" s="289">
        <f t="shared" si="154"/>
        <v>45520</v>
      </c>
      <c r="AC212" s="289">
        <f t="shared" si="170"/>
        <v>50072.000000000007</v>
      </c>
      <c r="AD212" s="297">
        <v>41260</v>
      </c>
      <c r="AE212" s="297">
        <f t="shared" si="171"/>
        <v>8812.0000000000073</v>
      </c>
      <c r="AF212" s="302">
        <f t="shared" si="172"/>
        <v>1.2135724672806594</v>
      </c>
      <c r="AG212" s="306">
        <v>43740</v>
      </c>
      <c r="AH212" s="297">
        <f t="shared" si="173"/>
        <v>6332.0000000000073</v>
      </c>
      <c r="AI212" s="311">
        <f t="shared" si="174"/>
        <v>1.144764517604024</v>
      </c>
      <c r="AK212" s="292">
        <v>206</v>
      </c>
      <c r="AL212" s="289">
        <f t="shared" si="155"/>
        <v>45590</v>
      </c>
      <c r="AM212" s="289">
        <f t="shared" si="175"/>
        <v>50149.000000000007</v>
      </c>
      <c r="AN212" s="297">
        <v>41300</v>
      </c>
      <c r="AO212" s="297">
        <f t="shared" si="176"/>
        <v>8849.0000000000073</v>
      </c>
      <c r="AP212" s="302">
        <f t="shared" si="177"/>
        <v>1.2142615012106539</v>
      </c>
      <c r="AQ212" s="306">
        <v>43790</v>
      </c>
      <c r="AR212" s="297">
        <f t="shared" si="178"/>
        <v>6359.0000000000073</v>
      </c>
      <c r="AS212" s="311">
        <f t="shared" si="179"/>
        <v>1.1452158026946793</v>
      </c>
      <c r="AU212" s="292">
        <v>206</v>
      </c>
      <c r="AV212" s="289">
        <f t="shared" si="156"/>
        <v>45620</v>
      </c>
      <c r="AW212" s="289">
        <f t="shared" si="180"/>
        <v>50182.000000000007</v>
      </c>
      <c r="AX212" s="297">
        <v>41320</v>
      </c>
      <c r="AY212" s="297">
        <f t="shared" si="181"/>
        <v>8862.0000000000073</v>
      </c>
      <c r="AZ212" s="302">
        <f t="shared" si="182"/>
        <v>1.2144724104549856</v>
      </c>
      <c r="BA212" s="306">
        <v>43810</v>
      </c>
      <c r="BB212" s="297">
        <f t="shared" si="183"/>
        <v>6372.0000000000073</v>
      </c>
      <c r="BC212" s="311">
        <f t="shared" si="184"/>
        <v>1.1454462451495093</v>
      </c>
      <c r="BE212" s="292">
        <v>206</v>
      </c>
      <c r="BF212" s="289">
        <f t="shared" si="157"/>
        <v>45870</v>
      </c>
      <c r="BG212" s="289">
        <f t="shared" si="185"/>
        <v>50457.000000000007</v>
      </c>
      <c r="BH212" s="297">
        <v>41470</v>
      </c>
      <c r="BI212" s="297">
        <f t="shared" si="186"/>
        <v>8987.0000000000073</v>
      </c>
      <c r="BJ212" s="302">
        <f t="shared" si="187"/>
        <v>1.2167108753315652</v>
      </c>
      <c r="BK212" s="306">
        <v>43950</v>
      </c>
      <c r="BL212" s="297">
        <f t="shared" si="188"/>
        <v>6507.0000000000073</v>
      </c>
      <c r="BM212" s="311">
        <f t="shared" si="189"/>
        <v>1.1480546075085325</v>
      </c>
      <c r="BO212" s="292">
        <v>206</v>
      </c>
      <c r="BP212" s="289">
        <f t="shared" si="158"/>
        <v>46010</v>
      </c>
      <c r="BQ212" s="289">
        <f t="shared" si="190"/>
        <v>50611.000000000007</v>
      </c>
      <c r="BR212" s="297">
        <v>41850</v>
      </c>
      <c r="BS212" s="297">
        <f t="shared" si="191"/>
        <v>8761.0000000000073</v>
      </c>
      <c r="BT212" s="302">
        <f t="shared" si="192"/>
        <v>1.2093428912783752</v>
      </c>
      <c r="BU212" s="306">
        <v>44340</v>
      </c>
      <c r="BV212" s="297">
        <f t="shared" si="193"/>
        <v>6271.0000000000073</v>
      </c>
      <c r="BW212" s="311">
        <f t="shared" si="194"/>
        <v>1.141429860171403</v>
      </c>
      <c r="BY212" s="292">
        <v>206</v>
      </c>
      <c r="BZ212" s="289">
        <f t="shared" si="159"/>
        <v>46180</v>
      </c>
      <c r="CA212" s="289">
        <f t="shared" si="195"/>
        <v>50798.000000000007</v>
      </c>
      <c r="CB212" s="297">
        <v>42080</v>
      </c>
      <c r="CC212" s="297">
        <f t="shared" si="196"/>
        <v>8718.0000000000073</v>
      </c>
      <c r="CD212" s="302">
        <f t="shared" si="197"/>
        <v>1.2071768060836503</v>
      </c>
      <c r="CE212" s="306">
        <v>44570</v>
      </c>
      <c r="CF212" s="297">
        <f t="shared" si="198"/>
        <v>6228.0000000000073</v>
      </c>
      <c r="CG212" s="311">
        <f t="shared" si="199"/>
        <v>1.1397352479246132</v>
      </c>
    </row>
    <row r="213" spans="5:85">
      <c r="E213" s="289">
        <f>計算票!G214</f>
        <v>50300</v>
      </c>
      <c r="G213" s="292">
        <v>207</v>
      </c>
      <c r="H213" s="289">
        <f t="shared" si="152"/>
        <v>45730</v>
      </c>
      <c r="I213" s="289">
        <f t="shared" si="160"/>
        <v>50303.000000000007</v>
      </c>
      <c r="J213" s="297">
        <v>39280</v>
      </c>
      <c r="K213" s="297">
        <f t="shared" si="161"/>
        <v>11023.000000000007</v>
      </c>
      <c r="L213" s="302">
        <f t="shared" si="162"/>
        <v>1.2806262729124238</v>
      </c>
      <c r="M213" s="306">
        <v>41770</v>
      </c>
      <c r="N213" s="297">
        <f t="shared" si="163"/>
        <v>8533.0000000000073</v>
      </c>
      <c r="O213" s="311">
        <f t="shared" si="164"/>
        <v>1.2042853722767539</v>
      </c>
      <c r="Q213" s="292">
        <v>207</v>
      </c>
      <c r="R213" s="289">
        <f t="shared" si="153"/>
        <v>45730</v>
      </c>
      <c r="S213" s="289">
        <f t="shared" si="165"/>
        <v>50303.000000000007</v>
      </c>
      <c r="T213" s="297">
        <v>39290</v>
      </c>
      <c r="U213" s="297">
        <f t="shared" si="166"/>
        <v>11013.000000000007</v>
      </c>
      <c r="V213" s="302">
        <f t="shared" si="167"/>
        <v>1.2803003308729959</v>
      </c>
      <c r="W213" s="306">
        <v>41780</v>
      </c>
      <c r="X213" s="297">
        <f t="shared" si="168"/>
        <v>8523.0000000000073</v>
      </c>
      <c r="Y213" s="311">
        <f t="shared" si="169"/>
        <v>1.2039971278123507</v>
      </c>
      <c r="AA213" s="292">
        <v>207</v>
      </c>
      <c r="AB213" s="289">
        <f t="shared" si="154"/>
        <v>45760</v>
      </c>
      <c r="AC213" s="289">
        <f t="shared" si="170"/>
        <v>50336.000000000007</v>
      </c>
      <c r="AD213" s="297">
        <v>41470</v>
      </c>
      <c r="AE213" s="297">
        <f t="shared" si="171"/>
        <v>8866.0000000000073</v>
      </c>
      <c r="AF213" s="302">
        <f t="shared" si="172"/>
        <v>1.2137931034482761</v>
      </c>
      <c r="AG213" s="306">
        <v>43960</v>
      </c>
      <c r="AH213" s="297">
        <f t="shared" si="173"/>
        <v>6376.0000000000073</v>
      </c>
      <c r="AI213" s="311">
        <f t="shared" si="174"/>
        <v>1.1450409463148319</v>
      </c>
      <c r="AK213" s="292">
        <v>207</v>
      </c>
      <c r="AL213" s="289">
        <f t="shared" si="155"/>
        <v>45830</v>
      </c>
      <c r="AM213" s="289">
        <f t="shared" si="175"/>
        <v>50413.000000000007</v>
      </c>
      <c r="AN213" s="297">
        <v>41510</v>
      </c>
      <c r="AO213" s="297">
        <f t="shared" si="176"/>
        <v>8903.0000000000073</v>
      </c>
      <c r="AP213" s="302">
        <f t="shared" si="177"/>
        <v>1.2144784389303784</v>
      </c>
      <c r="AQ213" s="306">
        <v>44010</v>
      </c>
      <c r="AR213" s="297">
        <f t="shared" si="178"/>
        <v>6403.0000000000073</v>
      </c>
      <c r="AS213" s="311">
        <f t="shared" si="179"/>
        <v>1.1454896614405818</v>
      </c>
      <c r="AU213" s="292">
        <v>207</v>
      </c>
      <c r="AV213" s="289">
        <f t="shared" si="156"/>
        <v>45860</v>
      </c>
      <c r="AW213" s="289">
        <f t="shared" si="180"/>
        <v>50446.000000000007</v>
      </c>
      <c r="AX213" s="297">
        <v>41530</v>
      </c>
      <c r="AY213" s="297">
        <f t="shared" si="181"/>
        <v>8916.0000000000073</v>
      </c>
      <c r="AZ213" s="302">
        <f t="shared" si="182"/>
        <v>1.2146881772212861</v>
      </c>
      <c r="BA213" s="306">
        <v>44030</v>
      </c>
      <c r="BB213" s="297">
        <f t="shared" si="183"/>
        <v>6416.0000000000073</v>
      </c>
      <c r="BC213" s="311">
        <f t="shared" si="184"/>
        <v>1.1457188280717694</v>
      </c>
      <c r="BE213" s="292">
        <v>207</v>
      </c>
      <c r="BF213" s="289">
        <f t="shared" si="157"/>
        <v>46110</v>
      </c>
      <c r="BG213" s="289">
        <f t="shared" si="185"/>
        <v>50721.000000000007</v>
      </c>
      <c r="BH213" s="297">
        <v>41670</v>
      </c>
      <c r="BI213" s="297">
        <f t="shared" si="186"/>
        <v>9051.0000000000073</v>
      </c>
      <c r="BJ213" s="302">
        <f t="shared" si="187"/>
        <v>1.2172066234701227</v>
      </c>
      <c r="BK213" s="306">
        <v>44170</v>
      </c>
      <c r="BL213" s="297">
        <f t="shared" si="188"/>
        <v>6551.0000000000073</v>
      </c>
      <c r="BM213" s="311">
        <f t="shared" si="189"/>
        <v>1.1483133348426535</v>
      </c>
      <c r="BO213" s="292">
        <v>207</v>
      </c>
      <c r="BP213" s="289">
        <f t="shared" si="158"/>
        <v>46250</v>
      </c>
      <c r="BQ213" s="289">
        <f t="shared" si="190"/>
        <v>50875.000000000007</v>
      </c>
      <c r="BR213" s="297">
        <v>42060</v>
      </c>
      <c r="BS213" s="297">
        <f t="shared" si="191"/>
        <v>8815.0000000000073</v>
      </c>
      <c r="BT213" s="302">
        <f t="shared" si="192"/>
        <v>1.2095815501664291</v>
      </c>
      <c r="BU213" s="306">
        <v>44560</v>
      </c>
      <c r="BV213" s="297">
        <f t="shared" si="193"/>
        <v>6315.0000000000073</v>
      </c>
      <c r="BW213" s="311">
        <f t="shared" si="194"/>
        <v>1.1417190305206464</v>
      </c>
      <c r="BY213" s="292">
        <v>207</v>
      </c>
      <c r="BZ213" s="289">
        <f t="shared" si="159"/>
        <v>46420</v>
      </c>
      <c r="CA213" s="289">
        <f t="shared" si="195"/>
        <v>51062.000000000007</v>
      </c>
      <c r="CB213" s="297">
        <v>42290</v>
      </c>
      <c r="CC213" s="297">
        <f t="shared" si="196"/>
        <v>8772.0000000000073</v>
      </c>
      <c r="CD213" s="302">
        <f t="shared" si="197"/>
        <v>1.207424923149681</v>
      </c>
      <c r="CE213" s="306">
        <v>44790</v>
      </c>
      <c r="CF213" s="297">
        <f t="shared" si="198"/>
        <v>6272.0000000000073</v>
      </c>
      <c r="CG213" s="311">
        <f t="shared" si="199"/>
        <v>1.1400312569770039</v>
      </c>
    </row>
    <row r="214" spans="5:85">
      <c r="E214" s="289">
        <f>計算票!G215</f>
        <v>50560</v>
      </c>
      <c r="G214" s="292">
        <v>208</v>
      </c>
      <c r="H214" s="289">
        <f t="shared" si="152"/>
        <v>45970</v>
      </c>
      <c r="I214" s="289">
        <f t="shared" si="160"/>
        <v>50567.000000000007</v>
      </c>
      <c r="J214" s="297">
        <v>39470</v>
      </c>
      <c r="K214" s="297">
        <f t="shared" si="161"/>
        <v>11097.000000000007</v>
      </c>
      <c r="L214" s="302">
        <f t="shared" si="162"/>
        <v>1.2811502406891311</v>
      </c>
      <c r="M214" s="306">
        <v>41980</v>
      </c>
      <c r="N214" s="297">
        <f t="shared" si="163"/>
        <v>8587.0000000000073</v>
      </c>
      <c r="O214" s="311">
        <f t="shared" si="164"/>
        <v>1.2045497856121965</v>
      </c>
      <c r="Q214" s="292">
        <v>208</v>
      </c>
      <c r="R214" s="289">
        <f t="shared" si="153"/>
        <v>45970</v>
      </c>
      <c r="S214" s="289">
        <f t="shared" si="165"/>
        <v>50567.000000000007</v>
      </c>
      <c r="T214" s="297">
        <v>39490</v>
      </c>
      <c r="U214" s="297">
        <f t="shared" si="166"/>
        <v>11077.000000000007</v>
      </c>
      <c r="V214" s="302">
        <f t="shared" si="167"/>
        <v>1.2805013927576603</v>
      </c>
      <c r="W214" s="306">
        <v>41990</v>
      </c>
      <c r="X214" s="297">
        <f t="shared" si="168"/>
        <v>8577.0000000000073</v>
      </c>
      <c r="Y214" s="311">
        <f t="shared" si="169"/>
        <v>1.2042629197427961</v>
      </c>
      <c r="AA214" s="292">
        <v>208</v>
      </c>
      <c r="AB214" s="289">
        <f t="shared" si="154"/>
        <v>46000</v>
      </c>
      <c r="AC214" s="289">
        <f t="shared" si="170"/>
        <v>50600.000000000007</v>
      </c>
      <c r="AD214" s="297">
        <v>41670</v>
      </c>
      <c r="AE214" s="297">
        <f t="shared" si="171"/>
        <v>8930.0000000000073</v>
      </c>
      <c r="AF214" s="302">
        <f t="shared" si="172"/>
        <v>1.2143028557715385</v>
      </c>
      <c r="AG214" s="306">
        <v>44180</v>
      </c>
      <c r="AH214" s="297">
        <f t="shared" si="173"/>
        <v>6420.0000000000073</v>
      </c>
      <c r="AI214" s="311">
        <f t="shared" si="174"/>
        <v>1.1453146220009056</v>
      </c>
      <c r="AK214" s="292">
        <v>208</v>
      </c>
      <c r="AL214" s="289">
        <f t="shared" si="155"/>
        <v>46070</v>
      </c>
      <c r="AM214" s="289">
        <f t="shared" si="175"/>
        <v>50677.000000000007</v>
      </c>
      <c r="AN214" s="297">
        <v>41720</v>
      </c>
      <c r="AO214" s="297">
        <f t="shared" si="176"/>
        <v>8957.0000000000073</v>
      </c>
      <c r="AP214" s="302">
        <f t="shared" si="177"/>
        <v>1.2146931927133271</v>
      </c>
      <c r="AQ214" s="306">
        <v>44230</v>
      </c>
      <c r="AR214" s="297">
        <f t="shared" si="178"/>
        <v>6447.0000000000073</v>
      </c>
      <c r="AS214" s="311">
        <f t="shared" si="179"/>
        <v>1.1457607958399278</v>
      </c>
      <c r="AU214" s="292">
        <v>208</v>
      </c>
      <c r="AV214" s="289">
        <f t="shared" si="156"/>
        <v>46100</v>
      </c>
      <c r="AW214" s="289">
        <f t="shared" si="180"/>
        <v>50710.000000000007</v>
      </c>
      <c r="AX214" s="297">
        <v>41740</v>
      </c>
      <c r="AY214" s="297">
        <f t="shared" si="181"/>
        <v>8970.0000000000073</v>
      </c>
      <c r="AZ214" s="302">
        <f t="shared" si="182"/>
        <v>1.2149017728797318</v>
      </c>
      <c r="BA214" s="306">
        <v>44250</v>
      </c>
      <c r="BB214" s="297">
        <f t="shared" si="183"/>
        <v>6460.0000000000073</v>
      </c>
      <c r="BC214" s="311">
        <f t="shared" si="184"/>
        <v>1.1459887005649718</v>
      </c>
      <c r="BE214" s="292">
        <v>208</v>
      </c>
      <c r="BF214" s="289">
        <f t="shared" si="157"/>
        <v>46350</v>
      </c>
      <c r="BG214" s="289">
        <f t="shared" si="185"/>
        <v>50985.000000000007</v>
      </c>
      <c r="BH214" s="297">
        <v>41880</v>
      </c>
      <c r="BI214" s="297">
        <f t="shared" si="186"/>
        <v>9105.0000000000073</v>
      </c>
      <c r="BJ214" s="302">
        <f t="shared" si="187"/>
        <v>1.217406876790831</v>
      </c>
      <c r="BK214" s="306">
        <v>44390</v>
      </c>
      <c r="BL214" s="297">
        <f t="shared" si="188"/>
        <v>6595.0000000000073</v>
      </c>
      <c r="BM214" s="311">
        <f t="shared" si="189"/>
        <v>1.1485694976346026</v>
      </c>
      <c r="BO214" s="292">
        <v>208</v>
      </c>
      <c r="BP214" s="289">
        <f t="shared" si="158"/>
        <v>46490</v>
      </c>
      <c r="BQ214" s="289">
        <f t="shared" si="190"/>
        <v>51139.000000000007</v>
      </c>
      <c r="BR214" s="297">
        <v>42270</v>
      </c>
      <c r="BS214" s="297">
        <f t="shared" si="191"/>
        <v>8869.0000000000073</v>
      </c>
      <c r="BT214" s="302">
        <f t="shared" si="192"/>
        <v>1.20981783770996</v>
      </c>
      <c r="BU214" s="306">
        <v>44780</v>
      </c>
      <c r="BV214" s="297">
        <f t="shared" si="193"/>
        <v>6359.0000000000073</v>
      </c>
      <c r="BW214" s="311">
        <f t="shared" si="194"/>
        <v>1.1420053595355071</v>
      </c>
      <c r="BY214" s="292">
        <v>208</v>
      </c>
      <c r="BZ214" s="289">
        <f t="shared" si="159"/>
        <v>46660</v>
      </c>
      <c r="CA214" s="289">
        <f t="shared" si="195"/>
        <v>51326.000000000007</v>
      </c>
      <c r="CB214" s="297">
        <v>42500</v>
      </c>
      <c r="CC214" s="297">
        <f t="shared" si="196"/>
        <v>8826.0000000000073</v>
      </c>
      <c r="CD214" s="302">
        <f t="shared" si="197"/>
        <v>1.2076705882352943</v>
      </c>
      <c r="CE214" s="306">
        <v>45010</v>
      </c>
      <c r="CF214" s="297">
        <f t="shared" si="198"/>
        <v>6316.0000000000073</v>
      </c>
      <c r="CG214" s="311">
        <f t="shared" si="199"/>
        <v>1.1403243723616976</v>
      </c>
    </row>
    <row r="215" spans="5:85">
      <c r="E215" s="289">
        <f>計算票!G216</f>
        <v>50830</v>
      </c>
      <c r="G215" s="292">
        <v>209</v>
      </c>
      <c r="H215" s="289">
        <f t="shared" si="152"/>
        <v>46210</v>
      </c>
      <c r="I215" s="289">
        <f t="shared" si="160"/>
        <v>50831.000000000007</v>
      </c>
      <c r="J215" s="297">
        <v>39670</v>
      </c>
      <c r="K215" s="297">
        <f t="shared" si="161"/>
        <v>11161.000000000007</v>
      </c>
      <c r="L215" s="302">
        <f t="shared" si="162"/>
        <v>1.2813461053692969</v>
      </c>
      <c r="M215" s="306">
        <v>42190</v>
      </c>
      <c r="N215" s="297">
        <f t="shared" si="163"/>
        <v>8641.0000000000073</v>
      </c>
      <c r="O215" s="311">
        <f t="shared" si="164"/>
        <v>1.2048115667219721</v>
      </c>
      <c r="Q215" s="292">
        <v>209</v>
      </c>
      <c r="R215" s="289">
        <f t="shared" si="153"/>
        <v>46210</v>
      </c>
      <c r="S215" s="289">
        <f t="shared" si="165"/>
        <v>50831.000000000007</v>
      </c>
      <c r="T215" s="297">
        <v>39680</v>
      </c>
      <c r="U215" s="297">
        <f t="shared" si="166"/>
        <v>11151.000000000007</v>
      </c>
      <c r="V215" s="302">
        <f t="shared" si="167"/>
        <v>1.2810231854838712</v>
      </c>
      <c r="W215" s="306">
        <v>42200</v>
      </c>
      <c r="X215" s="297">
        <f t="shared" si="168"/>
        <v>8631.0000000000073</v>
      </c>
      <c r="Y215" s="311">
        <f t="shared" si="169"/>
        <v>1.2045260663507111</v>
      </c>
      <c r="AA215" s="292">
        <v>209</v>
      </c>
      <c r="AB215" s="289">
        <f t="shared" si="154"/>
        <v>46240</v>
      </c>
      <c r="AC215" s="289">
        <f t="shared" si="170"/>
        <v>50864.000000000007</v>
      </c>
      <c r="AD215" s="297">
        <v>41880</v>
      </c>
      <c r="AE215" s="297">
        <f t="shared" si="171"/>
        <v>8984.0000000000073</v>
      </c>
      <c r="AF215" s="302">
        <f t="shared" si="172"/>
        <v>1.2145176695319964</v>
      </c>
      <c r="AG215" s="306">
        <v>44400</v>
      </c>
      <c r="AH215" s="297">
        <f t="shared" si="173"/>
        <v>6464.0000000000073</v>
      </c>
      <c r="AI215" s="311">
        <f t="shared" si="174"/>
        <v>1.1455855855855857</v>
      </c>
      <c r="AK215" s="292">
        <v>209</v>
      </c>
      <c r="AL215" s="289">
        <f t="shared" si="155"/>
        <v>46310</v>
      </c>
      <c r="AM215" s="289">
        <f t="shared" si="175"/>
        <v>50941.000000000007</v>
      </c>
      <c r="AN215" s="297">
        <v>41930</v>
      </c>
      <c r="AO215" s="297">
        <f t="shared" si="176"/>
        <v>9011.0000000000073</v>
      </c>
      <c r="AP215" s="302">
        <f t="shared" si="177"/>
        <v>1.2149057953732414</v>
      </c>
      <c r="AQ215" s="306">
        <v>44450</v>
      </c>
      <c r="AR215" s="297">
        <f t="shared" si="178"/>
        <v>6491.0000000000073</v>
      </c>
      <c r="AS215" s="311">
        <f t="shared" si="179"/>
        <v>1.1460292463442072</v>
      </c>
      <c r="AU215" s="292">
        <v>209</v>
      </c>
      <c r="AV215" s="289">
        <f t="shared" si="156"/>
        <v>46340</v>
      </c>
      <c r="AW215" s="289">
        <f t="shared" si="180"/>
        <v>50974.000000000007</v>
      </c>
      <c r="AX215" s="297">
        <v>41950</v>
      </c>
      <c r="AY215" s="297">
        <f t="shared" si="181"/>
        <v>9024.0000000000073</v>
      </c>
      <c r="AZ215" s="302">
        <f t="shared" si="182"/>
        <v>1.215113230035757</v>
      </c>
      <c r="BA215" s="306">
        <v>44470</v>
      </c>
      <c r="BB215" s="297">
        <f t="shared" si="183"/>
        <v>6504.0000000000073</v>
      </c>
      <c r="BC215" s="311">
        <f t="shared" si="184"/>
        <v>1.1462559028558581</v>
      </c>
      <c r="BE215" s="292">
        <v>209</v>
      </c>
      <c r="BF215" s="289">
        <f t="shared" si="157"/>
        <v>46590</v>
      </c>
      <c r="BG215" s="289">
        <f t="shared" si="185"/>
        <v>51249.000000000007</v>
      </c>
      <c r="BH215" s="297">
        <v>42090</v>
      </c>
      <c r="BI215" s="297">
        <f t="shared" si="186"/>
        <v>9159.0000000000073</v>
      </c>
      <c r="BJ215" s="302">
        <f t="shared" si="187"/>
        <v>1.2176051318602996</v>
      </c>
      <c r="BK215" s="306">
        <v>44610</v>
      </c>
      <c r="BL215" s="297">
        <f t="shared" si="188"/>
        <v>6639.0000000000073</v>
      </c>
      <c r="BM215" s="311">
        <f t="shared" si="189"/>
        <v>1.1488231338264965</v>
      </c>
      <c r="BO215" s="292">
        <v>209</v>
      </c>
      <c r="BP215" s="289">
        <f t="shared" si="158"/>
        <v>46730</v>
      </c>
      <c r="BQ215" s="289">
        <f t="shared" si="190"/>
        <v>51403.000000000007</v>
      </c>
      <c r="BR215" s="297">
        <v>42480</v>
      </c>
      <c r="BS215" s="297">
        <f t="shared" si="191"/>
        <v>8923.0000000000073</v>
      </c>
      <c r="BT215" s="302">
        <f t="shared" si="192"/>
        <v>1.2100517890772129</v>
      </c>
      <c r="BU215" s="306">
        <v>45000</v>
      </c>
      <c r="BV215" s="297">
        <f t="shared" si="193"/>
        <v>6403.0000000000073</v>
      </c>
      <c r="BW215" s="311">
        <f t="shared" si="194"/>
        <v>1.1422888888888891</v>
      </c>
      <c r="BY215" s="292">
        <v>209</v>
      </c>
      <c r="BZ215" s="289">
        <f t="shared" si="159"/>
        <v>46900</v>
      </c>
      <c r="CA215" s="289">
        <f t="shared" si="195"/>
        <v>51590.000000000007</v>
      </c>
      <c r="CB215" s="297">
        <v>42710</v>
      </c>
      <c r="CC215" s="297">
        <f t="shared" si="196"/>
        <v>8880.0000000000073</v>
      </c>
      <c r="CD215" s="302">
        <f t="shared" si="197"/>
        <v>1.2079138375087803</v>
      </c>
      <c r="CE215" s="306">
        <v>45230</v>
      </c>
      <c r="CF215" s="297">
        <f t="shared" si="198"/>
        <v>6360.0000000000073</v>
      </c>
      <c r="CG215" s="311">
        <f t="shared" si="199"/>
        <v>1.1406146363033387</v>
      </c>
    </row>
    <row r="216" spans="5:85">
      <c r="E216" s="289">
        <f>計算票!G217</f>
        <v>51090</v>
      </c>
      <c r="G216" s="292">
        <v>210</v>
      </c>
      <c r="H216" s="289">
        <f t="shared" si="152"/>
        <v>46450</v>
      </c>
      <c r="I216" s="289">
        <f t="shared" si="160"/>
        <v>51095.000000000007</v>
      </c>
      <c r="J216" s="297">
        <v>39870</v>
      </c>
      <c r="K216" s="297">
        <f t="shared" si="161"/>
        <v>11225.000000000007</v>
      </c>
      <c r="L216" s="302">
        <f t="shared" si="162"/>
        <v>1.2815400050163033</v>
      </c>
      <c r="M216" s="306">
        <v>42400</v>
      </c>
      <c r="N216" s="297">
        <f t="shared" si="163"/>
        <v>8695.0000000000073</v>
      </c>
      <c r="O216" s="311">
        <f t="shared" si="164"/>
        <v>1.2050707547169812</v>
      </c>
      <c r="Q216" s="292">
        <v>210</v>
      </c>
      <c r="R216" s="289">
        <f t="shared" si="153"/>
        <v>46450</v>
      </c>
      <c r="S216" s="289">
        <f t="shared" si="165"/>
        <v>51095.000000000007</v>
      </c>
      <c r="T216" s="297">
        <v>39880</v>
      </c>
      <c r="U216" s="297">
        <f t="shared" si="166"/>
        <v>11215.000000000007</v>
      </c>
      <c r="V216" s="302">
        <f t="shared" si="167"/>
        <v>1.281218655967904</v>
      </c>
      <c r="W216" s="306">
        <v>42410</v>
      </c>
      <c r="X216" s="297">
        <f t="shared" si="168"/>
        <v>8685.0000000000073</v>
      </c>
      <c r="Y216" s="311">
        <f t="shared" si="169"/>
        <v>1.2047866069323274</v>
      </c>
      <c r="AA216" s="292">
        <v>210</v>
      </c>
      <c r="AB216" s="289">
        <f t="shared" si="154"/>
        <v>46480</v>
      </c>
      <c r="AC216" s="289">
        <f t="shared" si="170"/>
        <v>51128.000000000007</v>
      </c>
      <c r="AD216" s="297">
        <v>42090</v>
      </c>
      <c r="AE216" s="297">
        <f t="shared" si="171"/>
        <v>9038.0000000000073</v>
      </c>
      <c r="AF216" s="302">
        <f t="shared" si="172"/>
        <v>1.2147303397481588</v>
      </c>
      <c r="AG216" s="306">
        <v>44620</v>
      </c>
      <c r="AH216" s="297">
        <f t="shared" si="173"/>
        <v>6508.0000000000073</v>
      </c>
      <c r="AI216" s="311">
        <f t="shared" si="174"/>
        <v>1.145853877185119</v>
      </c>
      <c r="AK216" s="292">
        <v>210</v>
      </c>
      <c r="AL216" s="289">
        <f t="shared" si="155"/>
        <v>46550</v>
      </c>
      <c r="AM216" s="289">
        <f t="shared" si="175"/>
        <v>51205.000000000007</v>
      </c>
      <c r="AN216" s="297">
        <v>42140</v>
      </c>
      <c r="AO216" s="297">
        <f t="shared" si="176"/>
        <v>9065.0000000000073</v>
      </c>
      <c r="AP216" s="302">
        <f t="shared" si="177"/>
        <v>1.2151162790697676</v>
      </c>
      <c r="AQ216" s="306">
        <v>44670</v>
      </c>
      <c r="AR216" s="297">
        <f t="shared" si="178"/>
        <v>6535.0000000000073</v>
      </c>
      <c r="AS216" s="311">
        <f t="shared" si="179"/>
        <v>1.1462950526080145</v>
      </c>
      <c r="AU216" s="292">
        <v>210</v>
      </c>
      <c r="AV216" s="289">
        <f t="shared" si="156"/>
        <v>46580</v>
      </c>
      <c r="AW216" s="289">
        <f t="shared" si="180"/>
        <v>51238.000000000007</v>
      </c>
      <c r="AX216" s="297">
        <v>42160</v>
      </c>
      <c r="AY216" s="297">
        <f t="shared" si="181"/>
        <v>9078.0000000000073</v>
      </c>
      <c r="AZ216" s="302">
        <f t="shared" si="182"/>
        <v>1.2153225806451615</v>
      </c>
      <c r="BA216" s="306">
        <v>44690</v>
      </c>
      <c r="BB216" s="297">
        <f t="shared" si="183"/>
        <v>6548.0000000000073</v>
      </c>
      <c r="BC216" s="311">
        <f t="shared" si="184"/>
        <v>1.1465204743790558</v>
      </c>
      <c r="BE216" s="292">
        <v>210</v>
      </c>
      <c r="BF216" s="289">
        <f t="shared" si="157"/>
        <v>46830</v>
      </c>
      <c r="BG216" s="289">
        <f t="shared" si="185"/>
        <v>51513.000000000007</v>
      </c>
      <c r="BH216" s="297">
        <v>42300</v>
      </c>
      <c r="BI216" s="297">
        <f t="shared" si="186"/>
        <v>9213.0000000000073</v>
      </c>
      <c r="BJ216" s="302">
        <f t="shared" si="187"/>
        <v>1.2178014184397166</v>
      </c>
      <c r="BK216" s="306">
        <v>44830</v>
      </c>
      <c r="BL216" s="297">
        <f t="shared" si="188"/>
        <v>6683.0000000000073</v>
      </c>
      <c r="BM216" s="311">
        <f t="shared" si="189"/>
        <v>1.1490742806156593</v>
      </c>
      <c r="BO216" s="292">
        <v>210</v>
      </c>
      <c r="BP216" s="289">
        <f t="shared" si="158"/>
        <v>46970</v>
      </c>
      <c r="BQ216" s="289">
        <f t="shared" si="190"/>
        <v>51667.000000000007</v>
      </c>
      <c r="BR216" s="297">
        <v>42690</v>
      </c>
      <c r="BS216" s="297">
        <f t="shared" si="191"/>
        <v>8977.0000000000073</v>
      </c>
      <c r="BT216" s="302">
        <f t="shared" si="192"/>
        <v>1.2102834387444368</v>
      </c>
      <c r="BU216" s="306">
        <v>45220</v>
      </c>
      <c r="BV216" s="297">
        <f t="shared" si="193"/>
        <v>6447.0000000000073</v>
      </c>
      <c r="BW216" s="311">
        <f t="shared" si="194"/>
        <v>1.1425696594427246</v>
      </c>
      <c r="BY216" s="292">
        <v>210</v>
      </c>
      <c r="BZ216" s="289">
        <f t="shared" si="159"/>
        <v>47140</v>
      </c>
      <c r="CA216" s="289">
        <f t="shared" si="195"/>
        <v>51854.000000000007</v>
      </c>
      <c r="CB216" s="297">
        <v>42920</v>
      </c>
      <c r="CC216" s="297">
        <f t="shared" si="196"/>
        <v>8934.0000000000073</v>
      </c>
      <c r="CD216" s="302">
        <f t="shared" si="197"/>
        <v>1.2081547064305687</v>
      </c>
      <c r="CE216" s="306">
        <v>45450</v>
      </c>
      <c r="CF216" s="297">
        <f t="shared" si="198"/>
        <v>6404.0000000000073</v>
      </c>
      <c r="CG216" s="311">
        <f t="shared" si="199"/>
        <v>1.140902090209021</v>
      </c>
    </row>
    <row r="217" spans="5:85">
      <c r="E217" s="289">
        <f>計算票!G218</f>
        <v>51350</v>
      </c>
      <c r="G217" s="292">
        <v>211</v>
      </c>
      <c r="H217" s="289">
        <f t="shared" si="152"/>
        <v>46690</v>
      </c>
      <c r="I217" s="289">
        <f t="shared" si="160"/>
        <v>51359.000000000007</v>
      </c>
      <c r="J217" s="297">
        <v>40070</v>
      </c>
      <c r="K217" s="297">
        <f t="shared" si="161"/>
        <v>11289.000000000007</v>
      </c>
      <c r="L217" s="302">
        <f t="shared" si="162"/>
        <v>1.2817319690541553</v>
      </c>
      <c r="M217" s="306">
        <v>42610</v>
      </c>
      <c r="N217" s="297">
        <f t="shared" si="163"/>
        <v>8749.0000000000073</v>
      </c>
      <c r="O217" s="311">
        <f t="shared" si="164"/>
        <v>1.205327387937104</v>
      </c>
      <c r="Q217" s="292">
        <v>211</v>
      </c>
      <c r="R217" s="289">
        <f t="shared" si="153"/>
        <v>46690</v>
      </c>
      <c r="S217" s="289">
        <f t="shared" si="165"/>
        <v>51359.000000000007</v>
      </c>
      <c r="T217" s="297">
        <v>40080</v>
      </c>
      <c r="U217" s="297">
        <f t="shared" si="166"/>
        <v>11279.000000000007</v>
      </c>
      <c r="V217" s="302">
        <f t="shared" si="167"/>
        <v>1.2814121756487027</v>
      </c>
      <c r="W217" s="306">
        <v>42620</v>
      </c>
      <c r="X217" s="297">
        <f t="shared" si="168"/>
        <v>8739.0000000000073</v>
      </c>
      <c r="Y217" s="311">
        <f t="shared" si="169"/>
        <v>1.2050445800093854</v>
      </c>
      <c r="AA217" s="292">
        <v>211</v>
      </c>
      <c r="AB217" s="289">
        <f t="shared" si="154"/>
        <v>46720</v>
      </c>
      <c r="AC217" s="289">
        <f t="shared" si="170"/>
        <v>51392.000000000007</v>
      </c>
      <c r="AD217" s="297">
        <v>42300</v>
      </c>
      <c r="AE217" s="297">
        <f t="shared" si="171"/>
        <v>9092.0000000000073</v>
      </c>
      <c r="AF217" s="302">
        <f t="shared" si="172"/>
        <v>1.2149408983451537</v>
      </c>
      <c r="AG217" s="306">
        <v>44840</v>
      </c>
      <c r="AH217" s="297">
        <f t="shared" si="173"/>
        <v>6552.0000000000073</v>
      </c>
      <c r="AI217" s="311">
        <f t="shared" si="174"/>
        <v>1.1461195361284569</v>
      </c>
      <c r="AK217" s="292">
        <v>211</v>
      </c>
      <c r="AL217" s="289">
        <f t="shared" si="155"/>
        <v>46790</v>
      </c>
      <c r="AM217" s="289">
        <f t="shared" si="175"/>
        <v>51469.000000000007</v>
      </c>
      <c r="AN217" s="297">
        <v>42350</v>
      </c>
      <c r="AO217" s="297">
        <f t="shared" si="176"/>
        <v>9119.0000000000073</v>
      </c>
      <c r="AP217" s="302">
        <f t="shared" si="177"/>
        <v>1.2153246753246756</v>
      </c>
      <c r="AQ217" s="306">
        <v>44890</v>
      </c>
      <c r="AR217" s="297">
        <f t="shared" si="178"/>
        <v>6579.0000000000073</v>
      </c>
      <c r="AS217" s="311">
        <f t="shared" si="179"/>
        <v>1.1465582535085768</v>
      </c>
      <c r="AU217" s="292">
        <v>211</v>
      </c>
      <c r="AV217" s="289">
        <f t="shared" si="156"/>
        <v>46820</v>
      </c>
      <c r="AW217" s="289">
        <f t="shared" si="180"/>
        <v>51502.000000000007</v>
      </c>
      <c r="AX217" s="297">
        <v>42370</v>
      </c>
      <c r="AY217" s="297">
        <f t="shared" si="181"/>
        <v>9132.0000000000073</v>
      </c>
      <c r="AZ217" s="302">
        <f t="shared" si="182"/>
        <v>1.2155298560302101</v>
      </c>
      <c r="BA217" s="306">
        <v>44910</v>
      </c>
      <c r="BB217" s="297">
        <f t="shared" si="183"/>
        <v>6592.0000000000073</v>
      </c>
      <c r="BC217" s="311">
        <f t="shared" si="184"/>
        <v>1.1467824537964819</v>
      </c>
      <c r="BE217" s="292">
        <v>211</v>
      </c>
      <c r="BF217" s="289">
        <f t="shared" si="157"/>
        <v>47070</v>
      </c>
      <c r="BG217" s="289">
        <f t="shared" si="185"/>
        <v>51777.000000000007</v>
      </c>
      <c r="BH217" s="297">
        <v>42510</v>
      </c>
      <c r="BI217" s="297">
        <f t="shared" si="186"/>
        <v>9267.0000000000073</v>
      </c>
      <c r="BJ217" s="302">
        <f t="shared" si="187"/>
        <v>1.2179957657021878</v>
      </c>
      <c r="BK217" s="306">
        <v>45050</v>
      </c>
      <c r="BL217" s="297">
        <f t="shared" si="188"/>
        <v>6727.0000000000073</v>
      </c>
      <c r="BM217" s="311">
        <f t="shared" si="189"/>
        <v>1.1493229744728082</v>
      </c>
      <c r="BO217" s="292">
        <v>211</v>
      </c>
      <c r="BP217" s="289">
        <f t="shared" si="158"/>
        <v>47210</v>
      </c>
      <c r="BQ217" s="289">
        <f t="shared" si="190"/>
        <v>51931.000000000007</v>
      </c>
      <c r="BR217" s="297">
        <v>42900</v>
      </c>
      <c r="BS217" s="297">
        <f t="shared" si="191"/>
        <v>9031.0000000000073</v>
      </c>
      <c r="BT217" s="302">
        <f t="shared" si="192"/>
        <v>1.2105128205128206</v>
      </c>
      <c r="BU217" s="306">
        <v>45440</v>
      </c>
      <c r="BV217" s="297">
        <f t="shared" si="193"/>
        <v>6491.0000000000073</v>
      </c>
      <c r="BW217" s="311">
        <f t="shared" si="194"/>
        <v>1.1428477112676059</v>
      </c>
      <c r="BY217" s="292">
        <v>211</v>
      </c>
      <c r="BZ217" s="289">
        <f t="shared" si="159"/>
        <v>47380</v>
      </c>
      <c r="CA217" s="289">
        <f t="shared" si="195"/>
        <v>52118.000000000007</v>
      </c>
      <c r="CB217" s="297">
        <v>43130</v>
      </c>
      <c r="CC217" s="297">
        <f t="shared" si="196"/>
        <v>8988.0000000000073</v>
      </c>
      <c r="CD217" s="302">
        <f t="shared" si="197"/>
        <v>1.2083932297704616</v>
      </c>
      <c r="CE217" s="306">
        <v>45670</v>
      </c>
      <c r="CF217" s="297">
        <f t="shared" si="198"/>
        <v>6448.0000000000073</v>
      </c>
      <c r="CG217" s="311">
        <f t="shared" si="199"/>
        <v>1.1411867746879791</v>
      </c>
    </row>
    <row r="218" spans="5:85">
      <c r="E218" s="289">
        <f>計算票!G219</f>
        <v>51620</v>
      </c>
      <c r="G218" s="292">
        <v>212</v>
      </c>
      <c r="H218" s="289">
        <f t="shared" si="152"/>
        <v>46930</v>
      </c>
      <c r="I218" s="289">
        <f t="shared" si="160"/>
        <v>51623.000000000007</v>
      </c>
      <c r="J218" s="297">
        <v>40270</v>
      </c>
      <c r="K218" s="297">
        <f t="shared" si="161"/>
        <v>11353.000000000007</v>
      </c>
      <c r="L218" s="302">
        <f t="shared" si="162"/>
        <v>1.2819220263223245</v>
      </c>
      <c r="M218" s="306">
        <v>42820</v>
      </c>
      <c r="N218" s="297">
        <f t="shared" si="163"/>
        <v>8803.0000000000073</v>
      </c>
      <c r="O218" s="311">
        <f t="shared" si="164"/>
        <v>1.2055815039701077</v>
      </c>
      <c r="Q218" s="292">
        <v>212</v>
      </c>
      <c r="R218" s="289">
        <f t="shared" si="153"/>
        <v>46930</v>
      </c>
      <c r="S218" s="289">
        <f t="shared" si="165"/>
        <v>51623.000000000007</v>
      </c>
      <c r="T218" s="297">
        <v>40280</v>
      </c>
      <c r="U218" s="297">
        <f t="shared" si="166"/>
        <v>11343.000000000007</v>
      </c>
      <c r="V218" s="302">
        <f t="shared" si="167"/>
        <v>1.2816037735849057</v>
      </c>
      <c r="W218" s="306">
        <v>42830</v>
      </c>
      <c r="X218" s="297">
        <f t="shared" si="168"/>
        <v>8793.0000000000073</v>
      </c>
      <c r="Y218" s="311">
        <f t="shared" si="169"/>
        <v>1.2053000233481206</v>
      </c>
      <c r="AA218" s="292">
        <v>212</v>
      </c>
      <c r="AB218" s="289">
        <f t="shared" si="154"/>
        <v>46960</v>
      </c>
      <c r="AC218" s="289">
        <f t="shared" si="170"/>
        <v>51656.000000000007</v>
      </c>
      <c r="AD218" s="297">
        <v>42510</v>
      </c>
      <c r="AE218" s="297">
        <f t="shared" si="171"/>
        <v>9146.0000000000073</v>
      </c>
      <c r="AF218" s="302">
        <f t="shared" si="172"/>
        <v>1.2151493766172667</v>
      </c>
      <c r="AG218" s="306">
        <v>45060</v>
      </c>
      <c r="AH218" s="297">
        <f t="shared" si="173"/>
        <v>6596.0000000000073</v>
      </c>
      <c r="AI218" s="311">
        <f t="shared" si="174"/>
        <v>1.1463826009764759</v>
      </c>
      <c r="AK218" s="292">
        <v>212</v>
      </c>
      <c r="AL218" s="289">
        <f t="shared" si="155"/>
        <v>47030</v>
      </c>
      <c r="AM218" s="289">
        <f t="shared" si="175"/>
        <v>51733.000000000007</v>
      </c>
      <c r="AN218" s="297">
        <v>42550</v>
      </c>
      <c r="AO218" s="297">
        <f t="shared" si="176"/>
        <v>9183.0000000000073</v>
      </c>
      <c r="AP218" s="302">
        <f t="shared" si="177"/>
        <v>1.215816686251469</v>
      </c>
      <c r="AQ218" s="306">
        <v>45110</v>
      </c>
      <c r="AR218" s="297">
        <f t="shared" si="178"/>
        <v>6623.0000000000073</v>
      </c>
      <c r="AS218" s="311">
        <f t="shared" si="179"/>
        <v>1.1468188871647087</v>
      </c>
      <c r="AU218" s="292">
        <v>212</v>
      </c>
      <c r="AV218" s="289">
        <f t="shared" si="156"/>
        <v>47060</v>
      </c>
      <c r="AW218" s="289">
        <f t="shared" si="180"/>
        <v>51766.000000000007</v>
      </c>
      <c r="AX218" s="297">
        <v>42580</v>
      </c>
      <c r="AY218" s="297">
        <f t="shared" si="181"/>
        <v>9186.0000000000073</v>
      </c>
      <c r="AZ218" s="302">
        <f t="shared" si="182"/>
        <v>1.2157350868952561</v>
      </c>
      <c r="BA218" s="306">
        <v>45130</v>
      </c>
      <c r="BB218" s="297">
        <f t="shared" si="183"/>
        <v>6636.0000000000073</v>
      </c>
      <c r="BC218" s="311">
        <f t="shared" si="184"/>
        <v>1.1470418790161756</v>
      </c>
      <c r="BE218" s="292">
        <v>212</v>
      </c>
      <c r="BF218" s="289">
        <f t="shared" si="157"/>
        <v>47310</v>
      </c>
      <c r="BG218" s="289">
        <f t="shared" si="185"/>
        <v>52041.000000000007</v>
      </c>
      <c r="BH218" s="297">
        <v>42720</v>
      </c>
      <c r="BI218" s="297">
        <f t="shared" si="186"/>
        <v>9321.0000000000073</v>
      </c>
      <c r="BJ218" s="302">
        <f t="shared" si="187"/>
        <v>1.2181882022471913</v>
      </c>
      <c r="BK218" s="306">
        <v>45270</v>
      </c>
      <c r="BL218" s="297">
        <f t="shared" si="188"/>
        <v>6771.0000000000073</v>
      </c>
      <c r="BM218" s="311">
        <f t="shared" si="189"/>
        <v>1.1495692511597086</v>
      </c>
      <c r="BO218" s="292">
        <v>212</v>
      </c>
      <c r="BP218" s="289">
        <f t="shared" si="158"/>
        <v>47450</v>
      </c>
      <c r="BQ218" s="289">
        <f t="shared" si="190"/>
        <v>52195.000000000007</v>
      </c>
      <c r="BR218" s="297">
        <v>43100</v>
      </c>
      <c r="BS218" s="297">
        <f t="shared" si="191"/>
        <v>9095.0000000000073</v>
      </c>
      <c r="BT218" s="302">
        <f t="shared" si="192"/>
        <v>1.2110208816705339</v>
      </c>
      <c r="BU218" s="306">
        <v>45660</v>
      </c>
      <c r="BV218" s="297">
        <f t="shared" si="193"/>
        <v>6535.0000000000073</v>
      </c>
      <c r="BW218" s="311">
        <f t="shared" si="194"/>
        <v>1.1431230836618487</v>
      </c>
      <c r="BY218" s="292">
        <v>212</v>
      </c>
      <c r="BZ218" s="289">
        <f t="shared" si="159"/>
        <v>47620</v>
      </c>
      <c r="CA218" s="289">
        <f t="shared" si="195"/>
        <v>52382.000000000007</v>
      </c>
      <c r="CB218" s="297">
        <v>43340</v>
      </c>
      <c r="CC218" s="297">
        <f t="shared" si="196"/>
        <v>9042.0000000000073</v>
      </c>
      <c r="CD218" s="302">
        <f t="shared" si="197"/>
        <v>1.2086294416243657</v>
      </c>
      <c r="CE218" s="306">
        <v>45890</v>
      </c>
      <c r="CF218" s="297">
        <f t="shared" si="198"/>
        <v>6492.0000000000073</v>
      </c>
      <c r="CG218" s="311">
        <f t="shared" si="199"/>
        <v>1.1414687295707127</v>
      </c>
    </row>
    <row r="219" spans="5:85">
      <c r="E219" s="289">
        <f>計算票!G220</f>
        <v>51880</v>
      </c>
      <c r="G219" s="292">
        <v>213</v>
      </c>
      <c r="H219" s="289">
        <f t="shared" si="152"/>
        <v>47170</v>
      </c>
      <c r="I219" s="289">
        <f t="shared" si="160"/>
        <v>51887.000000000007</v>
      </c>
      <c r="J219" s="297">
        <v>40460</v>
      </c>
      <c r="K219" s="297">
        <f t="shared" si="161"/>
        <v>11427.000000000007</v>
      </c>
      <c r="L219" s="302">
        <f t="shared" si="162"/>
        <v>1.282427088482452</v>
      </c>
      <c r="M219" s="306">
        <v>43030</v>
      </c>
      <c r="N219" s="297">
        <f t="shared" si="163"/>
        <v>8857.0000000000073</v>
      </c>
      <c r="O219" s="311">
        <f t="shared" si="164"/>
        <v>1.2058331396699979</v>
      </c>
      <c r="Q219" s="292">
        <v>213</v>
      </c>
      <c r="R219" s="289">
        <f t="shared" si="153"/>
        <v>47170</v>
      </c>
      <c r="S219" s="289">
        <f t="shared" si="165"/>
        <v>51887.000000000007</v>
      </c>
      <c r="T219" s="297">
        <v>40480</v>
      </c>
      <c r="U219" s="297">
        <f t="shared" si="166"/>
        <v>11407.000000000007</v>
      </c>
      <c r="V219" s="302">
        <f t="shared" si="167"/>
        <v>1.2817934782608698</v>
      </c>
      <c r="W219" s="306">
        <v>43040</v>
      </c>
      <c r="X219" s="297">
        <f t="shared" si="168"/>
        <v>8847.0000000000073</v>
      </c>
      <c r="Y219" s="311">
        <f t="shared" si="169"/>
        <v>1.2055529739776953</v>
      </c>
      <c r="AA219" s="292">
        <v>213</v>
      </c>
      <c r="AB219" s="289">
        <f t="shared" si="154"/>
        <v>47200</v>
      </c>
      <c r="AC219" s="289">
        <f t="shared" si="170"/>
        <v>51920.000000000007</v>
      </c>
      <c r="AD219" s="297">
        <v>42720</v>
      </c>
      <c r="AE219" s="297">
        <f t="shared" si="171"/>
        <v>9200.0000000000073</v>
      </c>
      <c r="AF219" s="302">
        <f t="shared" si="172"/>
        <v>1.2153558052434459</v>
      </c>
      <c r="AG219" s="306">
        <v>45280</v>
      </c>
      <c r="AH219" s="297">
        <f t="shared" si="173"/>
        <v>6640.0000000000073</v>
      </c>
      <c r="AI219" s="311">
        <f t="shared" si="174"/>
        <v>1.1466431095406362</v>
      </c>
      <c r="AK219" s="292">
        <v>213</v>
      </c>
      <c r="AL219" s="289">
        <f t="shared" si="155"/>
        <v>47270</v>
      </c>
      <c r="AM219" s="289">
        <f t="shared" si="175"/>
        <v>51997.000000000007</v>
      </c>
      <c r="AN219" s="297">
        <v>42760</v>
      </c>
      <c r="AO219" s="297">
        <f t="shared" si="176"/>
        <v>9237.0000000000073</v>
      </c>
      <c r="AP219" s="302">
        <f t="shared" si="177"/>
        <v>1.2160196445275961</v>
      </c>
      <c r="AQ219" s="306">
        <v>45330</v>
      </c>
      <c r="AR219" s="297">
        <f t="shared" si="178"/>
        <v>6667.0000000000073</v>
      </c>
      <c r="AS219" s="311">
        <f t="shared" si="179"/>
        <v>1.1470769909552174</v>
      </c>
      <c r="AU219" s="292">
        <v>213</v>
      </c>
      <c r="AV219" s="289">
        <f t="shared" si="156"/>
        <v>47300</v>
      </c>
      <c r="AW219" s="289">
        <f t="shared" si="180"/>
        <v>52030.000000000007</v>
      </c>
      <c r="AX219" s="297">
        <v>42790</v>
      </c>
      <c r="AY219" s="297">
        <f t="shared" si="181"/>
        <v>9240.0000000000073</v>
      </c>
      <c r="AZ219" s="302">
        <f t="shared" si="182"/>
        <v>1.2159383033419024</v>
      </c>
      <c r="BA219" s="306">
        <v>45350</v>
      </c>
      <c r="BB219" s="297">
        <f t="shared" si="183"/>
        <v>6680.0000000000073</v>
      </c>
      <c r="BC219" s="311">
        <f t="shared" si="184"/>
        <v>1.1472987872105844</v>
      </c>
      <c r="BE219" s="292">
        <v>213</v>
      </c>
      <c r="BF219" s="289">
        <f t="shared" si="157"/>
        <v>47550</v>
      </c>
      <c r="BG219" s="289">
        <f t="shared" si="185"/>
        <v>52305.000000000007</v>
      </c>
      <c r="BH219" s="297">
        <v>42930</v>
      </c>
      <c r="BI219" s="297">
        <f t="shared" si="186"/>
        <v>9375.0000000000073</v>
      </c>
      <c r="BJ219" s="302">
        <f t="shared" si="187"/>
        <v>1.2183787561146053</v>
      </c>
      <c r="BK219" s="306">
        <v>45490</v>
      </c>
      <c r="BL219" s="297">
        <f t="shared" si="188"/>
        <v>6815.0000000000073</v>
      </c>
      <c r="BM219" s="311">
        <f t="shared" si="189"/>
        <v>1.1498131457463181</v>
      </c>
      <c r="BO219" s="292">
        <v>213</v>
      </c>
      <c r="BP219" s="289">
        <f t="shared" si="158"/>
        <v>47690</v>
      </c>
      <c r="BQ219" s="289">
        <f t="shared" si="190"/>
        <v>52459.000000000007</v>
      </c>
      <c r="BR219" s="297">
        <v>43310</v>
      </c>
      <c r="BS219" s="297">
        <f t="shared" si="191"/>
        <v>9149.0000000000073</v>
      </c>
      <c r="BT219" s="302">
        <f t="shared" si="192"/>
        <v>1.2112445162779961</v>
      </c>
      <c r="BU219" s="306">
        <v>45880</v>
      </c>
      <c r="BV219" s="297">
        <f t="shared" si="193"/>
        <v>6579.0000000000073</v>
      </c>
      <c r="BW219" s="311">
        <f t="shared" si="194"/>
        <v>1.1433958151700088</v>
      </c>
      <c r="BY219" s="292">
        <v>213</v>
      </c>
      <c r="BZ219" s="289">
        <f t="shared" si="159"/>
        <v>47860</v>
      </c>
      <c r="CA219" s="289">
        <f t="shared" si="195"/>
        <v>52646.000000000007</v>
      </c>
      <c r="CB219" s="297">
        <v>43540</v>
      </c>
      <c r="CC219" s="297">
        <f t="shared" si="196"/>
        <v>9106.0000000000073</v>
      </c>
      <c r="CD219" s="302">
        <f t="shared" si="197"/>
        <v>1.2091410197519523</v>
      </c>
      <c r="CE219" s="306">
        <v>46110</v>
      </c>
      <c r="CF219" s="297">
        <f t="shared" si="198"/>
        <v>6536.0000000000073</v>
      </c>
      <c r="CG219" s="311">
        <f t="shared" si="199"/>
        <v>1.1417479939275648</v>
      </c>
    </row>
    <row r="220" spans="5:85">
      <c r="E220" s="289">
        <f>計算票!G221</f>
        <v>52150</v>
      </c>
      <c r="G220" s="292">
        <v>214</v>
      </c>
      <c r="H220" s="289">
        <f t="shared" si="152"/>
        <v>47410</v>
      </c>
      <c r="I220" s="289">
        <f t="shared" si="160"/>
        <v>52151.000000000007</v>
      </c>
      <c r="J220" s="297">
        <v>40660</v>
      </c>
      <c r="K220" s="297">
        <f t="shared" si="161"/>
        <v>11491.000000000007</v>
      </c>
      <c r="L220" s="302">
        <f t="shared" si="162"/>
        <v>1.2826119035907528</v>
      </c>
      <c r="M220" s="306">
        <v>43240</v>
      </c>
      <c r="N220" s="297">
        <f t="shared" si="163"/>
        <v>8911.0000000000073</v>
      </c>
      <c r="O220" s="311">
        <f t="shared" si="164"/>
        <v>1.2060823311748383</v>
      </c>
      <c r="Q220" s="292">
        <v>214</v>
      </c>
      <c r="R220" s="289">
        <f t="shared" si="153"/>
        <v>47410</v>
      </c>
      <c r="S220" s="289">
        <f t="shared" si="165"/>
        <v>52151.000000000007</v>
      </c>
      <c r="T220" s="297">
        <v>40670</v>
      </c>
      <c r="U220" s="297">
        <f t="shared" si="166"/>
        <v>11481.000000000007</v>
      </c>
      <c r="V220" s="302">
        <f t="shared" si="167"/>
        <v>1.2822965330710598</v>
      </c>
      <c r="W220" s="306">
        <v>43250</v>
      </c>
      <c r="X220" s="297">
        <f t="shared" si="168"/>
        <v>8901.0000000000073</v>
      </c>
      <c r="Y220" s="311">
        <f t="shared" si="169"/>
        <v>1.2058034682080927</v>
      </c>
      <c r="AA220" s="292">
        <v>214</v>
      </c>
      <c r="AB220" s="289">
        <f t="shared" si="154"/>
        <v>47440</v>
      </c>
      <c r="AC220" s="289">
        <f t="shared" si="170"/>
        <v>52184.000000000007</v>
      </c>
      <c r="AD220" s="297">
        <v>42930</v>
      </c>
      <c r="AE220" s="297">
        <f t="shared" si="171"/>
        <v>9254.0000000000073</v>
      </c>
      <c r="AF220" s="302">
        <f t="shared" si="172"/>
        <v>1.2155602143023527</v>
      </c>
      <c r="AG220" s="306">
        <v>45500</v>
      </c>
      <c r="AH220" s="297">
        <f t="shared" si="173"/>
        <v>6684.0000000000073</v>
      </c>
      <c r="AI220" s="311">
        <f t="shared" si="174"/>
        <v>1.146901098901099</v>
      </c>
      <c r="AK220" s="292">
        <v>214</v>
      </c>
      <c r="AL220" s="289">
        <f t="shared" si="155"/>
        <v>47510</v>
      </c>
      <c r="AM220" s="289">
        <f t="shared" si="175"/>
        <v>52261.000000000007</v>
      </c>
      <c r="AN220" s="297">
        <v>42970</v>
      </c>
      <c r="AO220" s="297">
        <f t="shared" si="176"/>
        <v>9291.0000000000073</v>
      </c>
      <c r="AP220" s="302">
        <f t="shared" si="177"/>
        <v>1.2162206190365372</v>
      </c>
      <c r="AQ220" s="306">
        <v>45550</v>
      </c>
      <c r="AR220" s="297">
        <f t="shared" si="178"/>
        <v>6711.0000000000073</v>
      </c>
      <c r="AS220" s="311">
        <f t="shared" si="179"/>
        <v>1.1473326015367729</v>
      </c>
      <c r="AU220" s="292">
        <v>214</v>
      </c>
      <c r="AV220" s="289">
        <f t="shared" si="156"/>
        <v>47540</v>
      </c>
      <c r="AW220" s="289">
        <f t="shared" si="180"/>
        <v>52294.000000000007</v>
      </c>
      <c r="AX220" s="297">
        <v>42990</v>
      </c>
      <c r="AY220" s="297">
        <f t="shared" si="181"/>
        <v>9304.0000000000073</v>
      </c>
      <c r="AZ220" s="302">
        <f t="shared" si="182"/>
        <v>1.2164224238194932</v>
      </c>
      <c r="BA220" s="306">
        <v>45570</v>
      </c>
      <c r="BB220" s="297">
        <f t="shared" si="183"/>
        <v>6724.0000000000073</v>
      </c>
      <c r="BC220" s="311">
        <f t="shared" si="184"/>
        <v>1.147553214834321</v>
      </c>
      <c r="BE220" s="292">
        <v>214</v>
      </c>
      <c r="BF220" s="289">
        <f t="shared" si="157"/>
        <v>47790</v>
      </c>
      <c r="BG220" s="289">
        <f t="shared" si="185"/>
        <v>52569.000000000007</v>
      </c>
      <c r="BH220" s="297">
        <v>43140</v>
      </c>
      <c r="BI220" s="297">
        <f t="shared" si="186"/>
        <v>9429.0000000000073</v>
      </c>
      <c r="BJ220" s="302">
        <f t="shared" si="187"/>
        <v>1.2185674547983312</v>
      </c>
      <c r="BK220" s="306">
        <v>45710</v>
      </c>
      <c r="BL220" s="297">
        <f t="shared" si="188"/>
        <v>6859.0000000000073</v>
      </c>
      <c r="BM220" s="311">
        <f t="shared" si="189"/>
        <v>1.150054692627434</v>
      </c>
      <c r="BO220" s="292">
        <v>214</v>
      </c>
      <c r="BP220" s="289">
        <f t="shared" si="158"/>
        <v>47930</v>
      </c>
      <c r="BQ220" s="289">
        <f t="shared" si="190"/>
        <v>52723.000000000007</v>
      </c>
      <c r="BR220" s="297">
        <v>43520</v>
      </c>
      <c r="BS220" s="297">
        <f t="shared" si="191"/>
        <v>9203.0000000000073</v>
      </c>
      <c r="BT220" s="302">
        <f t="shared" si="192"/>
        <v>1.211465992647059</v>
      </c>
      <c r="BU220" s="306">
        <v>46100</v>
      </c>
      <c r="BV220" s="297">
        <f t="shared" si="193"/>
        <v>6623.0000000000073</v>
      </c>
      <c r="BW220" s="311">
        <f t="shared" si="194"/>
        <v>1.1436659436008678</v>
      </c>
      <c r="BY220" s="292">
        <v>214</v>
      </c>
      <c r="BZ220" s="289">
        <f t="shared" si="159"/>
        <v>48100</v>
      </c>
      <c r="CA220" s="289">
        <f t="shared" si="195"/>
        <v>52910.000000000007</v>
      </c>
      <c r="CB220" s="297">
        <v>43750</v>
      </c>
      <c r="CC220" s="297">
        <f t="shared" si="196"/>
        <v>9160.0000000000073</v>
      </c>
      <c r="CD220" s="302">
        <f t="shared" si="197"/>
        <v>1.2093714285714288</v>
      </c>
      <c r="CE220" s="306">
        <v>46330</v>
      </c>
      <c r="CF220" s="297">
        <f t="shared" si="198"/>
        <v>6580.0000000000073</v>
      </c>
      <c r="CG220" s="311">
        <f t="shared" si="199"/>
        <v>1.1420246060867689</v>
      </c>
    </row>
    <row r="221" spans="5:85">
      <c r="E221" s="289">
        <f>計算票!G222</f>
        <v>52410</v>
      </c>
      <c r="G221" s="292">
        <v>215</v>
      </c>
      <c r="H221" s="289">
        <f t="shared" si="152"/>
        <v>47650</v>
      </c>
      <c r="I221" s="289">
        <f t="shared" si="160"/>
        <v>52415.000000000007</v>
      </c>
      <c r="J221" s="297">
        <v>40860</v>
      </c>
      <c r="K221" s="297">
        <f t="shared" si="161"/>
        <v>11555.000000000007</v>
      </c>
      <c r="L221" s="302">
        <f t="shared" si="162"/>
        <v>1.282794909446892</v>
      </c>
      <c r="M221" s="306">
        <v>43450</v>
      </c>
      <c r="N221" s="297">
        <f t="shared" si="163"/>
        <v>8965.0000000000073</v>
      </c>
      <c r="O221" s="311">
        <f t="shared" si="164"/>
        <v>1.2063291139240508</v>
      </c>
      <c r="Q221" s="292">
        <v>215</v>
      </c>
      <c r="R221" s="289">
        <f t="shared" si="153"/>
        <v>47650</v>
      </c>
      <c r="S221" s="289">
        <f t="shared" si="165"/>
        <v>52415.000000000007</v>
      </c>
      <c r="T221" s="297">
        <v>40870</v>
      </c>
      <c r="U221" s="297">
        <f t="shared" si="166"/>
        <v>11545.000000000007</v>
      </c>
      <c r="V221" s="302">
        <f t="shared" si="167"/>
        <v>1.2824810374357722</v>
      </c>
      <c r="W221" s="306">
        <v>43460</v>
      </c>
      <c r="X221" s="297">
        <f t="shared" si="168"/>
        <v>8955.0000000000073</v>
      </c>
      <c r="Y221" s="311">
        <f t="shared" si="169"/>
        <v>1.2060515416474922</v>
      </c>
      <c r="AA221" s="292">
        <v>215</v>
      </c>
      <c r="AB221" s="289">
        <f t="shared" si="154"/>
        <v>47680</v>
      </c>
      <c r="AC221" s="289">
        <f t="shared" si="170"/>
        <v>52448.000000000007</v>
      </c>
      <c r="AD221" s="297">
        <v>43140</v>
      </c>
      <c r="AE221" s="297">
        <f t="shared" si="171"/>
        <v>9308.0000000000073</v>
      </c>
      <c r="AF221" s="302">
        <f t="shared" si="172"/>
        <v>1.2157626332869729</v>
      </c>
      <c r="AG221" s="306">
        <v>45720</v>
      </c>
      <c r="AH221" s="297">
        <f t="shared" si="173"/>
        <v>6728.0000000000073</v>
      </c>
      <c r="AI221" s="311">
        <f t="shared" si="174"/>
        <v>1.1471566054243221</v>
      </c>
      <c r="AK221" s="292">
        <v>215</v>
      </c>
      <c r="AL221" s="289">
        <f t="shared" si="155"/>
        <v>47750</v>
      </c>
      <c r="AM221" s="289">
        <f t="shared" si="175"/>
        <v>52525.000000000007</v>
      </c>
      <c r="AN221" s="297">
        <v>43180</v>
      </c>
      <c r="AO221" s="297">
        <f t="shared" si="176"/>
        <v>9345.0000000000073</v>
      </c>
      <c r="AP221" s="302">
        <f t="shared" si="177"/>
        <v>1.2164196387216306</v>
      </c>
      <c r="AQ221" s="306">
        <v>45770</v>
      </c>
      <c r="AR221" s="297">
        <f t="shared" si="178"/>
        <v>6755.0000000000073</v>
      </c>
      <c r="AS221" s="311">
        <f t="shared" si="179"/>
        <v>1.1475857548612629</v>
      </c>
      <c r="AU221" s="292">
        <v>215</v>
      </c>
      <c r="AV221" s="289">
        <f t="shared" si="156"/>
        <v>47780</v>
      </c>
      <c r="AW221" s="289">
        <f t="shared" si="180"/>
        <v>52558.000000000007</v>
      </c>
      <c r="AX221" s="297">
        <v>43200</v>
      </c>
      <c r="AY221" s="297">
        <f t="shared" si="181"/>
        <v>9358.0000000000073</v>
      </c>
      <c r="AZ221" s="302">
        <f t="shared" si="182"/>
        <v>1.2166203703703706</v>
      </c>
      <c r="BA221" s="306">
        <v>45790</v>
      </c>
      <c r="BB221" s="297">
        <f t="shared" si="183"/>
        <v>6768.0000000000073</v>
      </c>
      <c r="BC221" s="311">
        <f t="shared" si="184"/>
        <v>1.1478051976414065</v>
      </c>
      <c r="BE221" s="292">
        <v>215</v>
      </c>
      <c r="BF221" s="289">
        <f t="shared" si="157"/>
        <v>48030</v>
      </c>
      <c r="BG221" s="289">
        <f t="shared" si="185"/>
        <v>52833.000000000007</v>
      </c>
      <c r="BH221" s="297">
        <v>43350</v>
      </c>
      <c r="BI221" s="297">
        <f t="shared" si="186"/>
        <v>9483.0000000000073</v>
      </c>
      <c r="BJ221" s="302">
        <f t="shared" si="187"/>
        <v>1.2187543252595157</v>
      </c>
      <c r="BK221" s="306">
        <v>45930</v>
      </c>
      <c r="BL221" s="297">
        <f t="shared" si="188"/>
        <v>6903.0000000000073</v>
      </c>
      <c r="BM221" s="311">
        <f t="shared" si="189"/>
        <v>1.1502939255388636</v>
      </c>
      <c r="BO221" s="292">
        <v>215</v>
      </c>
      <c r="BP221" s="289">
        <f t="shared" si="158"/>
        <v>48170</v>
      </c>
      <c r="BQ221" s="289">
        <f t="shared" si="190"/>
        <v>52987.000000000007</v>
      </c>
      <c r="BR221" s="297">
        <v>43730</v>
      </c>
      <c r="BS221" s="297">
        <f t="shared" si="191"/>
        <v>9257.0000000000073</v>
      </c>
      <c r="BT221" s="302">
        <f t="shared" si="192"/>
        <v>1.2116853418705695</v>
      </c>
      <c r="BU221" s="306">
        <v>46320</v>
      </c>
      <c r="BV221" s="297">
        <f t="shared" si="193"/>
        <v>6667.0000000000073</v>
      </c>
      <c r="BW221" s="311">
        <f t="shared" si="194"/>
        <v>1.1439335060449052</v>
      </c>
      <c r="BY221" s="292">
        <v>215</v>
      </c>
      <c r="BZ221" s="289">
        <f t="shared" si="159"/>
        <v>48340</v>
      </c>
      <c r="CA221" s="289">
        <f t="shared" si="195"/>
        <v>53174.000000000007</v>
      </c>
      <c r="CB221" s="297">
        <v>43960</v>
      </c>
      <c r="CC221" s="297">
        <f t="shared" si="196"/>
        <v>9214.0000000000073</v>
      </c>
      <c r="CD221" s="302">
        <f t="shared" si="197"/>
        <v>1.2095996360327572</v>
      </c>
      <c r="CE221" s="306">
        <v>46550</v>
      </c>
      <c r="CF221" s="297">
        <f t="shared" si="198"/>
        <v>6624.0000000000073</v>
      </c>
      <c r="CG221" s="311">
        <f t="shared" si="199"/>
        <v>1.1422986036519873</v>
      </c>
    </row>
    <row r="222" spans="5:85">
      <c r="E222" s="289">
        <f>計算票!G223</f>
        <v>52670</v>
      </c>
      <c r="G222" s="292">
        <v>216</v>
      </c>
      <c r="H222" s="289">
        <f t="shared" si="152"/>
        <v>47890</v>
      </c>
      <c r="I222" s="289">
        <f t="shared" si="160"/>
        <v>52679.000000000007</v>
      </c>
      <c r="J222" s="297">
        <v>41060</v>
      </c>
      <c r="K222" s="297">
        <f t="shared" si="161"/>
        <v>11619.000000000007</v>
      </c>
      <c r="L222" s="302">
        <f t="shared" si="162"/>
        <v>1.2829761324890405</v>
      </c>
      <c r="M222" s="306">
        <v>43650</v>
      </c>
      <c r="N222" s="297">
        <f t="shared" si="163"/>
        <v>9029.0000000000073</v>
      </c>
      <c r="O222" s="311">
        <f t="shared" si="164"/>
        <v>1.2068499427262316</v>
      </c>
      <c r="Q222" s="292">
        <v>216</v>
      </c>
      <c r="R222" s="289">
        <f t="shared" si="153"/>
        <v>47890</v>
      </c>
      <c r="S222" s="289">
        <f t="shared" si="165"/>
        <v>52679.000000000007</v>
      </c>
      <c r="T222" s="297">
        <v>41070</v>
      </c>
      <c r="U222" s="297">
        <f t="shared" si="166"/>
        <v>11609.000000000007</v>
      </c>
      <c r="V222" s="302">
        <f t="shared" si="167"/>
        <v>1.2826637448259071</v>
      </c>
      <c r="W222" s="306">
        <v>43670</v>
      </c>
      <c r="X222" s="297">
        <f t="shared" si="168"/>
        <v>9009.0000000000073</v>
      </c>
      <c r="Y222" s="311">
        <f t="shared" si="169"/>
        <v>1.2062972292191438</v>
      </c>
      <c r="AA222" s="292">
        <v>216</v>
      </c>
      <c r="AB222" s="289">
        <f t="shared" si="154"/>
        <v>47920</v>
      </c>
      <c r="AC222" s="289">
        <f t="shared" si="170"/>
        <v>52712.000000000007</v>
      </c>
      <c r="AD222" s="297">
        <v>43350</v>
      </c>
      <c r="AE222" s="297">
        <f t="shared" si="171"/>
        <v>9362.0000000000073</v>
      </c>
      <c r="AF222" s="302">
        <f t="shared" si="172"/>
        <v>1.2159630911188006</v>
      </c>
      <c r="AG222" s="306">
        <v>45940</v>
      </c>
      <c r="AH222" s="297">
        <f t="shared" si="173"/>
        <v>6772.0000000000073</v>
      </c>
      <c r="AI222" s="311">
        <f t="shared" si="174"/>
        <v>1.1474096647801482</v>
      </c>
      <c r="AK222" s="292">
        <v>216</v>
      </c>
      <c r="AL222" s="289">
        <f t="shared" si="155"/>
        <v>47990</v>
      </c>
      <c r="AM222" s="289">
        <f t="shared" si="175"/>
        <v>52789.000000000007</v>
      </c>
      <c r="AN222" s="297">
        <v>43390</v>
      </c>
      <c r="AO222" s="297">
        <f t="shared" si="176"/>
        <v>9399.0000000000073</v>
      </c>
      <c r="AP222" s="302">
        <f t="shared" si="177"/>
        <v>1.2166167319658909</v>
      </c>
      <c r="AQ222" s="306">
        <v>45990</v>
      </c>
      <c r="AR222" s="297">
        <f t="shared" si="178"/>
        <v>6799.0000000000073</v>
      </c>
      <c r="AS222" s="311">
        <f t="shared" si="179"/>
        <v>1.1478364861926507</v>
      </c>
      <c r="AU222" s="292">
        <v>216</v>
      </c>
      <c r="AV222" s="289">
        <f t="shared" si="156"/>
        <v>48020</v>
      </c>
      <c r="AW222" s="289">
        <f t="shared" si="180"/>
        <v>52822.000000000007</v>
      </c>
      <c r="AX222" s="297">
        <v>43410</v>
      </c>
      <c r="AY222" s="297">
        <f t="shared" si="181"/>
        <v>9412.0000000000073</v>
      </c>
      <c r="AZ222" s="302">
        <f t="shared" si="182"/>
        <v>1.2168164017507488</v>
      </c>
      <c r="BA222" s="306">
        <v>46010</v>
      </c>
      <c r="BB222" s="297">
        <f t="shared" si="183"/>
        <v>6812.0000000000073</v>
      </c>
      <c r="BC222" s="311">
        <f t="shared" si="184"/>
        <v>1.1480547707020214</v>
      </c>
      <c r="BE222" s="292">
        <v>216</v>
      </c>
      <c r="BF222" s="289">
        <f t="shared" si="157"/>
        <v>48270</v>
      </c>
      <c r="BG222" s="289">
        <f t="shared" si="185"/>
        <v>53097.000000000007</v>
      </c>
      <c r="BH222" s="297">
        <v>43560</v>
      </c>
      <c r="BI222" s="297">
        <f t="shared" si="186"/>
        <v>9537.0000000000073</v>
      </c>
      <c r="BJ222" s="302">
        <f t="shared" si="187"/>
        <v>1.2189393939393942</v>
      </c>
      <c r="BK222" s="306">
        <v>46150</v>
      </c>
      <c r="BL222" s="297">
        <f t="shared" si="188"/>
        <v>6947.0000000000073</v>
      </c>
      <c r="BM222" s="311">
        <f t="shared" si="189"/>
        <v>1.1505308775731313</v>
      </c>
      <c r="BO222" s="292">
        <v>216</v>
      </c>
      <c r="BP222" s="289">
        <f t="shared" si="158"/>
        <v>48410</v>
      </c>
      <c r="BQ222" s="289">
        <f t="shared" si="190"/>
        <v>53251.000000000007</v>
      </c>
      <c r="BR222" s="297">
        <v>43940</v>
      </c>
      <c r="BS222" s="297">
        <f t="shared" si="191"/>
        <v>9311.0000000000073</v>
      </c>
      <c r="BT222" s="302">
        <f t="shared" si="192"/>
        <v>1.2119025944469732</v>
      </c>
      <c r="BU222" s="306">
        <v>46540</v>
      </c>
      <c r="BV222" s="297">
        <f t="shared" si="193"/>
        <v>6711.0000000000073</v>
      </c>
      <c r="BW222" s="311">
        <f t="shared" si="194"/>
        <v>1.1441985388912765</v>
      </c>
      <c r="BY222" s="292">
        <v>216</v>
      </c>
      <c r="BZ222" s="289">
        <f t="shared" si="159"/>
        <v>48580</v>
      </c>
      <c r="CA222" s="289">
        <f t="shared" si="195"/>
        <v>53438.000000000007</v>
      </c>
      <c r="CB222" s="297">
        <v>44170</v>
      </c>
      <c r="CC222" s="297">
        <f t="shared" si="196"/>
        <v>9268.0000000000073</v>
      </c>
      <c r="CD222" s="302">
        <f t="shared" si="197"/>
        <v>1.2098256735340731</v>
      </c>
      <c r="CE222" s="306">
        <v>46770</v>
      </c>
      <c r="CF222" s="297">
        <f t="shared" si="198"/>
        <v>6668.0000000000073</v>
      </c>
      <c r="CG222" s="311">
        <f t="shared" si="199"/>
        <v>1.1425700235193501</v>
      </c>
    </row>
    <row r="223" spans="5:85">
      <c r="E223" s="289">
        <f>計算票!G224</f>
        <v>52940</v>
      </c>
      <c r="G223" s="292">
        <v>217</v>
      </c>
      <c r="H223" s="289">
        <f t="shared" si="152"/>
        <v>48130</v>
      </c>
      <c r="I223" s="289">
        <f t="shared" si="160"/>
        <v>52943.000000000007</v>
      </c>
      <c r="J223" s="297">
        <v>41260</v>
      </c>
      <c r="K223" s="297">
        <f t="shared" si="161"/>
        <v>11683.000000000007</v>
      </c>
      <c r="L223" s="302">
        <f t="shared" si="162"/>
        <v>1.2831555986427534</v>
      </c>
      <c r="M223" s="306">
        <v>43860</v>
      </c>
      <c r="N223" s="297">
        <f t="shared" si="163"/>
        <v>9083.0000000000073</v>
      </c>
      <c r="O223" s="311">
        <f t="shared" si="164"/>
        <v>1.2070907432740541</v>
      </c>
      <c r="Q223" s="292">
        <v>217</v>
      </c>
      <c r="R223" s="289">
        <f t="shared" si="153"/>
        <v>48130</v>
      </c>
      <c r="S223" s="289">
        <f t="shared" si="165"/>
        <v>52943.000000000007</v>
      </c>
      <c r="T223" s="297">
        <v>41270</v>
      </c>
      <c r="U223" s="297">
        <f t="shared" si="166"/>
        <v>11673.000000000007</v>
      </c>
      <c r="V223" s="302">
        <f t="shared" si="167"/>
        <v>1.2828446813666103</v>
      </c>
      <c r="W223" s="306">
        <v>43870</v>
      </c>
      <c r="X223" s="297">
        <f t="shared" si="168"/>
        <v>9073.0000000000073</v>
      </c>
      <c r="Y223" s="311">
        <f t="shared" si="169"/>
        <v>1.2068155915204013</v>
      </c>
      <c r="AA223" s="292">
        <v>217</v>
      </c>
      <c r="AB223" s="289">
        <f t="shared" si="154"/>
        <v>48160</v>
      </c>
      <c r="AC223" s="289">
        <f t="shared" si="170"/>
        <v>52976.000000000007</v>
      </c>
      <c r="AD223" s="297">
        <v>43560</v>
      </c>
      <c r="AE223" s="297">
        <f t="shared" si="171"/>
        <v>9416.0000000000073</v>
      </c>
      <c r="AF223" s="302">
        <f t="shared" si="172"/>
        <v>1.2161616161616162</v>
      </c>
      <c r="AG223" s="306">
        <v>46160</v>
      </c>
      <c r="AH223" s="297">
        <f t="shared" si="173"/>
        <v>6816.0000000000073</v>
      </c>
      <c r="AI223" s="311">
        <f t="shared" si="174"/>
        <v>1.1476603119584057</v>
      </c>
      <c r="AK223" s="292">
        <v>217</v>
      </c>
      <c r="AL223" s="289">
        <f t="shared" si="155"/>
        <v>48230</v>
      </c>
      <c r="AM223" s="289">
        <f t="shared" si="175"/>
        <v>53053.000000000007</v>
      </c>
      <c r="AN223" s="297">
        <v>43600</v>
      </c>
      <c r="AO223" s="297">
        <f t="shared" si="176"/>
        <v>9453.0000000000073</v>
      </c>
      <c r="AP223" s="302">
        <f t="shared" si="177"/>
        <v>1.2168119266055049</v>
      </c>
      <c r="AQ223" s="306">
        <v>46210</v>
      </c>
      <c r="AR223" s="297">
        <f t="shared" si="178"/>
        <v>6843.0000000000073</v>
      </c>
      <c r="AS223" s="311">
        <f t="shared" si="179"/>
        <v>1.1480848301233502</v>
      </c>
      <c r="AU223" s="292">
        <v>217</v>
      </c>
      <c r="AV223" s="289">
        <f t="shared" si="156"/>
        <v>48260</v>
      </c>
      <c r="AW223" s="289">
        <f t="shared" si="180"/>
        <v>53086.000000000007</v>
      </c>
      <c r="AX223" s="297">
        <v>43620</v>
      </c>
      <c r="AY223" s="297">
        <f t="shared" si="181"/>
        <v>9466.0000000000073</v>
      </c>
      <c r="AZ223" s="302">
        <f t="shared" si="182"/>
        <v>1.2170105456212748</v>
      </c>
      <c r="BA223" s="306">
        <v>46230</v>
      </c>
      <c r="BB223" s="297">
        <f t="shared" si="183"/>
        <v>6856.0000000000073</v>
      </c>
      <c r="BC223" s="311">
        <f t="shared" si="184"/>
        <v>1.1483019684187759</v>
      </c>
      <c r="BE223" s="292">
        <v>217</v>
      </c>
      <c r="BF223" s="289">
        <f t="shared" si="157"/>
        <v>48510</v>
      </c>
      <c r="BG223" s="289">
        <f t="shared" si="185"/>
        <v>53361.000000000007</v>
      </c>
      <c r="BH223" s="297">
        <v>43760</v>
      </c>
      <c r="BI223" s="297">
        <f t="shared" si="186"/>
        <v>9601.0000000000073</v>
      </c>
      <c r="BJ223" s="302">
        <f t="shared" si="187"/>
        <v>1.2194012797074956</v>
      </c>
      <c r="BK223" s="306">
        <v>46370</v>
      </c>
      <c r="BL223" s="297">
        <f t="shared" si="188"/>
        <v>6991.0000000000073</v>
      </c>
      <c r="BM223" s="311">
        <f t="shared" si="189"/>
        <v>1.1507655811947382</v>
      </c>
      <c r="BO223" s="292">
        <v>217</v>
      </c>
      <c r="BP223" s="289">
        <f t="shared" si="158"/>
        <v>48650</v>
      </c>
      <c r="BQ223" s="289">
        <f t="shared" si="190"/>
        <v>53515.000000000007</v>
      </c>
      <c r="BR223" s="297">
        <v>44150</v>
      </c>
      <c r="BS223" s="297">
        <f t="shared" si="191"/>
        <v>9365.0000000000073</v>
      </c>
      <c r="BT223" s="302">
        <f t="shared" si="192"/>
        <v>1.2121177802944509</v>
      </c>
      <c r="BU223" s="306">
        <v>46760</v>
      </c>
      <c r="BV223" s="297">
        <f t="shared" si="193"/>
        <v>6755.0000000000073</v>
      </c>
      <c r="BW223" s="311">
        <f t="shared" si="194"/>
        <v>1.1444610778443116</v>
      </c>
      <c r="BY223" s="292">
        <v>217</v>
      </c>
      <c r="BZ223" s="289">
        <f t="shared" si="159"/>
        <v>48820</v>
      </c>
      <c r="CA223" s="289">
        <f t="shared" si="195"/>
        <v>53702.000000000007</v>
      </c>
      <c r="CB223" s="297">
        <v>44380</v>
      </c>
      <c r="CC223" s="297">
        <f t="shared" si="196"/>
        <v>9322.0000000000073</v>
      </c>
      <c r="CD223" s="302">
        <f t="shared" si="197"/>
        <v>1.210049571879225</v>
      </c>
      <c r="CE223" s="306">
        <v>46990</v>
      </c>
      <c r="CF223" s="297">
        <f t="shared" si="198"/>
        <v>6712.0000000000073</v>
      </c>
      <c r="CG223" s="311">
        <f t="shared" si="199"/>
        <v>1.1428389018940202</v>
      </c>
    </row>
    <row r="224" spans="5:85">
      <c r="E224" s="289">
        <f>計算票!G225</f>
        <v>53200</v>
      </c>
      <c r="G224" s="292">
        <v>218</v>
      </c>
      <c r="H224" s="289">
        <f t="shared" si="152"/>
        <v>48370</v>
      </c>
      <c r="I224" s="289">
        <f t="shared" si="160"/>
        <v>53207.000000000007</v>
      </c>
      <c r="J224" s="297">
        <v>41450</v>
      </c>
      <c r="K224" s="297">
        <f t="shared" si="161"/>
        <v>11757.000000000007</v>
      </c>
      <c r="L224" s="302">
        <f t="shared" si="162"/>
        <v>1.2836429433051872</v>
      </c>
      <c r="M224" s="306">
        <v>44070</v>
      </c>
      <c r="N224" s="297">
        <f t="shared" si="163"/>
        <v>9137.0000000000073</v>
      </c>
      <c r="O224" s="311">
        <f t="shared" si="164"/>
        <v>1.2073292489221694</v>
      </c>
      <c r="Q224" s="292">
        <v>218</v>
      </c>
      <c r="R224" s="289">
        <f t="shared" si="153"/>
        <v>48370</v>
      </c>
      <c r="S224" s="289">
        <f t="shared" si="165"/>
        <v>53207.000000000007</v>
      </c>
      <c r="T224" s="297">
        <v>41470</v>
      </c>
      <c r="U224" s="297">
        <f t="shared" si="166"/>
        <v>11737.000000000007</v>
      </c>
      <c r="V224" s="302">
        <f t="shared" si="167"/>
        <v>1.2830238726790453</v>
      </c>
      <c r="W224" s="306">
        <v>44080</v>
      </c>
      <c r="X224" s="297">
        <f t="shared" si="168"/>
        <v>9127.0000000000073</v>
      </c>
      <c r="Y224" s="311">
        <f t="shared" si="169"/>
        <v>1.2070553539019966</v>
      </c>
      <c r="AA224" s="292">
        <v>218</v>
      </c>
      <c r="AB224" s="289">
        <f t="shared" si="154"/>
        <v>48400</v>
      </c>
      <c r="AC224" s="289">
        <f t="shared" si="170"/>
        <v>53240.000000000007</v>
      </c>
      <c r="AD224" s="297">
        <v>43760</v>
      </c>
      <c r="AE224" s="297">
        <f t="shared" si="171"/>
        <v>9480.0000000000073</v>
      </c>
      <c r="AF224" s="302">
        <f t="shared" si="172"/>
        <v>1.2166361974405853</v>
      </c>
      <c r="AG224" s="306">
        <v>46380</v>
      </c>
      <c r="AH224" s="297">
        <f t="shared" si="173"/>
        <v>6860.0000000000073</v>
      </c>
      <c r="AI224" s="311">
        <f t="shared" si="174"/>
        <v>1.1479085812850367</v>
      </c>
      <c r="AK224" s="292">
        <v>218</v>
      </c>
      <c r="AL224" s="289">
        <f t="shared" si="155"/>
        <v>48470</v>
      </c>
      <c r="AM224" s="289">
        <f t="shared" si="175"/>
        <v>53317.000000000007</v>
      </c>
      <c r="AN224" s="297">
        <v>43810</v>
      </c>
      <c r="AO224" s="297">
        <f t="shared" si="176"/>
        <v>9507.0000000000073</v>
      </c>
      <c r="AP224" s="302">
        <f t="shared" si="177"/>
        <v>1.2170052499429356</v>
      </c>
      <c r="AQ224" s="306">
        <v>46430</v>
      </c>
      <c r="AR224" s="297">
        <f t="shared" si="178"/>
        <v>6887.0000000000073</v>
      </c>
      <c r="AS224" s="311">
        <f t="shared" si="179"/>
        <v>1.1483308205901359</v>
      </c>
      <c r="AU224" s="292">
        <v>218</v>
      </c>
      <c r="AV224" s="289">
        <f t="shared" si="156"/>
        <v>48500</v>
      </c>
      <c r="AW224" s="289">
        <f t="shared" si="180"/>
        <v>53350.000000000007</v>
      </c>
      <c r="AX224" s="297">
        <v>43830</v>
      </c>
      <c r="AY224" s="297">
        <f t="shared" si="181"/>
        <v>9520.0000000000073</v>
      </c>
      <c r="AZ224" s="302">
        <f t="shared" si="182"/>
        <v>1.2172028291124801</v>
      </c>
      <c r="BA224" s="306">
        <v>46450</v>
      </c>
      <c r="BB224" s="297">
        <f t="shared" si="183"/>
        <v>6900.0000000000073</v>
      </c>
      <c r="BC224" s="311">
        <f t="shared" si="184"/>
        <v>1.148546824542519</v>
      </c>
      <c r="BE224" s="292">
        <v>218</v>
      </c>
      <c r="BF224" s="289">
        <f t="shared" si="157"/>
        <v>48750</v>
      </c>
      <c r="BG224" s="289">
        <f t="shared" si="185"/>
        <v>53625.000000000007</v>
      </c>
      <c r="BH224" s="297">
        <v>43970</v>
      </c>
      <c r="BI224" s="297">
        <f t="shared" si="186"/>
        <v>9655.0000000000073</v>
      </c>
      <c r="BJ224" s="302">
        <f t="shared" si="187"/>
        <v>1.2195815328633162</v>
      </c>
      <c r="BK224" s="306">
        <v>46590</v>
      </c>
      <c r="BL224" s="297">
        <f t="shared" si="188"/>
        <v>7035.0000000000073</v>
      </c>
      <c r="BM224" s="311">
        <f t="shared" si="189"/>
        <v>1.1509980682549905</v>
      </c>
      <c r="BO224" s="292">
        <v>218</v>
      </c>
      <c r="BP224" s="289">
        <f t="shared" si="158"/>
        <v>48890</v>
      </c>
      <c r="BQ224" s="289">
        <f t="shared" si="190"/>
        <v>53779.000000000007</v>
      </c>
      <c r="BR224" s="297">
        <v>44360</v>
      </c>
      <c r="BS224" s="297">
        <f t="shared" si="191"/>
        <v>9419.0000000000073</v>
      </c>
      <c r="BT224" s="302">
        <f t="shared" si="192"/>
        <v>1.2123309287646531</v>
      </c>
      <c r="BU224" s="306">
        <v>46980</v>
      </c>
      <c r="BV224" s="297">
        <f t="shared" si="193"/>
        <v>6799.0000000000073</v>
      </c>
      <c r="BW224" s="311">
        <f t="shared" si="194"/>
        <v>1.1447211579395489</v>
      </c>
      <c r="BY224" s="292">
        <v>218</v>
      </c>
      <c r="BZ224" s="289">
        <f t="shared" si="159"/>
        <v>49060</v>
      </c>
      <c r="CA224" s="289">
        <f t="shared" si="195"/>
        <v>53966.000000000007</v>
      </c>
      <c r="CB224" s="297">
        <v>44590</v>
      </c>
      <c r="CC224" s="297">
        <f t="shared" si="196"/>
        <v>9376.0000000000073</v>
      </c>
      <c r="CD224" s="302">
        <f t="shared" si="197"/>
        <v>1.2102713612917697</v>
      </c>
      <c r="CE224" s="306">
        <v>47210</v>
      </c>
      <c r="CF224" s="297">
        <f t="shared" si="198"/>
        <v>6756.0000000000073</v>
      </c>
      <c r="CG224" s="311">
        <f t="shared" si="199"/>
        <v>1.1431052743062913</v>
      </c>
    </row>
    <row r="225" spans="5:85">
      <c r="E225" s="289">
        <f>計算票!G226</f>
        <v>53470</v>
      </c>
      <c r="G225" s="292">
        <v>219</v>
      </c>
      <c r="H225" s="289">
        <f t="shared" si="152"/>
        <v>48610</v>
      </c>
      <c r="I225" s="289">
        <f t="shared" si="160"/>
        <v>53471.000000000007</v>
      </c>
      <c r="J225" s="297">
        <v>41650</v>
      </c>
      <c r="K225" s="297">
        <f t="shared" si="161"/>
        <v>11821.000000000007</v>
      </c>
      <c r="L225" s="302">
        <f t="shared" si="162"/>
        <v>1.2838175270108045</v>
      </c>
      <c r="M225" s="306">
        <v>44280</v>
      </c>
      <c r="N225" s="297">
        <f t="shared" si="163"/>
        <v>9191.0000000000073</v>
      </c>
      <c r="O225" s="311">
        <f t="shared" si="164"/>
        <v>1.2075654923215899</v>
      </c>
      <c r="Q225" s="292">
        <v>219</v>
      </c>
      <c r="R225" s="289">
        <f t="shared" si="153"/>
        <v>48610</v>
      </c>
      <c r="S225" s="289">
        <f t="shared" si="165"/>
        <v>53471.000000000007</v>
      </c>
      <c r="T225" s="297">
        <v>41660</v>
      </c>
      <c r="U225" s="297">
        <f t="shared" si="166"/>
        <v>11811.000000000007</v>
      </c>
      <c r="V225" s="302">
        <f t="shared" si="167"/>
        <v>1.2835093614978399</v>
      </c>
      <c r="W225" s="306">
        <v>44290</v>
      </c>
      <c r="X225" s="297">
        <f t="shared" si="168"/>
        <v>9181.0000000000073</v>
      </c>
      <c r="Y225" s="311">
        <f t="shared" si="169"/>
        <v>1.2072928426281329</v>
      </c>
      <c r="AA225" s="292">
        <v>219</v>
      </c>
      <c r="AB225" s="289">
        <f t="shared" si="154"/>
        <v>48640</v>
      </c>
      <c r="AC225" s="289">
        <f t="shared" si="170"/>
        <v>53504.000000000007</v>
      </c>
      <c r="AD225" s="297">
        <v>43970</v>
      </c>
      <c r="AE225" s="297">
        <f t="shared" si="171"/>
        <v>9534.0000000000073</v>
      </c>
      <c r="AF225" s="302">
        <f t="shared" si="172"/>
        <v>1.2168296565840346</v>
      </c>
      <c r="AG225" s="306">
        <v>46600</v>
      </c>
      <c r="AH225" s="297">
        <f t="shared" si="173"/>
        <v>6904.0000000000073</v>
      </c>
      <c r="AI225" s="311">
        <f t="shared" si="174"/>
        <v>1.1481545064377685</v>
      </c>
      <c r="AK225" s="292">
        <v>219</v>
      </c>
      <c r="AL225" s="289">
        <f t="shared" si="155"/>
        <v>48710</v>
      </c>
      <c r="AM225" s="289">
        <f t="shared" si="175"/>
        <v>53581.000000000007</v>
      </c>
      <c r="AN225" s="297">
        <v>44020</v>
      </c>
      <c r="AO225" s="297">
        <f t="shared" si="176"/>
        <v>9561.0000000000073</v>
      </c>
      <c r="AP225" s="302">
        <f t="shared" si="177"/>
        <v>1.2171967287596548</v>
      </c>
      <c r="AQ225" s="306">
        <v>46650</v>
      </c>
      <c r="AR225" s="297">
        <f t="shared" si="178"/>
        <v>6931.0000000000073</v>
      </c>
      <c r="AS225" s="311">
        <f t="shared" si="179"/>
        <v>1.1485744908896036</v>
      </c>
      <c r="AU225" s="292">
        <v>219</v>
      </c>
      <c r="AV225" s="289">
        <f t="shared" si="156"/>
        <v>48740</v>
      </c>
      <c r="AW225" s="289">
        <f t="shared" si="180"/>
        <v>53614.000000000007</v>
      </c>
      <c r="AX225" s="297">
        <v>44040</v>
      </c>
      <c r="AY225" s="297">
        <f t="shared" si="181"/>
        <v>9574.0000000000073</v>
      </c>
      <c r="AZ225" s="302">
        <f t="shared" si="182"/>
        <v>1.2173932788374207</v>
      </c>
      <c r="BA225" s="306">
        <v>46670</v>
      </c>
      <c r="BB225" s="297">
        <f t="shared" si="183"/>
        <v>6944.0000000000073</v>
      </c>
      <c r="BC225" s="311">
        <f t="shared" si="184"/>
        <v>1.1487893721877009</v>
      </c>
      <c r="BE225" s="292">
        <v>219</v>
      </c>
      <c r="BF225" s="289">
        <f t="shared" si="157"/>
        <v>48990</v>
      </c>
      <c r="BG225" s="289">
        <f t="shared" si="185"/>
        <v>53889.000000000007</v>
      </c>
      <c r="BH225" s="297">
        <v>44180</v>
      </c>
      <c r="BI225" s="297">
        <f t="shared" si="186"/>
        <v>9709.0000000000073</v>
      </c>
      <c r="BJ225" s="302">
        <f t="shared" si="187"/>
        <v>1.2197600724309643</v>
      </c>
      <c r="BK225" s="306">
        <v>46810</v>
      </c>
      <c r="BL225" s="297">
        <f t="shared" si="188"/>
        <v>7079.0000000000073</v>
      </c>
      <c r="BM225" s="311">
        <f t="shared" si="189"/>
        <v>1.151228370006409</v>
      </c>
      <c r="BO225" s="292">
        <v>219</v>
      </c>
      <c r="BP225" s="289">
        <f t="shared" si="158"/>
        <v>49130</v>
      </c>
      <c r="BQ225" s="289">
        <f t="shared" si="190"/>
        <v>54043.000000000007</v>
      </c>
      <c r="BR225" s="297">
        <v>44570</v>
      </c>
      <c r="BS225" s="297">
        <f t="shared" si="191"/>
        <v>9473.0000000000073</v>
      </c>
      <c r="BT225" s="302">
        <f t="shared" si="192"/>
        <v>1.2125420686560469</v>
      </c>
      <c r="BU225" s="306">
        <v>47200</v>
      </c>
      <c r="BV225" s="297">
        <f t="shared" si="193"/>
        <v>6843.0000000000073</v>
      </c>
      <c r="BW225" s="311">
        <f t="shared" si="194"/>
        <v>1.1449788135593222</v>
      </c>
      <c r="BY225" s="292">
        <v>219</v>
      </c>
      <c r="BZ225" s="289">
        <f t="shared" si="159"/>
        <v>49300</v>
      </c>
      <c r="CA225" s="289">
        <f t="shared" si="195"/>
        <v>54230.000000000007</v>
      </c>
      <c r="CB225" s="297">
        <v>44800</v>
      </c>
      <c r="CC225" s="297">
        <f t="shared" si="196"/>
        <v>9430.0000000000073</v>
      </c>
      <c r="CD225" s="302">
        <f t="shared" si="197"/>
        <v>1.2104910714285715</v>
      </c>
      <c r="CE225" s="306">
        <v>47430</v>
      </c>
      <c r="CF225" s="297">
        <f t="shared" si="198"/>
        <v>6800.0000000000073</v>
      </c>
      <c r="CG225" s="311">
        <f t="shared" si="199"/>
        <v>1.1433691756272404</v>
      </c>
    </row>
    <row r="226" spans="5:85">
      <c r="E226" s="289">
        <f>計算票!G227</f>
        <v>53730</v>
      </c>
      <c r="G226" s="292">
        <v>220</v>
      </c>
      <c r="H226" s="289">
        <f t="shared" si="152"/>
        <v>48850</v>
      </c>
      <c r="I226" s="289">
        <f t="shared" si="160"/>
        <v>53735.000000000007</v>
      </c>
      <c r="J226" s="297">
        <v>41850</v>
      </c>
      <c r="K226" s="297">
        <f t="shared" si="161"/>
        <v>11885.000000000007</v>
      </c>
      <c r="L226" s="302">
        <f t="shared" si="162"/>
        <v>1.2839904420549584</v>
      </c>
      <c r="M226" s="306">
        <v>44490</v>
      </c>
      <c r="N226" s="297">
        <f t="shared" si="163"/>
        <v>9245.0000000000073</v>
      </c>
      <c r="O226" s="311">
        <f t="shared" si="164"/>
        <v>1.2077995055068556</v>
      </c>
      <c r="Q226" s="292">
        <v>220</v>
      </c>
      <c r="R226" s="289">
        <f t="shared" si="153"/>
        <v>48850</v>
      </c>
      <c r="S226" s="289">
        <f t="shared" si="165"/>
        <v>53735.000000000007</v>
      </c>
      <c r="T226" s="297">
        <v>41860</v>
      </c>
      <c r="U226" s="297">
        <f t="shared" si="166"/>
        <v>11875.000000000007</v>
      </c>
      <c r="V226" s="302">
        <f t="shared" si="167"/>
        <v>1.2836837075967513</v>
      </c>
      <c r="W226" s="306">
        <v>44500</v>
      </c>
      <c r="X226" s="297">
        <f t="shared" si="168"/>
        <v>9235.0000000000073</v>
      </c>
      <c r="Y226" s="311">
        <f t="shared" si="169"/>
        <v>1.2075280898876406</v>
      </c>
      <c r="AA226" s="292">
        <v>220</v>
      </c>
      <c r="AB226" s="289">
        <f t="shared" si="154"/>
        <v>48880</v>
      </c>
      <c r="AC226" s="289">
        <f t="shared" si="170"/>
        <v>53768.000000000007</v>
      </c>
      <c r="AD226" s="297">
        <v>44180</v>
      </c>
      <c r="AE226" s="297">
        <f t="shared" si="171"/>
        <v>9588.0000000000073</v>
      </c>
      <c r="AF226" s="302">
        <f t="shared" si="172"/>
        <v>1.2170212765957449</v>
      </c>
      <c r="AG226" s="306">
        <v>46820</v>
      </c>
      <c r="AH226" s="297">
        <f t="shared" si="173"/>
        <v>6948.0000000000073</v>
      </c>
      <c r="AI226" s="311">
        <f t="shared" si="174"/>
        <v>1.1483981204613414</v>
      </c>
      <c r="AK226" s="292">
        <v>220</v>
      </c>
      <c r="AL226" s="289">
        <f t="shared" si="155"/>
        <v>48950</v>
      </c>
      <c r="AM226" s="289">
        <f t="shared" si="175"/>
        <v>53845.000000000007</v>
      </c>
      <c r="AN226" s="297">
        <v>44230</v>
      </c>
      <c r="AO226" s="297">
        <f t="shared" si="176"/>
        <v>9615.0000000000073</v>
      </c>
      <c r="AP226" s="302">
        <f t="shared" si="177"/>
        <v>1.2173863893285102</v>
      </c>
      <c r="AQ226" s="306">
        <v>46870</v>
      </c>
      <c r="AR226" s="297">
        <f t="shared" si="178"/>
        <v>6975.0000000000073</v>
      </c>
      <c r="AS226" s="311">
        <f t="shared" si="179"/>
        <v>1.1488158736931942</v>
      </c>
      <c r="AU226" s="292">
        <v>220</v>
      </c>
      <c r="AV226" s="289">
        <f t="shared" si="156"/>
        <v>48980</v>
      </c>
      <c r="AW226" s="289">
        <f t="shared" si="180"/>
        <v>53878.000000000007</v>
      </c>
      <c r="AX226" s="297">
        <v>44250</v>
      </c>
      <c r="AY226" s="297">
        <f t="shared" si="181"/>
        <v>9628.0000000000073</v>
      </c>
      <c r="AZ226" s="302">
        <f t="shared" si="182"/>
        <v>1.2175819209039549</v>
      </c>
      <c r="BA226" s="306">
        <v>46890</v>
      </c>
      <c r="BB226" s="297">
        <f t="shared" si="183"/>
        <v>6988.0000000000073</v>
      </c>
      <c r="BC226" s="311">
        <f t="shared" si="184"/>
        <v>1.1490296438473024</v>
      </c>
      <c r="BE226" s="292">
        <v>220</v>
      </c>
      <c r="BF226" s="289">
        <f t="shared" si="157"/>
        <v>49230</v>
      </c>
      <c r="BG226" s="289">
        <f t="shared" si="185"/>
        <v>54153.000000000007</v>
      </c>
      <c r="BH226" s="297">
        <v>44390</v>
      </c>
      <c r="BI226" s="297">
        <f t="shared" si="186"/>
        <v>9763.0000000000073</v>
      </c>
      <c r="BJ226" s="302">
        <f t="shared" si="187"/>
        <v>1.2199369227303449</v>
      </c>
      <c r="BK226" s="306">
        <v>47030</v>
      </c>
      <c r="BL226" s="297">
        <f t="shared" si="188"/>
        <v>7123.0000000000073</v>
      </c>
      <c r="BM226" s="311">
        <f t="shared" si="189"/>
        <v>1.1514565171167341</v>
      </c>
      <c r="BO226" s="292">
        <v>220</v>
      </c>
      <c r="BP226" s="289">
        <f t="shared" si="158"/>
        <v>49370</v>
      </c>
      <c r="BQ226" s="289">
        <f t="shared" si="190"/>
        <v>54307.000000000007</v>
      </c>
      <c r="BR226" s="297">
        <v>44780</v>
      </c>
      <c r="BS226" s="297">
        <f t="shared" si="191"/>
        <v>9527.0000000000073</v>
      </c>
      <c r="BT226" s="302">
        <f t="shared" si="192"/>
        <v>1.2127512282268871</v>
      </c>
      <c r="BU226" s="306">
        <v>47420</v>
      </c>
      <c r="BV226" s="297">
        <f t="shared" si="193"/>
        <v>6887.0000000000073</v>
      </c>
      <c r="BW226" s="311">
        <f t="shared" si="194"/>
        <v>1.1452340784479125</v>
      </c>
      <c r="BY226" s="292">
        <v>220</v>
      </c>
      <c r="BZ226" s="289">
        <f t="shared" si="159"/>
        <v>49540</v>
      </c>
      <c r="CA226" s="289">
        <f t="shared" si="195"/>
        <v>54494.000000000007</v>
      </c>
      <c r="CB226" s="297">
        <v>45010</v>
      </c>
      <c r="CC226" s="297">
        <f t="shared" si="196"/>
        <v>9484.0000000000073</v>
      </c>
      <c r="CD226" s="302">
        <f t="shared" si="197"/>
        <v>1.210708731393024</v>
      </c>
      <c r="CE226" s="306">
        <v>47650</v>
      </c>
      <c r="CF226" s="297">
        <f t="shared" si="198"/>
        <v>6844.0000000000073</v>
      </c>
      <c r="CG226" s="311">
        <f t="shared" si="199"/>
        <v>1.1436306400839455</v>
      </c>
    </row>
    <row r="227" spans="5:85">
      <c r="E227" s="289">
        <f>計算票!G228</f>
        <v>53990</v>
      </c>
      <c r="G227" s="292">
        <v>221</v>
      </c>
      <c r="H227" s="289">
        <f t="shared" si="152"/>
        <v>49090</v>
      </c>
      <c r="I227" s="289">
        <f t="shared" si="160"/>
        <v>53999.000000000007</v>
      </c>
      <c r="J227" s="297">
        <v>42050</v>
      </c>
      <c r="K227" s="297">
        <f t="shared" si="161"/>
        <v>11949.000000000007</v>
      </c>
      <c r="L227" s="302">
        <f t="shared" si="162"/>
        <v>1.2841617122473248</v>
      </c>
      <c r="M227" s="306">
        <v>44700</v>
      </c>
      <c r="N227" s="297">
        <f t="shared" si="163"/>
        <v>9299.0000000000073</v>
      </c>
      <c r="O227" s="311">
        <f t="shared" si="164"/>
        <v>1.2080313199105146</v>
      </c>
      <c r="Q227" s="292">
        <v>221</v>
      </c>
      <c r="R227" s="289">
        <f t="shared" si="153"/>
        <v>49090</v>
      </c>
      <c r="S227" s="289">
        <f t="shared" si="165"/>
        <v>53999.000000000007</v>
      </c>
      <c r="T227" s="297">
        <v>42060</v>
      </c>
      <c r="U227" s="297">
        <f t="shared" si="166"/>
        <v>11939.000000000007</v>
      </c>
      <c r="V227" s="302">
        <f t="shared" si="167"/>
        <v>1.2838563956252973</v>
      </c>
      <c r="W227" s="306">
        <v>44710</v>
      </c>
      <c r="X227" s="297">
        <f t="shared" si="168"/>
        <v>9289.0000000000073</v>
      </c>
      <c r="Y227" s="311">
        <f t="shared" si="169"/>
        <v>1.2077611272645943</v>
      </c>
      <c r="AA227" s="292">
        <v>221</v>
      </c>
      <c r="AB227" s="289">
        <f t="shared" si="154"/>
        <v>49120</v>
      </c>
      <c r="AC227" s="289">
        <f t="shared" si="170"/>
        <v>54032.000000000007</v>
      </c>
      <c r="AD227" s="297">
        <v>44390</v>
      </c>
      <c r="AE227" s="297">
        <f t="shared" si="171"/>
        <v>9642.0000000000073</v>
      </c>
      <c r="AF227" s="302">
        <f t="shared" si="172"/>
        <v>1.2172110835773824</v>
      </c>
      <c r="AG227" s="306">
        <v>47040</v>
      </c>
      <c r="AH227" s="297">
        <f t="shared" si="173"/>
        <v>6992.0000000000073</v>
      </c>
      <c r="AI227" s="311">
        <f t="shared" si="174"/>
        <v>1.1486394557823132</v>
      </c>
      <c r="AK227" s="292">
        <v>221</v>
      </c>
      <c r="AL227" s="289">
        <f t="shared" si="155"/>
        <v>49190</v>
      </c>
      <c r="AM227" s="289">
        <f t="shared" si="175"/>
        <v>54109.000000000007</v>
      </c>
      <c r="AN227" s="297">
        <v>44440</v>
      </c>
      <c r="AO227" s="297">
        <f t="shared" si="176"/>
        <v>9669.0000000000073</v>
      </c>
      <c r="AP227" s="302">
        <f t="shared" si="177"/>
        <v>1.2175742574257427</v>
      </c>
      <c r="AQ227" s="306">
        <v>47090</v>
      </c>
      <c r="AR227" s="297">
        <f t="shared" si="178"/>
        <v>7019.0000000000073</v>
      </c>
      <c r="AS227" s="311">
        <f t="shared" si="179"/>
        <v>1.1490550010617968</v>
      </c>
      <c r="AU227" s="292">
        <v>221</v>
      </c>
      <c r="AV227" s="289">
        <f t="shared" si="156"/>
        <v>49220</v>
      </c>
      <c r="AW227" s="289">
        <f t="shared" si="180"/>
        <v>54142.000000000007</v>
      </c>
      <c r="AX227" s="297">
        <v>44460</v>
      </c>
      <c r="AY227" s="297">
        <f t="shared" si="181"/>
        <v>9682.0000000000073</v>
      </c>
      <c r="AZ227" s="302">
        <f t="shared" si="182"/>
        <v>1.2177687809266757</v>
      </c>
      <c r="BA227" s="306">
        <v>47110</v>
      </c>
      <c r="BB227" s="297">
        <f t="shared" si="183"/>
        <v>7032.0000000000073</v>
      </c>
      <c r="BC227" s="311">
        <f t="shared" si="184"/>
        <v>1.1492676714073446</v>
      </c>
      <c r="BE227" s="292">
        <v>221</v>
      </c>
      <c r="BF227" s="289">
        <f t="shared" si="157"/>
        <v>49470</v>
      </c>
      <c r="BG227" s="289">
        <f t="shared" si="185"/>
        <v>54417.000000000007</v>
      </c>
      <c r="BH227" s="297">
        <v>44600</v>
      </c>
      <c r="BI227" s="297">
        <f t="shared" si="186"/>
        <v>9817.0000000000073</v>
      </c>
      <c r="BJ227" s="302">
        <f t="shared" si="187"/>
        <v>1.2201121076233186</v>
      </c>
      <c r="BK227" s="306">
        <v>47250</v>
      </c>
      <c r="BL227" s="297">
        <f t="shared" si="188"/>
        <v>7167.0000000000073</v>
      </c>
      <c r="BM227" s="311">
        <f t="shared" si="189"/>
        <v>1.1516825396825399</v>
      </c>
      <c r="BO227" s="292">
        <v>221</v>
      </c>
      <c r="BP227" s="289">
        <f t="shared" si="158"/>
        <v>49610</v>
      </c>
      <c r="BQ227" s="289">
        <f t="shared" si="190"/>
        <v>54571.000000000007</v>
      </c>
      <c r="BR227" s="297">
        <v>44990</v>
      </c>
      <c r="BS227" s="297">
        <f t="shared" si="191"/>
        <v>9581.0000000000073</v>
      </c>
      <c r="BT227" s="302">
        <f t="shared" si="192"/>
        <v>1.2129584352078242</v>
      </c>
      <c r="BU227" s="306">
        <v>47640</v>
      </c>
      <c r="BV227" s="297">
        <f t="shared" si="193"/>
        <v>6931.0000000000073</v>
      </c>
      <c r="BW227" s="311">
        <f t="shared" si="194"/>
        <v>1.1454869857262806</v>
      </c>
      <c r="BY227" s="292">
        <v>221</v>
      </c>
      <c r="BZ227" s="289">
        <f t="shared" si="159"/>
        <v>49780</v>
      </c>
      <c r="CA227" s="289">
        <f t="shared" si="195"/>
        <v>54758.000000000007</v>
      </c>
      <c r="CB227" s="297">
        <v>45220</v>
      </c>
      <c r="CC227" s="297">
        <f t="shared" si="196"/>
        <v>9538.0000000000073</v>
      </c>
      <c r="CD227" s="302">
        <f t="shared" si="197"/>
        <v>1.2109243697478993</v>
      </c>
      <c r="CE227" s="306">
        <v>47870</v>
      </c>
      <c r="CF227" s="297">
        <f t="shared" si="198"/>
        <v>6888.0000000000073</v>
      </c>
      <c r="CG227" s="311">
        <f t="shared" si="199"/>
        <v>1.1438897012742846</v>
      </c>
    </row>
    <row r="228" spans="5:85">
      <c r="E228" s="289">
        <f>計算票!G229</f>
        <v>54260</v>
      </c>
      <c r="G228" s="292">
        <v>222</v>
      </c>
      <c r="H228" s="289">
        <f t="shared" si="152"/>
        <v>49330</v>
      </c>
      <c r="I228" s="289">
        <f t="shared" si="160"/>
        <v>54263.000000000007</v>
      </c>
      <c r="J228" s="297">
        <v>42250</v>
      </c>
      <c r="K228" s="297">
        <f t="shared" si="161"/>
        <v>12013.000000000007</v>
      </c>
      <c r="L228" s="302">
        <f t="shared" si="162"/>
        <v>1.2843313609467457</v>
      </c>
      <c r="M228" s="306">
        <v>44910</v>
      </c>
      <c r="N228" s="297">
        <f t="shared" si="163"/>
        <v>9353.0000000000073</v>
      </c>
      <c r="O228" s="311">
        <f t="shared" si="164"/>
        <v>1.208260966377199</v>
      </c>
      <c r="Q228" s="292">
        <v>222</v>
      </c>
      <c r="R228" s="289">
        <f t="shared" si="153"/>
        <v>49330</v>
      </c>
      <c r="S228" s="289">
        <f t="shared" si="165"/>
        <v>54263.000000000007</v>
      </c>
      <c r="T228" s="297">
        <v>42260</v>
      </c>
      <c r="U228" s="297">
        <f t="shared" si="166"/>
        <v>12003.000000000007</v>
      </c>
      <c r="V228" s="302">
        <f t="shared" si="167"/>
        <v>1.2840274491244676</v>
      </c>
      <c r="W228" s="306">
        <v>44920</v>
      </c>
      <c r="X228" s="297">
        <f t="shared" si="168"/>
        <v>9343.0000000000073</v>
      </c>
      <c r="Y228" s="311">
        <f t="shared" si="169"/>
        <v>1.207991985752449</v>
      </c>
      <c r="AA228" s="292">
        <v>222</v>
      </c>
      <c r="AB228" s="289">
        <f t="shared" si="154"/>
        <v>49360</v>
      </c>
      <c r="AC228" s="289">
        <f t="shared" si="170"/>
        <v>54296.000000000007</v>
      </c>
      <c r="AD228" s="297">
        <v>44600</v>
      </c>
      <c r="AE228" s="297">
        <f t="shared" si="171"/>
        <v>9696.0000000000073</v>
      </c>
      <c r="AF228" s="302">
        <f t="shared" si="172"/>
        <v>1.2173991031390137</v>
      </c>
      <c r="AG228" s="306">
        <v>47260</v>
      </c>
      <c r="AH228" s="297">
        <f t="shared" si="173"/>
        <v>7036.0000000000073</v>
      </c>
      <c r="AI228" s="311">
        <f t="shared" si="174"/>
        <v>1.1488785442234448</v>
      </c>
      <c r="AK228" s="292">
        <v>222</v>
      </c>
      <c r="AL228" s="289">
        <f t="shared" si="155"/>
        <v>49430</v>
      </c>
      <c r="AM228" s="289">
        <f t="shared" si="175"/>
        <v>54373.000000000007</v>
      </c>
      <c r="AN228" s="297">
        <v>44640</v>
      </c>
      <c r="AO228" s="297">
        <f t="shared" si="176"/>
        <v>9733.0000000000073</v>
      </c>
      <c r="AP228" s="302">
        <f t="shared" si="177"/>
        <v>1.2180331541218639</v>
      </c>
      <c r="AQ228" s="306">
        <v>47310</v>
      </c>
      <c r="AR228" s="297">
        <f t="shared" si="178"/>
        <v>7063.0000000000073</v>
      </c>
      <c r="AS228" s="311">
        <f t="shared" si="179"/>
        <v>1.1492919044599452</v>
      </c>
      <c r="AU228" s="292">
        <v>222</v>
      </c>
      <c r="AV228" s="289">
        <f t="shared" si="156"/>
        <v>49460</v>
      </c>
      <c r="AW228" s="289">
        <f t="shared" si="180"/>
        <v>54406.000000000007</v>
      </c>
      <c r="AX228" s="297">
        <v>44670</v>
      </c>
      <c r="AY228" s="297">
        <f t="shared" si="181"/>
        <v>9736.0000000000073</v>
      </c>
      <c r="AZ228" s="302">
        <f t="shared" si="182"/>
        <v>1.2179538840385047</v>
      </c>
      <c r="BA228" s="306">
        <v>47330</v>
      </c>
      <c r="BB228" s="297">
        <f t="shared" si="183"/>
        <v>7076.0000000000073</v>
      </c>
      <c r="BC228" s="311">
        <f t="shared" si="184"/>
        <v>1.1495034861609974</v>
      </c>
      <c r="BE228" s="292">
        <v>222</v>
      </c>
      <c r="BF228" s="289">
        <f t="shared" si="157"/>
        <v>49710</v>
      </c>
      <c r="BG228" s="289">
        <f t="shared" si="185"/>
        <v>54681.000000000007</v>
      </c>
      <c r="BH228" s="297">
        <v>44810</v>
      </c>
      <c r="BI228" s="297">
        <f t="shared" si="186"/>
        <v>9871.0000000000073</v>
      </c>
      <c r="BJ228" s="302">
        <f t="shared" si="187"/>
        <v>1.2202856505244366</v>
      </c>
      <c r="BK228" s="306">
        <v>47470</v>
      </c>
      <c r="BL228" s="297">
        <f t="shared" si="188"/>
        <v>7211.0000000000073</v>
      </c>
      <c r="BM228" s="311">
        <f t="shared" si="189"/>
        <v>1.151906467242469</v>
      </c>
      <c r="BO228" s="292">
        <v>222</v>
      </c>
      <c r="BP228" s="289">
        <f t="shared" si="158"/>
        <v>49850</v>
      </c>
      <c r="BQ228" s="289">
        <f t="shared" si="190"/>
        <v>54835.000000000007</v>
      </c>
      <c r="BR228" s="297">
        <v>45190</v>
      </c>
      <c r="BS228" s="297">
        <f t="shared" si="191"/>
        <v>9645.0000000000073</v>
      </c>
      <c r="BT228" s="302">
        <f t="shared" si="192"/>
        <v>1.2134321752600135</v>
      </c>
      <c r="BU228" s="306">
        <v>47860</v>
      </c>
      <c r="BV228" s="297">
        <f t="shared" si="193"/>
        <v>6975.0000000000073</v>
      </c>
      <c r="BW228" s="311">
        <f t="shared" si="194"/>
        <v>1.1457375679063937</v>
      </c>
      <c r="BY228" s="292">
        <v>222</v>
      </c>
      <c r="BZ228" s="289">
        <f t="shared" si="159"/>
        <v>50020</v>
      </c>
      <c r="CA228" s="289">
        <f t="shared" si="195"/>
        <v>55022.000000000007</v>
      </c>
      <c r="CB228" s="297">
        <v>45430</v>
      </c>
      <c r="CC228" s="297">
        <f t="shared" si="196"/>
        <v>9592.0000000000073</v>
      </c>
      <c r="CD228" s="302">
        <f t="shared" si="197"/>
        <v>1.2111380145278452</v>
      </c>
      <c r="CE228" s="306">
        <v>48090</v>
      </c>
      <c r="CF228" s="297">
        <f t="shared" si="198"/>
        <v>6932.0000000000073</v>
      </c>
      <c r="CG228" s="311">
        <f t="shared" si="199"/>
        <v>1.1441463921813269</v>
      </c>
    </row>
    <row r="229" spans="5:85">
      <c r="E229" s="289">
        <f>計算票!G230</f>
        <v>54520</v>
      </c>
      <c r="G229" s="292">
        <v>223</v>
      </c>
      <c r="H229" s="289">
        <f t="shared" si="152"/>
        <v>49570</v>
      </c>
      <c r="I229" s="289">
        <f t="shared" si="160"/>
        <v>54527.000000000007</v>
      </c>
      <c r="J229" s="297">
        <v>42440</v>
      </c>
      <c r="K229" s="297">
        <f t="shared" si="161"/>
        <v>12087.000000000007</v>
      </c>
      <c r="L229" s="302">
        <f t="shared" si="162"/>
        <v>1.2848020735155516</v>
      </c>
      <c r="M229" s="306">
        <v>45120</v>
      </c>
      <c r="N229" s="297">
        <f t="shared" si="163"/>
        <v>9407.0000000000073</v>
      </c>
      <c r="O229" s="311">
        <f t="shared" si="164"/>
        <v>1.2084884751773051</v>
      </c>
      <c r="Q229" s="292">
        <v>223</v>
      </c>
      <c r="R229" s="289">
        <f t="shared" si="153"/>
        <v>49570</v>
      </c>
      <c r="S229" s="289">
        <f t="shared" si="165"/>
        <v>54527.000000000007</v>
      </c>
      <c r="T229" s="297">
        <v>42460</v>
      </c>
      <c r="U229" s="297">
        <f t="shared" si="166"/>
        <v>12067.000000000007</v>
      </c>
      <c r="V229" s="302">
        <f t="shared" si="167"/>
        <v>1.2841968911917101</v>
      </c>
      <c r="W229" s="306">
        <v>45130</v>
      </c>
      <c r="X229" s="297">
        <f t="shared" si="168"/>
        <v>9397.0000000000073</v>
      </c>
      <c r="Y229" s="311">
        <f t="shared" si="169"/>
        <v>1.2082206957677821</v>
      </c>
      <c r="AA229" s="292">
        <v>223</v>
      </c>
      <c r="AB229" s="289">
        <f t="shared" si="154"/>
        <v>49600</v>
      </c>
      <c r="AC229" s="289">
        <f t="shared" si="170"/>
        <v>54560.000000000007</v>
      </c>
      <c r="AD229" s="297">
        <v>44810</v>
      </c>
      <c r="AE229" s="297">
        <f t="shared" si="171"/>
        <v>9750.0000000000073</v>
      </c>
      <c r="AF229" s="302">
        <f t="shared" si="172"/>
        <v>1.2175853604106228</v>
      </c>
      <c r="AG229" s="306">
        <v>47480</v>
      </c>
      <c r="AH229" s="297">
        <f t="shared" si="173"/>
        <v>7080.0000000000073</v>
      </c>
      <c r="AI229" s="311">
        <f t="shared" si="174"/>
        <v>1.1491154170176918</v>
      </c>
      <c r="AK229" s="292">
        <v>223</v>
      </c>
      <c r="AL229" s="289">
        <f t="shared" si="155"/>
        <v>49670</v>
      </c>
      <c r="AM229" s="289">
        <f t="shared" si="175"/>
        <v>54637.000000000007</v>
      </c>
      <c r="AN229" s="297">
        <v>44850</v>
      </c>
      <c r="AO229" s="297">
        <f t="shared" si="176"/>
        <v>9787.0000000000073</v>
      </c>
      <c r="AP229" s="302">
        <f t="shared" si="177"/>
        <v>1.2182162764771463</v>
      </c>
      <c r="AQ229" s="306">
        <v>47530</v>
      </c>
      <c r="AR229" s="297">
        <f t="shared" si="178"/>
        <v>7107.0000000000073</v>
      </c>
      <c r="AS229" s="311">
        <f t="shared" si="179"/>
        <v>1.1495266147696193</v>
      </c>
      <c r="AU229" s="292">
        <v>223</v>
      </c>
      <c r="AV229" s="289">
        <f t="shared" si="156"/>
        <v>49700</v>
      </c>
      <c r="AW229" s="289">
        <f t="shared" si="180"/>
        <v>54670.000000000007</v>
      </c>
      <c r="AX229" s="297">
        <v>44880</v>
      </c>
      <c r="AY229" s="297">
        <f t="shared" si="181"/>
        <v>9790.0000000000073</v>
      </c>
      <c r="AZ229" s="302">
        <f t="shared" si="182"/>
        <v>1.2181372549019609</v>
      </c>
      <c r="BA229" s="306">
        <v>47550</v>
      </c>
      <c r="BB229" s="297">
        <f t="shared" si="183"/>
        <v>7120.0000000000073</v>
      </c>
      <c r="BC229" s="311">
        <f t="shared" si="184"/>
        <v>1.1497371188222925</v>
      </c>
      <c r="BE229" s="292">
        <v>223</v>
      </c>
      <c r="BF229" s="289">
        <f t="shared" si="157"/>
        <v>49950</v>
      </c>
      <c r="BG229" s="289">
        <f t="shared" si="185"/>
        <v>54945.000000000007</v>
      </c>
      <c r="BH229" s="297">
        <v>45020</v>
      </c>
      <c r="BI229" s="297">
        <f t="shared" si="186"/>
        <v>9925.0000000000073</v>
      </c>
      <c r="BJ229" s="302">
        <f t="shared" si="187"/>
        <v>1.2204575744113728</v>
      </c>
      <c r="BK229" s="306">
        <v>47690</v>
      </c>
      <c r="BL229" s="297">
        <f t="shared" si="188"/>
        <v>7255.0000000000073</v>
      </c>
      <c r="BM229" s="311">
        <f t="shared" si="189"/>
        <v>1.152128328790103</v>
      </c>
      <c r="BO229" s="292">
        <v>223</v>
      </c>
      <c r="BP229" s="289">
        <f t="shared" si="158"/>
        <v>50090</v>
      </c>
      <c r="BQ229" s="289">
        <f t="shared" si="190"/>
        <v>55099.000000000007</v>
      </c>
      <c r="BR229" s="297">
        <v>45400</v>
      </c>
      <c r="BS229" s="297">
        <f t="shared" si="191"/>
        <v>9699.0000000000073</v>
      </c>
      <c r="BT229" s="302">
        <f t="shared" si="192"/>
        <v>1.2136343612334803</v>
      </c>
      <c r="BU229" s="306">
        <v>48080</v>
      </c>
      <c r="BV229" s="297">
        <f t="shared" si="193"/>
        <v>7019.0000000000073</v>
      </c>
      <c r="BW229" s="311">
        <f t="shared" si="194"/>
        <v>1.1459858569051582</v>
      </c>
      <c r="BY229" s="292">
        <v>223</v>
      </c>
      <c r="BZ229" s="289">
        <f t="shared" si="159"/>
        <v>50260</v>
      </c>
      <c r="CA229" s="289">
        <f t="shared" si="195"/>
        <v>55286.000000000007</v>
      </c>
      <c r="CB229" s="297">
        <v>45630</v>
      </c>
      <c r="CC229" s="297">
        <f t="shared" si="196"/>
        <v>9656.0000000000073</v>
      </c>
      <c r="CD229" s="302">
        <f t="shared" si="197"/>
        <v>1.2116151654613194</v>
      </c>
      <c r="CE229" s="306">
        <v>48310</v>
      </c>
      <c r="CF229" s="297">
        <f t="shared" si="198"/>
        <v>6976.0000000000073</v>
      </c>
      <c r="CG229" s="311">
        <f t="shared" si="199"/>
        <v>1.1444007451873319</v>
      </c>
    </row>
    <row r="230" spans="5:85">
      <c r="E230" s="289">
        <f>計算票!G231</f>
        <v>54790</v>
      </c>
      <c r="G230" s="292">
        <v>224</v>
      </c>
      <c r="H230" s="289">
        <f t="shared" si="152"/>
        <v>49810</v>
      </c>
      <c r="I230" s="289">
        <f t="shared" si="160"/>
        <v>54791.000000000007</v>
      </c>
      <c r="J230" s="297">
        <v>42640</v>
      </c>
      <c r="K230" s="297">
        <f t="shared" si="161"/>
        <v>12151.000000000007</v>
      </c>
      <c r="L230" s="302">
        <f t="shared" si="162"/>
        <v>1.2849671669793623</v>
      </c>
      <c r="M230" s="306">
        <v>45330</v>
      </c>
      <c r="N230" s="297">
        <f t="shared" si="163"/>
        <v>9461.0000000000073</v>
      </c>
      <c r="O230" s="311">
        <f t="shared" si="164"/>
        <v>1.2087138760202958</v>
      </c>
      <c r="Q230" s="292">
        <v>224</v>
      </c>
      <c r="R230" s="289">
        <f t="shared" si="153"/>
        <v>49810</v>
      </c>
      <c r="S230" s="289">
        <f t="shared" si="165"/>
        <v>54791.000000000007</v>
      </c>
      <c r="T230" s="297">
        <v>42650</v>
      </c>
      <c r="U230" s="297">
        <f t="shared" si="166"/>
        <v>12141.000000000007</v>
      </c>
      <c r="V230" s="302">
        <f t="shared" si="167"/>
        <v>1.2846658851113717</v>
      </c>
      <c r="W230" s="306">
        <v>45340</v>
      </c>
      <c r="X230" s="297">
        <f t="shared" si="168"/>
        <v>9451.0000000000073</v>
      </c>
      <c r="Y230" s="311">
        <f t="shared" si="169"/>
        <v>1.2084472871636525</v>
      </c>
      <c r="AA230" s="292">
        <v>224</v>
      </c>
      <c r="AB230" s="289">
        <f t="shared" si="154"/>
        <v>49840</v>
      </c>
      <c r="AC230" s="289">
        <f t="shared" si="170"/>
        <v>54824.000000000007</v>
      </c>
      <c r="AD230" s="297">
        <v>45020</v>
      </c>
      <c r="AE230" s="297">
        <f t="shared" si="171"/>
        <v>9804.0000000000073</v>
      </c>
      <c r="AF230" s="302">
        <f t="shared" si="172"/>
        <v>1.2177698800533099</v>
      </c>
      <c r="AG230" s="306">
        <v>47700</v>
      </c>
      <c r="AH230" s="297">
        <f t="shared" si="173"/>
        <v>7124.0000000000073</v>
      </c>
      <c r="AI230" s="311">
        <f t="shared" si="174"/>
        <v>1.1493501048218031</v>
      </c>
      <c r="AK230" s="292">
        <v>224</v>
      </c>
      <c r="AL230" s="289">
        <f t="shared" si="155"/>
        <v>49910</v>
      </c>
      <c r="AM230" s="289">
        <f t="shared" si="175"/>
        <v>54901.000000000007</v>
      </c>
      <c r="AN230" s="297">
        <v>45060</v>
      </c>
      <c r="AO230" s="297">
        <f t="shared" si="176"/>
        <v>9841.0000000000073</v>
      </c>
      <c r="AP230" s="302">
        <f t="shared" si="177"/>
        <v>1.2183976919662673</v>
      </c>
      <c r="AQ230" s="306">
        <v>47750</v>
      </c>
      <c r="AR230" s="297">
        <f t="shared" si="178"/>
        <v>7151.0000000000073</v>
      </c>
      <c r="AS230" s="311">
        <f t="shared" si="179"/>
        <v>1.1497591623036651</v>
      </c>
      <c r="AU230" s="292">
        <v>224</v>
      </c>
      <c r="AV230" s="289">
        <f t="shared" si="156"/>
        <v>49940</v>
      </c>
      <c r="AW230" s="289">
        <f t="shared" si="180"/>
        <v>54934.000000000007</v>
      </c>
      <c r="AX230" s="297">
        <v>45080</v>
      </c>
      <c r="AY230" s="297">
        <f t="shared" si="181"/>
        <v>9854.0000000000073</v>
      </c>
      <c r="AZ230" s="302">
        <f t="shared" si="182"/>
        <v>1.218589174800355</v>
      </c>
      <c r="BA230" s="306">
        <v>47770</v>
      </c>
      <c r="BB230" s="297">
        <f t="shared" si="183"/>
        <v>7164.0000000000073</v>
      </c>
      <c r="BC230" s="311">
        <f t="shared" si="184"/>
        <v>1.14996859953946</v>
      </c>
      <c r="BE230" s="292">
        <v>224</v>
      </c>
      <c r="BF230" s="289">
        <f t="shared" si="157"/>
        <v>50190</v>
      </c>
      <c r="BG230" s="289">
        <f t="shared" si="185"/>
        <v>55209.000000000007</v>
      </c>
      <c r="BH230" s="297">
        <v>45230</v>
      </c>
      <c r="BI230" s="297">
        <f t="shared" si="186"/>
        <v>9979.0000000000073</v>
      </c>
      <c r="BJ230" s="302">
        <f t="shared" si="187"/>
        <v>1.2206279018350654</v>
      </c>
      <c r="BK230" s="306">
        <v>47910</v>
      </c>
      <c r="BL230" s="297">
        <f t="shared" si="188"/>
        <v>7299.0000000000073</v>
      </c>
      <c r="BM230" s="311">
        <f t="shared" si="189"/>
        <v>1.1523481527864747</v>
      </c>
      <c r="BO230" s="292">
        <v>224</v>
      </c>
      <c r="BP230" s="289">
        <f t="shared" si="158"/>
        <v>50330</v>
      </c>
      <c r="BQ230" s="289">
        <f t="shared" si="190"/>
        <v>55363.000000000007</v>
      </c>
      <c r="BR230" s="297">
        <v>45610</v>
      </c>
      <c r="BS230" s="297">
        <f t="shared" si="191"/>
        <v>9753.0000000000073</v>
      </c>
      <c r="BT230" s="302">
        <f t="shared" si="192"/>
        <v>1.2138346853760142</v>
      </c>
      <c r="BU230" s="306">
        <v>48300</v>
      </c>
      <c r="BV230" s="297">
        <f t="shared" si="193"/>
        <v>7063.0000000000073</v>
      </c>
      <c r="BW230" s="311">
        <f t="shared" si="194"/>
        <v>1.1462318840579713</v>
      </c>
      <c r="BY230" s="292">
        <v>224</v>
      </c>
      <c r="BZ230" s="289">
        <f t="shared" si="159"/>
        <v>50500</v>
      </c>
      <c r="CA230" s="289">
        <f t="shared" si="195"/>
        <v>55550.000000000007</v>
      </c>
      <c r="CB230" s="297">
        <v>45840</v>
      </c>
      <c r="CC230" s="297">
        <f t="shared" si="196"/>
        <v>9710.0000000000073</v>
      </c>
      <c r="CD230" s="302">
        <f t="shared" si="197"/>
        <v>1.211823734729494</v>
      </c>
      <c r="CE230" s="306">
        <v>48530</v>
      </c>
      <c r="CF230" s="297">
        <f t="shared" si="198"/>
        <v>7020.0000000000073</v>
      </c>
      <c r="CG230" s="311">
        <f t="shared" si="199"/>
        <v>1.1446527920873688</v>
      </c>
    </row>
    <row r="231" spans="5:85">
      <c r="E231" s="289">
        <f>計算票!G232</f>
        <v>55050</v>
      </c>
      <c r="G231" s="292">
        <v>225</v>
      </c>
      <c r="H231" s="289">
        <f t="shared" si="152"/>
        <v>50050</v>
      </c>
      <c r="I231" s="289">
        <f t="shared" si="160"/>
        <v>55055.000000000007</v>
      </c>
      <c r="J231" s="297">
        <v>42840</v>
      </c>
      <c r="K231" s="297">
        <f t="shared" si="161"/>
        <v>12215.000000000007</v>
      </c>
      <c r="L231" s="302">
        <f t="shared" si="162"/>
        <v>1.2851307189542485</v>
      </c>
      <c r="M231" s="306">
        <v>45540</v>
      </c>
      <c r="N231" s="297">
        <f t="shared" si="163"/>
        <v>9515.0000000000073</v>
      </c>
      <c r="O231" s="311">
        <f t="shared" si="164"/>
        <v>1.2089371980676331</v>
      </c>
      <c r="Q231" s="292">
        <v>225</v>
      </c>
      <c r="R231" s="289">
        <f t="shared" si="153"/>
        <v>50050</v>
      </c>
      <c r="S231" s="289">
        <f t="shared" si="165"/>
        <v>55055.000000000007</v>
      </c>
      <c r="T231" s="297">
        <v>42850</v>
      </c>
      <c r="U231" s="297">
        <f t="shared" si="166"/>
        <v>12205.000000000007</v>
      </c>
      <c r="V231" s="302">
        <f t="shared" si="167"/>
        <v>1.2848308051341892</v>
      </c>
      <c r="W231" s="306">
        <v>45550</v>
      </c>
      <c r="X231" s="297">
        <f t="shared" si="168"/>
        <v>9505.0000000000073</v>
      </c>
      <c r="Y231" s="311">
        <f t="shared" si="169"/>
        <v>1.2086717892425907</v>
      </c>
      <c r="AA231" s="292">
        <v>225</v>
      </c>
      <c r="AB231" s="289">
        <f t="shared" si="154"/>
        <v>50080</v>
      </c>
      <c r="AC231" s="289">
        <f t="shared" si="170"/>
        <v>55088.000000000007</v>
      </c>
      <c r="AD231" s="297">
        <v>45230</v>
      </c>
      <c r="AE231" s="297">
        <f t="shared" si="171"/>
        <v>9858.0000000000073</v>
      </c>
      <c r="AF231" s="302">
        <f t="shared" si="172"/>
        <v>1.2179526862701748</v>
      </c>
      <c r="AG231" s="306">
        <v>47920</v>
      </c>
      <c r="AH231" s="297">
        <f t="shared" si="173"/>
        <v>7168.0000000000073</v>
      </c>
      <c r="AI231" s="311">
        <f t="shared" si="174"/>
        <v>1.1495826377295495</v>
      </c>
      <c r="AK231" s="292">
        <v>225</v>
      </c>
      <c r="AL231" s="289">
        <f t="shared" si="155"/>
        <v>50150</v>
      </c>
      <c r="AM231" s="289">
        <f t="shared" si="175"/>
        <v>55165.000000000007</v>
      </c>
      <c r="AN231" s="297">
        <v>45270</v>
      </c>
      <c r="AO231" s="297">
        <f t="shared" si="176"/>
        <v>9895.0000000000073</v>
      </c>
      <c r="AP231" s="302">
        <f t="shared" si="177"/>
        <v>1.218577424342832</v>
      </c>
      <c r="AQ231" s="306">
        <v>47970</v>
      </c>
      <c r="AR231" s="297">
        <f t="shared" si="178"/>
        <v>7195.0000000000073</v>
      </c>
      <c r="AS231" s="311">
        <f t="shared" si="179"/>
        <v>1.1499895768188453</v>
      </c>
      <c r="AU231" s="292">
        <v>225</v>
      </c>
      <c r="AV231" s="289">
        <f t="shared" si="156"/>
        <v>50180</v>
      </c>
      <c r="AW231" s="289">
        <f t="shared" si="180"/>
        <v>55198.000000000007</v>
      </c>
      <c r="AX231" s="297">
        <v>45290</v>
      </c>
      <c r="AY231" s="297">
        <f t="shared" si="181"/>
        <v>9908.0000000000073</v>
      </c>
      <c r="AZ231" s="302">
        <f t="shared" si="182"/>
        <v>1.2187679399425924</v>
      </c>
      <c r="BA231" s="306">
        <v>47990</v>
      </c>
      <c r="BB231" s="297">
        <f t="shared" si="183"/>
        <v>7208.0000000000073</v>
      </c>
      <c r="BC231" s="311">
        <f t="shared" si="184"/>
        <v>1.1501979579078976</v>
      </c>
      <c r="BE231" s="292">
        <v>225</v>
      </c>
      <c r="BF231" s="289">
        <f t="shared" si="157"/>
        <v>50430</v>
      </c>
      <c r="BG231" s="289">
        <f t="shared" si="185"/>
        <v>55473.000000000007</v>
      </c>
      <c r="BH231" s="297">
        <v>45440</v>
      </c>
      <c r="BI231" s="297">
        <f t="shared" si="186"/>
        <v>10033.000000000007</v>
      </c>
      <c r="BJ231" s="302">
        <f t="shared" si="187"/>
        <v>1.2207966549295777</v>
      </c>
      <c r="BK231" s="306">
        <v>48130</v>
      </c>
      <c r="BL231" s="297">
        <f t="shared" si="188"/>
        <v>7343.0000000000073</v>
      </c>
      <c r="BM231" s="311">
        <f t="shared" si="189"/>
        <v>1.1525659671722419</v>
      </c>
      <c r="BO231" s="292">
        <v>225</v>
      </c>
      <c r="BP231" s="289">
        <f t="shared" si="158"/>
        <v>50570</v>
      </c>
      <c r="BQ231" s="289">
        <f t="shared" si="190"/>
        <v>55627.000000000007</v>
      </c>
      <c r="BR231" s="297">
        <v>45820</v>
      </c>
      <c r="BS231" s="297">
        <f t="shared" si="191"/>
        <v>9807.0000000000073</v>
      </c>
      <c r="BT231" s="302">
        <f t="shared" si="192"/>
        <v>1.2140331732867744</v>
      </c>
      <c r="BU231" s="306">
        <v>48520</v>
      </c>
      <c r="BV231" s="297">
        <f t="shared" si="193"/>
        <v>7107.0000000000073</v>
      </c>
      <c r="BW231" s="311">
        <f t="shared" si="194"/>
        <v>1.1464756801319045</v>
      </c>
      <c r="BY231" s="292">
        <v>225</v>
      </c>
      <c r="BZ231" s="289">
        <f t="shared" si="159"/>
        <v>50740</v>
      </c>
      <c r="CA231" s="289">
        <f t="shared" si="195"/>
        <v>55814.000000000007</v>
      </c>
      <c r="CB231" s="297">
        <v>46050</v>
      </c>
      <c r="CC231" s="297">
        <f t="shared" si="196"/>
        <v>9764.0000000000073</v>
      </c>
      <c r="CD231" s="302">
        <f t="shared" si="197"/>
        <v>1.2120304017372423</v>
      </c>
      <c r="CE231" s="306">
        <v>48750</v>
      </c>
      <c r="CF231" s="297">
        <f t="shared" si="198"/>
        <v>7064.0000000000073</v>
      </c>
      <c r="CG231" s="311">
        <f t="shared" si="199"/>
        <v>1.1449025641025643</v>
      </c>
    </row>
    <row r="232" spans="5:85">
      <c r="E232" s="289">
        <f>計算票!G233</f>
        <v>55310</v>
      </c>
      <c r="G232" s="292">
        <v>226</v>
      </c>
      <c r="H232" s="289">
        <f t="shared" si="152"/>
        <v>50290</v>
      </c>
      <c r="I232" s="289">
        <f t="shared" si="160"/>
        <v>55319.000000000007</v>
      </c>
      <c r="J232" s="297">
        <v>43040</v>
      </c>
      <c r="K232" s="297">
        <f t="shared" si="161"/>
        <v>12279.000000000007</v>
      </c>
      <c r="L232" s="302">
        <f t="shared" si="162"/>
        <v>1.2852927509293681</v>
      </c>
      <c r="M232" s="306">
        <v>45740</v>
      </c>
      <c r="N232" s="297">
        <f t="shared" si="163"/>
        <v>9579.0000000000073</v>
      </c>
      <c r="O232" s="311">
        <f t="shared" si="164"/>
        <v>1.2094228246611283</v>
      </c>
      <c r="Q232" s="292">
        <v>226</v>
      </c>
      <c r="R232" s="289">
        <f t="shared" si="153"/>
        <v>50290</v>
      </c>
      <c r="S232" s="289">
        <f t="shared" si="165"/>
        <v>55319.000000000007</v>
      </c>
      <c r="T232" s="297">
        <v>43050</v>
      </c>
      <c r="U232" s="297">
        <f t="shared" si="166"/>
        <v>12269.000000000007</v>
      </c>
      <c r="V232" s="302">
        <f t="shared" si="167"/>
        <v>1.2849941927990711</v>
      </c>
      <c r="W232" s="306">
        <v>45760</v>
      </c>
      <c r="X232" s="297">
        <f t="shared" si="168"/>
        <v>9559.0000000000073</v>
      </c>
      <c r="Y232" s="311">
        <f t="shared" si="169"/>
        <v>1.208894230769231</v>
      </c>
      <c r="AA232" s="292">
        <v>226</v>
      </c>
      <c r="AB232" s="289">
        <f t="shared" si="154"/>
        <v>50320</v>
      </c>
      <c r="AC232" s="289">
        <f t="shared" si="170"/>
        <v>55352.000000000007</v>
      </c>
      <c r="AD232" s="297">
        <v>45440</v>
      </c>
      <c r="AE232" s="297">
        <f t="shared" si="171"/>
        <v>9912.0000000000073</v>
      </c>
      <c r="AF232" s="302">
        <f t="shared" si="172"/>
        <v>1.2181338028169015</v>
      </c>
      <c r="AG232" s="306">
        <v>48140</v>
      </c>
      <c r="AH232" s="297">
        <f t="shared" si="173"/>
        <v>7212.0000000000073</v>
      </c>
      <c r="AI232" s="311">
        <f t="shared" si="174"/>
        <v>1.1498130452845867</v>
      </c>
      <c r="AK232" s="292">
        <v>226</v>
      </c>
      <c r="AL232" s="289">
        <f t="shared" si="155"/>
        <v>50390</v>
      </c>
      <c r="AM232" s="289">
        <f t="shared" si="175"/>
        <v>55429.000000000007</v>
      </c>
      <c r="AN232" s="297">
        <v>45480</v>
      </c>
      <c r="AO232" s="297">
        <f t="shared" si="176"/>
        <v>9949.0000000000073</v>
      </c>
      <c r="AP232" s="302">
        <f t="shared" si="177"/>
        <v>1.218755496921724</v>
      </c>
      <c r="AQ232" s="306">
        <v>48190</v>
      </c>
      <c r="AR232" s="297">
        <f t="shared" si="178"/>
        <v>7239.0000000000073</v>
      </c>
      <c r="AS232" s="311">
        <f t="shared" si="179"/>
        <v>1.1502178875285329</v>
      </c>
      <c r="AU232" s="292">
        <v>226</v>
      </c>
      <c r="AV232" s="289">
        <f t="shared" si="156"/>
        <v>50420</v>
      </c>
      <c r="AW232" s="289">
        <f t="shared" si="180"/>
        <v>55462.000000000007</v>
      </c>
      <c r="AX232" s="297">
        <v>45500</v>
      </c>
      <c r="AY232" s="297">
        <f t="shared" si="181"/>
        <v>9962.0000000000073</v>
      </c>
      <c r="AZ232" s="302">
        <f t="shared" si="182"/>
        <v>1.2189450549450551</v>
      </c>
      <c r="BA232" s="306">
        <v>48210</v>
      </c>
      <c r="BB232" s="297">
        <f t="shared" si="183"/>
        <v>7252.0000000000073</v>
      </c>
      <c r="BC232" s="311">
        <f t="shared" si="184"/>
        <v>1.1504252229827838</v>
      </c>
      <c r="BE232" s="292">
        <v>226</v>
      </c>
      <c r="BF232" s="289">
        <f t="shared" si="157"/>
        <v>50670</v>
      </c>
      <c r="BG232" s="289">
        <f t="shared" si="185"/>
        <v>55737.000000000007</v>
      </c>
      <c r="BH232" s="297">
        <v>45650</v>
      </c>
      <c r="BI232" s="297">
        <f t="shared" si="186"/>
        <v>10087.000000000007</v>
      </c>
      <c r="BJ232" s="302">
        <f t="shared" si="187"/>
        <v>1.2209638554216868</v>
      </c>
      <c r="BK232" s="306">
        <v>48350</v>
      </c>
      <c r="BL232" s="297">
        <f t="shared" si="188"/>
        <v>7387.0000000000073</v>
      </c>
      <c r="BM232" s="311">
        <f t="shared" si="189"/>
        <v>1.1527817993795244</v>
      </c>
      <c r="BO232" s="292">
        <v>226</v>
      </c>
      <c r="BP232" s="289">
        <f t="shared" si="158"/>
        <v>50810</v>
      </c>
      <c r="BQ232" s="289">
        <f t="shared" si="190"/>
        <v>55891.000000000007</v>
      </c>
      <c r="BR232" s="297">
        <v>46030</v>
      </c>
      <c r="BS232" s="297">
        <f t="shared" si="191"/>
        <v>9861.0000000000073</v>
      </c>
      <c r="BT232" s="302">
        <f t="shared" si="192"/>
        <v>1.2142298500977624</v>
      </c>
      <c r="BU232" s="306">
        <v>48740</v>
      </c>
      <c r="BV232" s="297">
        <f t="shared" si="193"/>
        <v>7151.0000000000073</v>
      </c>
      <c r="BW232" s="311">
        <f t="shared" si="194"/>
        <v>1.1467172753385311</v>
      </c>
      <c r="BY232" s="292">
        <v>226</v>
      </c>
      <c r="BZ232" s="289">
        <f t="shared" si="159"/>
        <v>50980</v>
      </c>
      <c r="CA232" s="289">
        <f t="shared" si="195"/>
        <v>56078.000000000007</v>
      </c>
      <c r="CB232" s="297">
        <v>46260</v>
      </c>
      <c r="CC232" s="297">
        <f t="shared" si="196"/>
        <v>9818.0000000000073</v>
      </c>
      <c r="CD232" s="302">
        <f t="shared" si="197"/>
        <v>1.2122351923908345</v>
      </c>
      <c r="CE232" s="306">
        <v>48970</v>
      </c>
      <c r="CF232" s="297">
        <f t="shared" si="198"/>
        <v>7108.0000000000073</v>
      </c>
      <c r="CG232" s="311">
        <f t="shared" si="199"/>
        <v>1.1451500918929958</v>
      </c>
    </row>
    <row r="233" spans="5:85">
      <c r="E233" s="289">
        <f>計算票!G234</f>
        <v>55580</v>
      </c>
      <c r="G233" s="292">
        <v>227</v>
      </c>
      <c r="H233" s="289">
        <f t="shared" si="152"/>
        <v>50530</v>
      </c>
      <c r="I233" s="289">
        <f t="shared" si="160"/>
        <v>55583.000000000007</v>
      </c>
      <c r="J233" s="297">
        <v>43240</v>
      </c>
      <c r="K233" s="297">
        <f t="shared" si="161"/>
        <v>12343.000000000007</v>
      </c>
      <c r="L233" s="302">
        <f t="shared" si="162"/>
        <v>1.2854532839963</v>
      </c>
      <c r="M233" s="306">
        <v>45950</v>
      </c>
      <c r="N233" s="297">
        <f t="shared" si="163"/>
        <v>9633.0000000000073</v>
      </c>
      <c r="O233" s="311">
        <f t="shared" si="164"/>
        <v>1.2096409140369968</v>
      </c>
      <c r="Q233" s="292">
        <v>227</v>
      </c>
      <c r="R233" s="289">
        <f t="shared" si="153"/>
        <v>50530</v>
      </c>
      <c r="S233" s="289">
        <f t="shared" si="165"/>
        <v>55583.000000000007</v>
      </c>
      <c r="T233" s="297">
        <v>43250</v>
      </c>
      <c r="U233" s="297">
        <f t="shared" si="166"/>
        <v>12333.000000000007</v>
      </c>
      <c r="V233" s="302">
        <f t="shared" si="167"/>
        <v>1.2851560693641619</v>
      </c>
      <c r="W233" s="306">
        <v>45960</v>
      </c>
      <c r="X233" s="297">
        <f t="shared" si="168"/>
        <v>9623.0000000000073</v>
      </c>
      <c r="Y233" s="311">
        <f t="shared" si="169"/>
        <v>1.20937771975631</v>
      </c>
      <c r="AA233" s="292">
        <v>227</v>
      </c>
      <c r="AB233" s="289">
        <f t="shared" si="154"/>
        <v>50560</v>
      </c>
      <c r="AC233" s="289">
        <f t="shared" si="170"/>
        <v>55616.000000000007</v>
      </c>
      <c r="AD233" s="297">
        <v>45650</v>
      </c>
      <c r="AE233" s="297">
        <f t="shared" si="171"/>
        <v>9966.0000000000073</v>
      </c>
      <c r="AF233" s="302">
        <f t="shared" si="172"/>
        <v>1.2183132530120484</v>
      </c>
      <c r="AG233" s="306">
        <v>48360</v>
      </c>
      <c r="AH233" s="297">
        <f t="shared" si="173"/>
        <v>7256.0000000000073</v>
      </c>
      <c r="AI233" s="311">
        <f t="shared" si="174"/>
        <v>1.1500413564929695</v>
      </c>
      <c r="AK233" s="292">
        <v>227</v>
      </c>
      <c r="AL233" s="289">
        <f t="shared" si="155"/>
        <v>50630</v>
      </c>
      <c r="AM233" s="289">
        <f t="shared" si="175"/>
        <v>55693.000000000007</v>
      </c>
      <c r="AN233" s="297">
        <v>45690</v>
      </c>
      <c r="AO233" s="297">
        <f t="shared" si="176"/>
        <v>10003.000000000007</v>
      </c>
      <c r="AP233" s="302">
        <f t="shared" si="177"/>
        <v>1.2189319325891881</v>
      </c>
      <c r="AQ233" s="306">
        <v>48410</v>
      </c>
      <c r="AR233" s="297">
        <f t="shared" si="178"/>
        <v>7283.0000000000073</v>
      </c>
      <c r="AS233" s="311">
        <f t="shared" si="179"/>
        <v>1.1504441231150591</v>
      </c>
      <c r="AU233" s="292">
        <v>227</v>
      </c>
      <c r="AV233" s="289">
        <f t="shared" si="156"/>
        <v>50660</v>
      </c>
      <c r="AW233" s="289">
        <f t="shared" si="180"/>
        <v>55726.000000000007</v>
      </c>
      <c r="AX233" s="297">
        <v>45710</v>
      </c>
      <c r="AY233" s="297">
        <f t="shared" si="181"/>
        <v>10016.000000000007</v>
      </c>
      <c r="AZ233" s="302">
        <f t="shared" si="182"/>
        <v>1.2191205425508642</v>
      </c>
      <c r="BA233" s="306">
        <v>48430</v>
      </c>
      <c r="BB233" s="297">
        <f t="shared" si="183"/>
        <v>7296.0000000000073</v>
      </c>
      <c r="BC233" s="311">
        <f t="shared" si="184"/>
        <v>1.1506504232913486</v>
      </c>
      <c r="BE233" s="292">
        <v>227</v>
      </c>
      <c r="BF233" s="289">
        <f t="shared" si="157"/>
        <v>50910</v>
      </c>
      <c r="BG233" s="289">
        <f t="shared" si="185"/>
        <v>56001.000000000007</v>
      </c>
      <c r="BH233" s="297">
        <v>45850</v>
      </c>
      <c r="BI233" s="297">
        <f t="shared" si="186"/>
        <v>10151.000000000007</v>
      </c>
      <c r="BJ233" s="302">
        <f t="shared" si="187"/>
        <v>1.2213958560523448</v>
      </c>
      <c r="BK233" s="306">
        <v>48570</v>
      </c>
      <c r="BL233" s="297">
        <f t="shared" si="188"/>
        <v>7431.0000000000073</v>
      </c>
      <c r="BM233" s="311">
        <f t="shared" si="189"/>
        <v>1.1529956763434219</v>
      </c>
      <c r="BO233" s="292">
        <v>227</v>
      </c>
      <c r="BP233" s="289">
        <f t="shared" si="158"/>
        <v>51050</v>
      </c>
      <c r="BQ233" s="289">
        <f t="shared" si="190"/>
        <v>56155.000000000007</v>
      </c>
      <c r="BR233" s="297">
        <v>46240</v>
      </c>
      <c r="BS233" s="297">
        <f t="shared" si="191"/>
        <v>9915.0000000000073</v>
      </c>
      <c r="BT233" s="302">
        <f t="shared" si="192"/>
        <v>1.2144247404844293</v>
      </c>
      <c r="BU233" s="306">
        <v>48960</v>
      </c>
      <c r="BV233" s="297">
        <f t="shared" si="193"/>
        <v>7195.0000000000073</v>
      </c>
      <c r="BW233" s="311">
        <f t="shared" si="194"/>
        <v>1.1469566993464053</v>
      </c>
      <c r="BY233" s="292">
        <v>227</v>
      </c>
      <c r="BZ233" s="289">
        <f t="shared" si="159"/>
        <v>51220</v>
      </c>
      <c r="CA233" s="289">
        <f t="shared" si="195"/>
        <v>56342.000000000007</v>
      </c>
      <c r="CB233" s="297">
        <v>46470</v>
      </c>
      <c r="CC233" s="297">
        <f t="shared" si="196"/>
        <v>9872.0000000000073</v>
      </c>
      <c r="CD233" s="302">
        <f t="shared" si="197"/>
        <v>1.2124381321282549</v>
      </c>
      <c r="CE233" s="306">
        <v>49190</v>
      </c>
      <c r="CF233" s="297">
        <f t="shared" si="198"/>
        <v>7152.0000000000073</v>
      </c>
      <c r="CG233" s="311">
        <f t="shared" si="199"/>
        <v>1.145395405570238</v>
      </c>
    </row>
    <row r="234" spans="5:85">
      <c r="E234" s="289">
        <f>計算票!G235</f>
        <v>55840</v>
      </c>
      <c r="G234" s="292">
        <v>228</v>
      </c>
      <c r="H234" s="289">
        <f t="shared" si="152"/>
        <v>50770</v>
      </c>
      <c r="I234" s="289">
        <f t="shared" si="160"/>
        <v>55847.000000000007</v>
      </c>
      <c r="J234" s="297">
        <v>43430</v>
      </c>
      <c r="K234" s="297">
        <f t="shared" si="161"/>
        <v>12417.000000000007</v>
      </c>
      <c r="L234" s="302">
        <f t="shared" si="162"/>
        <v>1.2859083582776885</v>
      </c>
      <c r="M234" s="306">
        <v>46160</v>
      </c>
      <c r="N234" s="297">
        <f t="shared" si="163"/>
        <v>9687.0000000000073</v>
      </c>
      <c r="O234" s="311">
        <f t="shared" si="164"/>
        <v>1.2098570190641249</v>
      </c>
      <c r="Q234" s="292">
        <v>228</v>
      </c>
      <c r="R234" s="289">
        <f t="shared" si="153"/>
        <v>50770</v>
      </c>
      <c r="S234" s="289">
        <f t="shared" si="165"/>
        <v>55847.000000000007</v>
      </c>
      <c r="T234" s="297">
        <v>43450</v>
      </c>
      <c r="U234" s="297">
        <f t="shared" si="166"/>
        <v>12397.000000000007</v>
      </c>
      <c r="V234" s="302">
        <f t="shared" si="167"/>
        <v>1.2853164556962027</v>
      </c>
      <c r="W234" s="306">
        <v>46170</v>
      </c>
      <c r="X234" s="297">
        <f t="shared" si="168"/>
        <v>9677.0000000000073</v>
      </c>
      <c r="Y234" s="311">
        <f t="shared" si="169"/>
        <v>1.2095949750920514</v>
      </c>
      <c r="AA234" s="292">
        <v>228</v>
      </c>
      <c r="AB234" s="289">
        <f t="shared" si="154"/>
        <v>50800</v>
      </c>
      <c r="AC234" s="289">
        <f t="shared" si="170"/>
        <v>55880.000000000007</v>
      </c>
      <c r="AD234" s="297">
        <v>45850</v>
      </c>
      <c r="AE234" s="297">
        <f t="shared" si="171"/>
        <v>10030.000000000007</v>
      </c>
      <c r="AF234" s="302">
        <f t="shared" si="172"/>
        <v>1.2187568157033808</v>
      </c>
      <c r="AG234" s="306">
        <v>48580</v>
      </c>
      <c r="AH234" s="297">
        <f t="shared" si="173"/>
        <v>7300.0000000000073</v>
      </c>
      <c r="AI234" s="311">
        <f t="shared" si="174"/>
        <v>1.1502675998353233</v>
      </c>
      <c r="AK234" s="292">
        <v>228</v>
      </c>
      <c r="AL234" s="289">
        <f t="shared" si="155"/>
        <v>50870</v>
      </c>
      <c r="AM234" s="289">
        <f t="shared" si="175"/>
        <v>55957.000000000007</v>
      </c>
      <c r="AN234" s="297">
        <v>45900</v>
      </c>
      <c r="AO234" s="297">
        <f t="shared" si="176"/>
        <v>10057.000000000007</v>
      </c>
      <c r="AP234" s="302">
        <f t="shared" si="177"/>
        <v>1.2191067538126363</v>
      </c>
      <c r="AQ234" s="306">
        <v>48630</v>
      </c>
      <c r="AR234" s="297">
        <f t="shared" si="178"/>
        <v>7327.0000000000073</v>
      </c>
      <c r="AS234" s="311">
        <f t="shared" si="179"/>
        <v>1.1506683117417233</v>
      </c>
      <c r="AU234" s="292">
        <v>228</v>
      </c>
      <c r="AV234" s="289">
        <f t="shared" si="156"/>
        <v>50900</v>
      </c>
      <c r="AW234" s="289">
        <f t="shared" si="180"/>
        <v>55990.000000000007</v>
      </c>
      <c r="AX234" s="297">
        <v>45920</v>
      </c>
      <c r="AY234" s="297">
        <f t="shared" si="181"/>
        <v>10070.000000000007</v>
      </c>
      <c r="AZ234" s="302">
        <f t="shared" si="182"/>
        <v>1.2192944250871083</v>
      </c>
      <c r="BA234" s="306">
        <v>48650</v>
      </c>
      <c r="BB234" s="297">
        <f t="shared" si="183"/>
        <v>7340.0000000000073</v>
      </c>
      <c r="BC234" s="311">
        <f t="shared" si="184"/>
        <v>1.1508735868448101</v>
      </c>
      <c r="BE234" s="292">
        <v>228</v>
      </c>
      <c r="BF234" s="289">
        <f t="shared" si="157"/>
        <v>51150</v>
      </c>
      <c r="BG234" s="289">
        <f t="shared" si="185"/>
        <v>56265.000000000007</v>
      </c>
      <c r="BH234" s="297">
        <v>46060</v>
      </c>
      <c r="BI234" s="297">
        <f t="shared" si="186"/>
        <v>10205.000000000007</v>
      </c>
      <c r="BJ234" s="302">
        <f t="shared" si="187"/>
        <v>1.2215588363004779</v>
      </c>
      <c r="BK234" s="306">
        <v>48790</v>
      </c>
      <c r="BL234" s="297">
        <f t="shared" si="188"/>
        <v>7475.0000000000073</v>
      </c>
      <c r="BM234" s="311">
        <f t="shared" si="189"/>
        <v>1.1532076245132201</v>
      </c>
      <c r="BO234" s="292">
        <v>228</v>
      </c>
      <c r="BP234" s="289">
        <f t="shared" si="158"/>
        <v>51290</v>
      </c>
      <c r="BQ234" s="289">
        <f t="shared" si="190"/>
        <v>56419.000000000007</v>
      </c>
      <c r="BR234" s="297">
        <v>46450</v>
      </c>
      <c r="BS234" s="297">
        <f t="shared" si="191"/>
        <v>9969.0000000000073</v>
      </c>
      <c r="BT234" s="302">
        <f t="shared" si="192"/>
        <v>1.2146178686759959</v>
      </c>
      <c r="BU234" s="306">
        <v>49180</v>
      </c>
      <c r="BV234" s="297">
        <f t="shared" si="193"/>
        <v>7239.0000000000073</v>
      </c>
      <c r="BW234" s="311">
        <f t="shared" si="194"/>
        <v>1.1471939812932088</v>
      </c>
      <c r="BY234" s="292">
        <v>228</v>
      </c>
      <c r="BZ234" s="289">
        <f t="shared" si="159"/>
        <v>51460</v>
      </c>
      <c r="CA234" s="289">
        <f t="shared" si="195"/>
        <v>56606.000000000007</v>
      </c>
      <c r="CB234" s="297">
        <v>46680</v>
      </c>
      <c r="CC234" s="297">
        <f t="shared" si="196"/>
        <v>9926.0000000000073</v>
      </c>
      <c r="CD234" s="302">
        <f t="shared" si="197"/>
        <v>1.2126392459297346</v>
      </c>
      <c r="CE234" s="306">
        <v>49410</v>
      </c>
      <c r="CF234" s="297">
        <f t="shared" si="198"/>
        <v>7196.0000000000073</v>
      </c>
      <c r="CG234" s="311">
        <f t="shared" si="199"/>
        <v>1.145638534709573</v>
      </c>
    </row>
    <row r="235" spans="5:85">
      <c r="E235" s="289">
        <f>計算票!G236</f>
        <v>56110</v>
      </c>
      <c r="G235" s="292">
        <v>229</v>
      </c>
      <c r="H235" s="289">
        <f t="shared" ref="H235:H256" si="200">H234+$C$23</f>
        <v>51010</v>
      </c>
      <c r="I235" s="289">
        <f t="shared" si="160"/>
        <v>56111.000000000007</v>
      </c>
      <c r="J235" s="297">
        <v>43630</v>
      </c>
      <c r="K235" s="297">
        <f t="shared" si="161"/>
        <v>12481.000000000007</v>
      </c>
      <c r="L235" s="302">
        <f t="shared" si="162"/>
        <v>1.2860646344258539</v>
      </c>
      <c r="M235" s="306">
        <v>46370</v>
      </c>
      <c r="N235" s="297">
        <f t="shared" si="163"/>
        <v>9741.0000000000073</v>
      </c>
      <c r="O235" s="311">
        <f t="shared" si="164"/>
        <v>1.2100711667026096</v>
      </c>
      <c r="Q235" s="292">
        <v>229</v>
      </c>
      <c r="R235" s="289">
        <f t="shared" ref="R235:R256" si="201">R234+$C$23</f>
        <v>51010</v>
      </c>
      <c r="S235" s="289">
        <f t="shared" si="165"/>
        <v>56111.000000000007</v>
      </c>
      <c r="T235" s="297">
        <v>43640</v>
      </c>
      <c r="U235" s="297">
        <f t="shared" si="166"/>
        <v>12471.000000000007</v>
      </c>
      <c r="V235" s="302">
        <f t="shared" si="167"/>
        <v>1.2857699358386803</v>
      </c>
      <c r="W235" s="306">
        <v>46380</v>
      </c>
      <c r="X235" s="297">
        <f t="shared" si="168"/>
        <v>9731.0000000000073</v>
      </c>
      <c r="Y235" s="311">
        <f t="shared" si="169"/>
        <v>1.2098102630444159</v>
      </c>
      <c r="AA235" s="292">
        <v>229</v>
      </c>
      <c r="AB235" s="289">
        <f t="shared" ref="AB235:AB256" si="202">AB234+$C$23</f>
        <v>51040</v>
      </c>
      <c r="AC235" s="289">
        <f t="shared" si="170"/>
        <v>56144.000000000007</v>
      </c>
      <c r="AD235" s="297">
        <v>46060</v>
      </c>
      <c r="AE235" s="297">
        <f t="shared" si="171"/>
        <v>10084.000000000007</v>
      </c>
      <c r="AF235" s="302">
        <f t="shared" si="172"/>
        <v>1.2189318280503691</v>
      </c>
      <c r="AG235" s="306">
        <v>48800</v>
      </c>
      <c r="AH235" s="297">
        <f t="shared" si="173"/>
        <v>7344.0000000000073</v>
      </c>
      <c r="AI235" s="311">
        <f t="shared" si="174"/>
        <v>1.1504918032786886</v>
      </c>
      <c r="AK235" s="292">
        <v>229</v>
      </c>
      <c r="AL235" s="289">
        <f t="shared" ref="AL235:AL256" si="203">AL234+$C$23</f>
        <v>51110</v>
      </c>
      <c r="AM235" s="289">
        <f t="shared" si="175"/>
        <v>56221.000000000007</v>
      </c>
      <c r="AN235" s="297">
        <v>46110</v>
      </c>
      <c r="AO235" s="297">
        <f t="shared" si="176"/>
        <v>10111.000000000007</v>
      </c>
      <c r="AP235" s="302">
        <f t="shared" si="177"/>
        <v>1.2192799826501846</v>
      </c>
      <c r="AQ235" s="306">
        <v>48850</v>
      </c>
      <c r="AR235" s="297">
        <f t="shared" si="178"/>
        <v>7371.0000000000073</v>
      </c>
      <c r="AS235" s="311">
        <f t="shared" si="179"/>
        <v>1.1508904810644833</v>
      </c>
      <c r="AU235" s="292">
        <v>229</v>
      </c>
      <c r="AV235" s="289">
        <f t="shared" ref="AV235:AV256" si="204">AV234+$C$23</f>
        <v>51140</v>
      </c>
      <c r="AW235" s="289">
        <f t="shared" si="180"/>
        <v>56254.000000000007</v>
      </c>
      <c r="AX235" s="297">
        <v>46130</v>
      </c>
      <c r="AY235" s="297">
        <f t="shared" si="181"/>
        <v>10124.000000000007</v>
      </c>
      <c r="AZ235" s="302">
        <f t="shared" si="182"/>
        <v>1.2194667244743118</v>
      </c>
      <c r="BA235" s="306">
        <v>48870</v>
      </c>
      <c r="BB235" s="297">
        <f t="shared" si="183"/>
        <v>7384.0000000000073</v>
      </c>
      <c r="BC235" s="311">
        <f t="shared" si="184"/>
        <v>1.1510947411499899</v>
      </c>
      <c r="BE235" s="292">
        <v>229</v>
      </c>
      <c r="BF235" s="289">
        <f t="shared" ref="BF235:BF256" si="205">BF234+$C$23</f>
        <v>51390</v>
      </c>
      <c r="BG235" s="289">
        <f t="shared" si="185"/>
        <v>56529.000000000007</v>
      </c>
      <c r="BH235" s="297">
        <v>46270</v>
      </c>
      <c r="BI235" s="297">
        <f t="shared" si="186"/>
        <v>10259.000000000007</v>
      </c>
      <c r="BJ235" s="302">
        <f t="shared" si="187"/>
        <v>1.2217203371515022</v>
      </c>
      <c r="BK235" s="306">
        <v>49010</v>
      </c>
      <c r="BL235" s="297">
        <f t="shared" si="188"/>
        <v>7519.0000000000073</v>
      </c>
      <c r="BM235" s="311">
        <f t="shared" si="189"/>
        <v>1.1534176698632934</v>
      </c>
      <c r="BO235" s="292">
        <v>229</v>
      </c>
      <c r="BP235" s="289">
        <f t="shared" ref="BP235:BP256" si="206">BP234+$C$23</f>
        <v>51530</v>
      </c>
      <c r="BQ235" s="289">
        <f t="shared" si="190"/>
        <v>56683.000000000007</v>
      </c>
      <c r="BR235" s="297">
        <v>46660</v>
      </c>
      <c r="BS235" s="297">
        <f t="shared" si="191"/>
        <v>10023.000000000007</v>
      </c>
      <c r="BT235" s="302">
        <f t="shared" si="192"/>
        <v>1.2148092584654953</v>
      </c>
      <c r="BU235" s="306">
        <v>49400</v>
      </c>
      <c r="BV235" s="297">
        <f t="shared" si="193"/>
        <v>7283.0000000000073</v>
      </c>
      <c r="BW235" s="311">
        <f t="shared" si="194"/>
        <v>1.147429149797571</v>
      </c>
      <c r="BY235" s="292">
        <v>229</v>
      </c>
      <c r="BZ235" s="289">
        <f t="shared" ref="BZ235:BZ256" si="207">BZ234+$C$23</f>
        <v>51700</v>
      </c>
      <c r="CA235" s="289">
        <f t="shared" si="195"/>
        <v>56870.000000000007</v>
      </c>
      <c r="CB235" s="297">
        <v>46890</v>
      </c>
      <c r="CC235" s="297">
        <f t="shared" si="196"/>
        <v>9980.0000000000073</v>
      </c>
      <c r="CD235" s="302">
        <f t="shared" si="197"/>
        <v>1.2128385583280019</v>
      </c>
      <c r="CE235" s="306">
        <v>49630</v>
      </c>
      <c r="CF235" s="297">
        <f t="shared" si="198"/>
        <v>7240.0000000000073</v>
      </c>
      <c r="CG235" s="311">
        <f t="shared" si="199"/>
        <v>1.145879508361878</v>
      </c>
    </row>
    <row r="236" spans="5:85">
      <c r="E236" s="289">
        <f>計算票!G237</f>
        <v>56370</v>
      </c>
      <c r="G236" s="292">
        <v>230</v>
      </c>
      <c r="H236" s="289">
        <f t="shared" si="200"/>
        <v>51250</v>
      </c>
      <c r="I236" s="289">
        <f t="shared" si="160"/>
        <v>56375.000000000007</v>
      </c>
      <c r="J236" s="297">
        <v>43830</v>
      </c>
      <c r="K236" s="297">
        <f t="shared" si="161"/>
        <v>12545.000000000007</v>
      </c>
      <c r="L236" s="302">
        <f t="shared" si="162"/>
        <v>1.2862194843714352</v>
      </c>
      <c r="M236" s="306">
        <v>46580</v>
      </c>
      <c r="N236" s="297">
        <f t="shared" si="163"/>
        <v>9795.0000000000073</v>
      </c>
      <c r="O236" s="311">
        <f t="shared" si="164"/>
        <v>1.2102833834263633</v>
      </c>
      <c r="Q236" s="292">
        <v>230</v>
      </c>
      <c r="R236" s="289">
        <f t="shared" si="201"/>
        <v>51250</v>
      </c>
      <c r="S236" s="289">
        <f t="shared" si="165"/>
        <v>56375.000000000007</v>
      </c>
      <c r="T236" s="297">
        <v>43840</v>
      </c>
      <c r="U236" s="297">
        <f t="shared" si="166"/>
        <v>12535.000000000007</v>
      </c>
      <c r="V236" s="302">
        <f t="shared" si="167"/>
        <v>1.2859260948905111</v>
      </c>
      <c r="W236" s="306">
        <v>46590</v>
      </c>
      <c r="X236" s="297">
        <f t="shared" si="168"/>
        <v>9785.0000000000073</v>
      </c>
      <c r="Y236" s="311">
        <f t="shared" si="169"/>
        <v>1.210023610216785</v>
      </c>
      <c r="AA236" s="292">
        <v>230</v>
      </c>
      <c r="AB236" s="289">
        <f t="shared" si="202"/>
        <v>51280</v>
      </c>
      <c r="AC236" s="289">
        <f t="shared" si="170"/>
        <v>56408.000000000007</v>
      </c>
      <c r="AD236" s="297">
        <v>46270</v>
      </c>
      <c r="AE236" s="297">
        <f t="shared" si="171"/>
        <v>10138.000000000007</v>
      </c>
      <c r="AF236" s="302">
        <f t="shared" si="172"/>
        <v>1.219105251783013</v>
      </c>
      <c r="AG236" s="306">
        <v>49020</v>
      </c>
      <c r="AH236" s="297">
        <f t="shared" si="173"/>
        <v>7388.0000000000073</v>
      </c>
      <c r="AI236" s="311">
        <f t="shared" si="174"/>
        <v>1.1507139942880458</v>
      </c>
      <c r="AK236" s="292">
        <v>230</v>
      </c>
      <c r="AL236" s="289">
        <f t="shared" si="203"/>
        <v>51350</v>
      </c>
      <c r="AM236" s="289">
        <f t="shared" si="175"/>
        <v>56485.000000000007</v>
      </c>
      <c r="AN236" s="297">
        <v>46320</v>
      </c>
      <c r="AO236" s="297">
        <f t="shared" si="176"/>
        <v>10165.000000000007</v>
      </c>
      <c r="AP236" s="302">
        <f t="shared" si="177"/>
        <v>1.2194516407599312</v>
      </c>
      <c r="AQ236" s="306">
        <v>49070</v>
      </c>
      <c r="AR236" s="297">
        <f t="shared" si="178"/>
        <v>7415.0000000000073</v>
      </c>
      <c r="AS236" s="311">
        <f t="shared" si="179"/>
        <v>1.1511106582433259</v>
      </c>
      <c r="AU236" s="292">
        <v>230</v>
      </c>
      <c r="AV236" s="289">
        <f t="shared" si="204"/>
        <v>51380</v>
      </c>
      <c r="AW236" s="289">
        <f t="shared" si="180"/>
        <v>56518.000000000007</v>
      </c>
      <c r="AX236" s="297">
        <v>46340</v>
      </c>
      <c r="AY236" s="297">
        <f t="shared" si="181"/>
        <v>10178.000000000007</v>
      </c>
      <c r="AZ236" s="302">
        <f t="shared" si="182"/>
        <v>1.2196374622356496</v>
      </c>
      <c r="BA236" s="306">
        <v>49090</v>
      </c>
      <c r="BB236" s="297">
        <f t="shared" si="183"/>
        <v>7428.0000000000073</v>
      </c>
      <c r="BC236" s="311">
        <f t="shared" si="184"/>
        <v>1.1513139132206154</v>
      </c>
      <c r="BE236" s="292">
        <v>230</v>
      </c>
      <c r="BF236" s="289">
        <f t="shared" si="205"/>
        <v>51630</v>
      </c>
      <c r="BG236" s="289">
        <f t="shared" si="185"/>
        <v>56793.000000000007</v>
      </c>
      <c r="BH236" s="297">
        <v>46480</v>
      </c>
      <c r="BI236" s="297">
        <f t="shared" si="186"/>
        <v>10313.000000000007</v>
      </c>
      <c r="BJ236" s="302">
        <f t="shared" si="187"/>
        <v>1.2218803786574872</v>
      </c>
      <c r="BK236" s="306">
        <v>49230</v>
      </c>
      <c r="BL236" s="297">
        <f t="shared" si="188"/>
        <v>7563.0000000000073</v>
      </c>
      <c r="BM236" s="311">
        <f t="shared" si="189"/>
        <v>1.1536258379037174</v>
      </c>
      <c r="BO236" s="292">
        <v>230</v>
      </c>
      <c r="BP236" s="289">
        <f t="shared" si="206"/>
        <v>51770</v>
      </c>
      <c r="BQ236" s="289">
        <f t="shared" si="190"/>
        <v>56947.000000000007</v>
      </c>
      <c r="BR236" s="297">
        <v>46870</v>
      </c>
      <c r="BS236" s="297">
        <f t="shared" si="191"/>
        <v>10077.000000000007</v>
      </c>
      <c r="BT236" s="302">
        <f t="shared" si="192"/>
        <v>1.2149989332195437</v>
      </c>
      <c r="BU236" s="306">
        <v>49620</v>
      </c>
      <c r="BV236" s="297">
        <f t="shared" si="193"/>
        <v>7327.0000000000073</v>
      </c>
      <c r="BW236" s="311">
        <f t="shared" si="194"/>
        <v>1.1476622329705766</v>
      </c>
      <c r="BY236" s="292">
        <v>230</v>
      </c>
      <c r="BZ236" s="289">
        <f t="shared" si="207"/>
        <v>51940</v>
      </c>
      <c r="CA236" s="289">
        <f t="shared" si="195"/>
        <v>57134.000000000007</v>
      </c>
      <c r="CB236" s="297">
        <v>47100</v>
      </c>
      <c r="CC236" s="297">
        <f t="shared" si="196"/>
        <v>10034.000000000007</v>
      </c>
      <c r="CD236" s="302">
        <f t="shared" si="197"/>
        <v>1.2130360934182591</v>
      </c>
      <c r="CE236" s="306">
        <v>49850</v>
      </c>
      <c r="CF236" s="297">
        <f t="shared" si="198"/>
        <v>7284.0000000000073</v>
      </c>
      <c r="CG236" s="311">
        <f t="shared" si="199"/>
        <v>1.1461183550651957</v>
      </c>
    </row>
    <row r="237" spans="5:85">
      <c r="E237" s="289">
        <f>計算票!G238</f>
        <v>56630</v>
      </c>
      <c r="G237" s="292">
        <v>231</v>
      </c>
      <c r="H237" s="289">
        <f t="shared" si="200"/>
        <v>51490</v>
      </c>
      <c r="I237" s="289">
        <f t="shared" si="160"/>
        <v>56639.000000000007</v>
      </c>
      <c r="J237" s="297">
        <v>44030</v>
      </c>
      <c r="K237" s="297">
        <f t="shared" si="161"/>
        <v>12609.000000000007</v>
      </c>
      <c r="L237" s="302">
        <f t="shared" si="162"/>
        <v>1.2863729275493982</v>
      </c>
      <c r="M237" s="306">
        <v>46790</v>
      </c>
      <c r="N237" s="297">
        <f t="shared" si="163"/>
        <v>9849.0000000000073</v>
      </c>
      <c r="O237" s="311">
        <f t="shared" si="164"/>
        <v>1.2104936952340246</v>
      </c>
      <c r="Q237" s="292">
        <v>231</v>
      </c>
      <c r="R237" s="289">
        <f t="shared" si="201"/>
        <v>51490</v>
      </c>
      <c r="S237" s="289">
        <f t="shared" si="165"/>
        <v>56639.000000000007</v>
      </c>
      <c r="T237" s="297">
        <v>44040</v>
      </c>
      <c r="U237" s="297">
        <f t="shared" si="166"/>
        <v>12599.000000000007</v>
      </c>
      <c r="V237" s="302">
        <f t="shared" si="167"/>
        <v>1.2860808356039966</v>
      </c>
      <c r="W237" s="306">
        <v>46800</v>
      </c>
      <c r="X237" s="297">
        <f t="shared" si="168"/>
        <v>9839.0000000000073</v>
      </c>
      <c r="Y237" s="311">
        <f t="shared" si="169"/>
        <v>1.2102350427350428</v>
      </c>
      <c r="AA237" s="292">
        <v>231</v>
      </c>
      <c r="AB237" s="289">
        <f t="shared" si="202"/>
        <v>51520</v>
      </c>
      <c r="AC237" s="289">
        <f t="shared" si="170"/>
        <v>56672.000000000007</v>
      </c>
      <c r="AD237" s="297">
        <v>46480</v>
      </c>
      <c r="AE237" s="297">
        <f t="shared" si="171"/>
        <v>10192.000000000007</v>
      </c>
      <c r="AF237" s="302">
        <f t="shared" si="172"/>
        <v>1.219277108433735</v>
      </c>
      <c r="AG237" s="306">
        <v>49240</v>
      </c>
      <c r="AH237" s="297">
        <f t="shared" si="173"/>
        <v>7432.0000000000073</v>
      </c>
      <c r="AI237" s="311">
        <f t="shared" si="174"/>
        <v>1.1509341998375306</v>
      </c>
      <c r="AK237" s="292">
        <v>231</v>
      </c>
      <c r="AL237" s="289">
        <f t="shared" si="203"/>
        <v>51590</v>
      </c>
      <c r="AM237" s="289">
        <f t="shared" si="175"/>
        <v>56749.000000000007</v>
      </c>
      <c r="AN237" s="297">
        <v>46530</v>
      </c>
      <c r="AO237" s="297">
        <f t="shared" si="176"/>
        <v>10219.000000000007</v>
      </c>
      <c r="AP237" s="302">
        <f t="shared" si="177"/>
        <v>1.2196217494089836</v>
      </c>
      <c r="AQ237" s="306">
        <v>49290</v>
      </c>
      <c r="AR237" s="297">
        <f t="shared" si="178"/>
        <v>7459.0000000000073</v>
      </c>
      <c r="AS237" s="311">
        <f t="shared" si="179"/>
        <v>1.1513288699533375</v>
      </c>
      <c r="AU237" s="292">
        <v>231</v>
      </c>
      <c r="AV237" s="289">
        <f t="shared" si="204"/>
        <v>51620</v>
      </c>
      <c r="AW237" s="289">
        <f t="shared" si="180"/>
        <v>56782.000000000007</v>
      </c>
      <c r="AX237" s="297">
        <v>46550</v>
      </c>
      <c r="AY237" s="297">
        <f t="shared" si="181"/>
        <v>10232.000000000007</v>
      </c>
      <c r="AZ237" s="302">
        <f t="shared" si="182"/>
        <v>1.2198066595059078</v>
      </c>
      <c r="BA237" s="306">
        <v>49310</v>
      </c>
      <c r="BB237" s="297">
        <f t="shared" si="183"/>
        <v>7472.0000000000073</v>
      </c>
      <c r="BC237" s="311">
        <f t="shared" si="184"/>
        <v>1.151531129588319</v>
      </c>
      <c r="BE237" s="292">
        <v>231</v>
      </c>
      <c r="BF237" s="289">
        <f t="shared" si="205"/>
        <v>51870</v>
      </c>
      <c r="BG237" s="289">
        <f t="shared" si="185"/>
        <v>57057.000000000007</v>
      </c>
      <c r="BH237" s="297">
        <v>46690</v>
      </c>
      <c r="BI237" s="297">
        <f t="shared" si="186"/>
        <v>10367.000000000007</v>
      </c>
      <c r="BJ237" s="302">
        <f t="shared" si="187"/>
        <v>1.2220389805097454</v>
      </c>
      <c r="BK237" s="306">
        <v>49450</v>
      </c>
      <c r="BL237" s="297">
        <f t="shared" si="188"/>
        <v>7607.0000000000073</v>
      </c>
      <c r="BM237" s="311">
        <f t="shared" si="189"/>
        <v>1.1538321536905967</v>
      </c>
      <c r="BO237" s="292">
        <v>231</v>
      </c>
      <c r="BP237" s="289">
        <f t="shared" si="206"/>
        <v>52010</v>
      </c>
      <c r="BQ237" s="289">
        <f t="shared" si="190"/>
        <v>57211.000000000007</v>
      </c>
      <c r="BR237" s="297">
        <v>47080</v>
      </c>
      <c r="BS237" s="297">
        <f t="shared" si="191"/>
        <v>10131.000000000007</v>
      </c>
      <c r="BT237" s="302">
        <f t="shared" si="192"/>
        <v>1.2151869158878505</v>
      </c>
      <c r="BU237" s="306">
        <v>49840</v>
      </c>
      <c r="BV237" s="297">
        <f t="shared" si="193"/>
        <v>7371.0000000000073</v>
      </c>
      <c r="BW237" s="311">
        <f t="shared" si="194"/>
        <v>1.1478932584269665</v>
      </c>
      <c r="BY237" s="292">
        <v>231</v>
      </c>
      <c r="BZ237" s="289">
        <f t="shared" si="207"/>
        <v>52180</v>
      </c>
      <c r="CA237" s="289">
        <f t="shared" si="195"/>
        <v>57398.000000000007</v>
      </c>
      <c r="CB237" s="297">
        <v>47310</v>
      </c>
      <c r="CC237" s="297">
        <f t="shared" si="196"/>
        <v>10088.000000000007</v>
      </c>
      <c r="CD237" s="302">
        <f t="shared" si="197"/>
        <v>1.2132318748678927</v>
      </c>
      <c r="CE237" s="306">
        <v>50070</v>
      </c>
      <c r="CF237" s="297">
        <f t="shared" si="198"/>
        <v>7328.0000000000073</v>
      </c>
      <c r="CG237" s="311">
        <f t="shared" si="199"/>
        <v>1.1463551028560017</v>
      </c>
    </row>
    <row r="238" spans="5:85">
      <c r="E238" s="289">
        <f>計算票!G239</f>
        <v>56900</v>
      </c>
      <c r="G238" s="292">
        <v>232</v>
      </c>
      <c r="H238" s="289">
        <f t="shared" si="200"/>
        <v>51730</v>
      </c>
      <c r="I238" s="289">
        <f t="shared" si="160"/>
        <v>56903.000000000007</v>
      </c>
      <c r="J238" s="297">
        <v>44230</v>
      </c>
      <c r="K238" s="297">
        <f t="shared" si="161"/>
        <v>12673.000000000007</v>
      </c>
      <c r="L238" s="302">
        <f t="shared" si="162"/>
        <v>1.2865249830431835</v>
      </c>
      <c r="M238" s="306">
        <v>47000</v>
      </c>
      <c r="N238" s="297">
        <f t="shared" si="163"/>
        <v>9903.0000000000073</v>
      </c>
      <c r="O238" s="311">
        <f t="shared" si="164"/>
        <v>1.2107021276595746</v>
      </c>
      <c r="Q238" s="292">
        <v>232</v>
      </c>
      <c r="R238" s="289">
        <f t="shared" si="201"/>
        <v>51730</v>
      </c>
      <c r="S238" s="289">
        <f t="shared" si="165"/>
        <v>56903.000000000007</v>
      </c>
      <c r="T238" s="297">
        <v>44240</v>
      </c>
      <c r="U238" s="297">
        <f t="shared" si="166"/>
        <v>12663.000000000007</v>
      </c>
      <c r="V238" s="302">
        <f t="shared" si="167"/>
        <v>1.28623417721519</v>
      </c>
      <c r="W238" s="306">
        <v>47010</v>
      </c>
      <c r="X238" s="297">
        <f t="shared" si="168"/>
        <v>9893.0000000000073</v>
      </c>
      <c r="Y238" s="311">
        <f t="shared" si="169"/>
        <v>1.2104445862582431</v>
      </c>
      <c r="AA238" s="292">
        <v>232</v>
      </c>
      <c r="AB238" s="289">
        <f t="shared" si="202"/>
        <v>51760</v>
      </c>
      <c r="AC238" s="289">
        <f t="shared" si="170"/>
        <v>56936.000000000007</v>
      </c>
      <c r="AD238" s="297">
        <v>46690</v>
      </c>
      <c r="AE238" s="297">
        <f t="shared" si="171"/>
        <v>10246.000000000007</v>
      </c>
      <c r="AF238" s="302">
        <f t="shared" si="172"/>
        <v>1.2194474191475693</v>
      </c>
      <c r="AG238" s="306">
        <v>49460</v>
      </c>
      <c r="AH238" s="297">
        <f t="shared" si="173"/>
        <v>7476.0000000000073</v>
      </c>
      <c r="AI238" s="311">
        <f t="shared" si="174"/>
        <v>1.1511524464213507</v>
      </c>
      <c r="AK238" s="292">
        <v>232</v>
      </c>
      <c r="AL238" s="289">
        <f t="shared" si="203"/>
        <v>51830</v>
      </c>
      <c r="AM238" s="289">
        <f t="shared" si="175"/>
        <v>57013.000000000007</v>
      </c>
      <c r="AN238" s="297">
        <v>46730</v>
      </c>
      <c r="AO238" s="297">
        <f t="shared" si="176"/>
        <v>10283.000000000007</v>
      </c>
      <c r="AP238" s="302">
        <f t="shared" si="177"/>
        <v>1.220051358870105</v>
      </c>
      <c r="AQ238" s="306">
        <v>49510</v>
      </c>
      <c r="AR238" s="297">
        <f t="shared" si="178"/>
        <v>7503.0000000000073</v>
      </c>
      <c r="AS238" s="311">
        <f t="shared" si="179"/>
        <v>1.1515451423954759</v>
      </c>
      <c r="AU238" s="292">
        <v>232</v>
      </c>
      <c r="AV238" s="289">
        <f t="shared" si="204"/>
        <v>51860</v>
      </c>
      <c r="AW238" s="289">
        <f t="shared" si="180"/>
        <v>57046.000000000007</v>
      </c>
      <c r="AX238" s="297">
        <v>46760</v>
      </c>
      <c r="AY238" s="297">
        <f t="shared" si="181"/>
        <v>10286.000000000007</v>
      </c>
      <c r="AZ238" s="302">
        <f t="shared" si="182"/>
        <v>1.2199743370402054</v>
      </c>
      <c r="BA238" s="306">
        <v>49530</v>
      </c>
      <c r="BB238" s="297">
        <f t="shared" si="183"/>
        <v>7516.0000000000073</v>
      </c>
      <c r="BC238" s="311">
        <f t="shared" si="184"/>
        <v>1.1517464163133455</v>
      </c>
      <c r="BE238" s="292">
        <v>232</v>
      </c>
      <c r="BF238" s="289">
        <f t="shared" si="205"/>
        <v>52110</v>
      </c>
      <c r="BG238" s="289">
        <f t="shared" si="185"/>
        <v>57321.000000000007</v>
      </c>
      <c r="BH238" s="297">
        <v>46900</v>
      </c>
      <c r="BI238" s="297">
        <f t="shared" si="186"/>
        <v>10421.000000000007</v>
      </c>
      <c r="BJ238" s="302">
        <f t="shared" si="187"/>
        <v>1.2221961620469084</v>
      </c>
      <c r="BK238" s="306">
        <v>49670</v>
      </c>
      <c r="BL238" s="297">
        <f t="shared" si="188"/>
        <v>7651.0000000000073</v>
      </c>
      <c r="BM238" s="311">
        <f t="shared" si="189"/>
        <v>1.1540366418361185</v>
      </c>
      <c r="BO238" s="292">
        <v>232</v>
      </c>
      <c r="BP238" s="289">
        <f t="shared" si="206"/>
        <v>52250</v>
      </c>
      <c r="BQ238" s="289">
        <f t="shared" si="190"/>
        <v>57475.000000000007</v>
      </c>
      <c r="BR238" s="297">
        <v>47280</v>
      </c>
      <c r="BS238" s="297">
        <f t="shared" si="191"/>
        <v>10195.000000000007</v>
      </c>
      <c r="BT238" s="302">
        <f t="shared" si="192"/>
        <v>1.2156302876480543</v>
      </c>
      <c r="BU238" s="306">
        <v>50060</v>
      </c>
      <c r="BV238" s="297">
        <f t="shared" si="193"/>
        <v>7415.0000000000073</v>
      </c>
      <c r="BW238" s="311">
        <f t="shared" si="194"/>
        <v>1.1481222532960449</v>
      </c>
      <c r="BY238" s="292">
        <v>232</v>
      </c>
      <c r="BZ238" s="289">
        <f t="shared" si="207"/>
        <v>52420</v>
      </c>
      <c r="CA238" s="289">
        <f t="shared" si="195"/>
        <v>57662.000000000007</v>
      </c>
      <c r="CB238" s="297">
        <v>47520</v>
      </c>
      <c r="CC238" s="297">
        <f t="shared" si="196"/>
        <v>10142.000000000007</v>
      </c>
      <c r="CD238" s="302">
        <f t="shared" si="197"/>
        <v>1.2134259259259261</v>
      </c>
      <c r="CE238" s="306">
        <v>50290</v>
      </c>
      <c r="CF238" s="297">
        <f t="shared" si="198"/>
        <v>7372.0000000000073</v>
      </c>
      <c r="CG238" s="311">
        <f t="shared" si="199"/>
        <v>1.1465897792801751</v>
      </c>
    </row>
    <row r="239" spans="5:85">
      <c r="E239" s="289">
        <f>計算票!G240</f>
        <v>57160</v>
      </c>
      <c r="G239" s="292">
        <v>233</v>
      </c>
      <c r="H239" s="289">
        <f t="shared" si="200"/>
        <v>51970</v>
      </c>
      <c r="I239" s="289">
        <f t="shared" si="160"/>
        <v>57167.000000000007</v>
      </c>
      <c r="J239" s="297">
        <v>44420</v>
      </c>
      <c r="K239" s="297">
        <f t="shared" si="161"/>
        <v>12747.000000000007</v>
      </c>
      <c r="L239" s="302">
        <f t="shared" si="162"/>
        <v>1.2869653309320128</v>
      </c>
      <c r="M239" s="306">
        <v>47210</v>
      </c>
      <c r="N239" s="297">
        <f t="shared" si="163"/>
        <v>9957.0000000000073</v>
      </c>
      <c r="O239" s="311">
        <f t="shared" si="164"/>
        <v>1.2109087057826733</v>
      </c>
      <c r="Q239" s="292">
        <v>233</v>
      </c>
      <c r="R239" s="289">
        <f t="shared" si="201"/>
        <v>51970</v>
      </c>
      <c r="S239" s="289">
        <f t="shared" si="165"/>
        <v>57167.000000000007</v>
      </c>
      <c r="T239" s="297">
        <v>44440</v>
      </c>
      <c r="U239" s="297">
        <f t="shared" si="166"/>
        <v>12727.000000000007</v>
      </c>
      <c r="V239" s="302">
        <f t="shared" si="167"/>
        <v>1.2863861386138615</v>
      </c>
      <c r="W239" s="306">
        <v>47220</v>
      </c>
      <c r="X239" s="297">
        <f t="shared" si="168"/>
        <v>9947.0000000000073</v>
      </c>
      <c r="Y239" s="311">
        <f t="shared" si="169"/>
        <v>1.2106522659889878</v>
      </c>
      <c r="AA239" s="292">
        <v>233</v>
      </c>
      <c r="AB239" s="289">
        <f t="shared" si="202"/>
        <v>52000</v>
      </c>
      <c r="AC239" s="289">
        <f t="shared" si="170"/>
        <v>57200.000000000007</v>
      </c>
      <c r="AD239" s="297">
        <v>46900</v>
      </c>
      <c r="AE239" s="297">
        <f t="shared" si="171"/>
        <v>10300.000000000007</v>
      </c>
      <c r="AF239" s="302">
        <f t="shared" si="172"/>
        <v>1.2196162046908317</v>
      </c>
      <c r="AG239" s="306">
        <v>49680</v>
      </c>
      <c r="AH239" s="297">
        <f t="shared" si="173"/>
        <v>7520.0000000000073</v>
      </c>
      <c r="AI239" s="311">
        <f t="shared" si="174"/>
        <v>1.1513687600644125</v>
      </c>
      <c r="AK239" s="292">
        <v>233</v>
      </c>
      <c r="AL239" s="289">
        <f t="shared" si="203"/>
        <v>52070</v>
      </c>
      <c r="AM239" s="289">
        <f t="shared" si="175"/>
        <v>57277.000000000007</v>
      </c>
      <c r="AN239" s="297">
        <v>46940</v>
      </c>
      <c r="AO239" s="297">
        <f t="shared" si="176"/>
        <v>10337.000000000007</v>
      </c>
      <c r="AP239" s="302">
        <f t="shared" si="177"/>
        <v>1.2202172986791651</v>
      </c>
      <c r="AQ239" s="306">
        <v>49730</v>
      </c>
      <c r="AR239" s="297">
        <f t="shared" si="178"/>
        <v>7547.0000000000073</v>
      </c>
      <c r="AS239" s="311">
        <f t="shared" si="179"/>
        <v>1.1517595013070583</v>
      </c>
      <c r="AU239" s="292">
        <v>233</v>
      </c>
      <c r="AV239" s="289">
        <f t="shared" si="204"/>
        <v>52100</v>
      </c>
      <c r="AW239" s="289">
        <f t="shared" si="180"/>
        <v>57310.000000000007</v>
      </c>
      <c r="AX239" s="297">
        <v>46970</v>
      </c>
      <c r="AY239" s="297">
        <f t="shared" si="181"/>
        <v>10340.000000000007</v>
      </c>
      <c r="AZ239" s="302">
        <f t="shared" si="182"/>
        <v>1.2201405152224827</v>
      </c>
      <c r="BA239" s="306">
        <v>49750</v>
      </c>
      <c r="BB239" s="297">
        <f t="shared" si="183"/>
        <v>7560.0000000000073</v>
      </c>
      <c r="BC239" s="311">
        <f t="shared" si="184"/>
        <v>1.151959798994975</v>
      </c>
      <c r="BE239" s="292">
        <v>233</v>
      </c>
      <c r="BF239" s="289">
        <f t="shared" si="205"/>
        <v>52350</v>
      </c>
      <c r="BG239" s="289">
        <f t="shared" si="185"/>
        <v>57585.000000000007</v>
      </c>
      <c r="BH239" s="297">
        <v>47110</v>
      </c>
      <c r="BI239" s="297">
        <f t="shared" si="186"/>
        <v>10475.000000000007</v>
      </c>
      <c r="BJ239" s="302">
        <f t="shared" si="187"/>
        <v>1.2223519422627893</v>
      </c>
      <c r="BK239" s="306">
        <v>49890</v>
      </c>
      <c r="BL239" s="297">
        <f t="shared" si="188"/>
        <v>7695.0000000000073</v>
      </c>
      <c r="BM239" s="311">
        <f t="shared" si="189"/>
        <v>1.1542393265183406</v>
      </c>
      <c r="BO239" s="292">
        <v>233</v>
      </c>
      <c r="BP239" s="289">
        <f t="shared" si="206"/>
        <v>52490</v>
      </c>
      <c r="BQ239" s="289">
        <f t="shared" si="190"/>
        <v>57739.000000000007</v>
      </c>
      <c r="BR239" s="297">
        <v>47490</v>
      </c>
      <c r="BS239" s="297">
        <f t="shared" si="191"/>
        <v>10249.000000000007</v>
      </c>
      <c r="BT239" s="302">
        <f t="shared" si="192"/>
        <v>1.2158138555485367</v>
      </c>
      <c r="BU239" s="306">
        <v>50280</v>
      </c>
      <c r="BV239" s="297">
        <f t="shared" si="193"/>
        <v>7459.0000000000073</v>
      </c>
      <c r="BW239" s="311">
        <f t="shared" si="194"/>
        <v>1.1483492442322993</v>
      </c>
      <c r="BY239" s="292">
        <v>233</v>
      </c>
      <c r="BZ239" s="289">
        <f t="shared" si="207"/>
        <v>52660</v>
      </c>
      <c r="CA239" s="289">
        <f t="shared" si="195"/>
        <v>57926.000000000007</v>
      </c>
      <c r="CB239" s="297">
        <v>47720</v>
      </c>
      <c r="CC239" s="297">
        <f t="shared" si="196"/>
        <v>10206.000000000007</v>
      </c>
      <c r="CD239" s="302">
        <f t="shared" si="197"/>
        <v>1.2138725901089691</v>
      </c>
      <c r="CE239" s="306">
        <v>50510</v>
      </c>
      <c r="CF239" s="297">
        <f t="shared" si="198"/>
        <v>7416.0000000000073</v>
      </c>
      <c r="CG239" s="311">
        <f t="shared" si="199"/>
        <v>1.1468224114036827</v>
      </c>
    </row>
    <row r="240" spans="5:85">
      <c r="E240" s="289">
        <f>計算票!G241</f>
        <v>57430</v>
      </c>
      <c r="G240" s="292">
        <v>234</v>
      </c>
      <c r="H240" s="289">
        <f t="shared" si="200"/>
        <v>52210</v>
      </c>
      <c r="I240" s="289">
        <f t="shared" si="160"/>
        <v>57431.000000000007</v>
      </c>
      <c r="J240" s="297">
        <v>44620</v>
      </c>
      <c r="K240" s="297">
        <f t="shared" si="161"/>
        <v>12811.000000000007</v>
      </c>
      <c r="L240" s="302">
        <f t="shared" si="162"/>
        <v>1.2871134020618558</v>
      </c>
      <c r="M240" s="306">
        <v>47420</v>
      </c>
      <c r="N240" s="297">
        <f t="shared" si="163"/>
        <v>10011.000000000007</v>
      </c>
      <c r="O240" s="311">
        <f t="shared" si="164"/>
        <v>1.2111134542387181</v>
      </c>
      <c r="Q240" s="292">
        <v>234</v>
      </c>
      <c r="R240" s="289">
        <f t="shared" si="201"/>
        <v>52210</v>
      </c>
      <c r="S240" s="289">
        <f t="shared" si="165"/>
        <v>57431.000000000007</v>
      </c>
      <c r="T240" s="297">
        <v>44630</v>
      </c>
      <c r="U240" s="297">
        <f t="shared" si="166"/>
        <v>12801.000000000007</v>
      </c>
      <c r="V240" s="302">
        <f t="shared" si="167"/>
        <v>1.2868250056016135</v>
      </c>
      <c r="W240" s="306">
        <v>47430</v>
      </c>
      <c r="X240" s="297">
        <f t="shared" si="168"/>
        <v>10001.000000000007</v>
      </c>
      <c r="Y240" s="311">
        <f t="shared" si="169"/>
        <v>1.2108581066835338</v>
      </c>
      <c r="AA240" s="292">
        <v>234</v>
      </c>
      <c r="AB240" s="289">
        <f t="shared" si="202"/>
        <v>52240</v>
      </c>
      <c r="AC240" s="289">
        <f t="shared" si="170"/>
        <v>57464.000000000007</v>
      </c>
      <c r="AD240" s="297">
        <v>47110</v>
      </c>
      <c r="AE240" s="297">
        <f t="shared" si="171"/>
        <v>10354.000000000007</v>
      </c>
      <c r="AF240" s="302">
        <f t="shared" si="172"/>
        <v>1.2197834854595628</v>
      </c>
      <c r="AG240" s="306">
        <v>49900</v>
      </c>
      <c r="AH240" s="297">
        <f t="shared" si="173"/>
        <v>7564.0000000000073</v>
      </c>
      <c r="AI240" s="311">
        <f t="shared" si="174"/>
        <v>1.1515831663326654</v>
      </c>
      <c r="AK240" s="292">
        <v>234</v>
      </c>
      <c r="AL240" s="289">
        <f t="shared" si="203"/>
        <v>52310</v>
      </c>
      <c r="AM240" s="289">
        <f t="shared" si="175"/>
        <v>57541.000000000007</v>
      </c>
      <c r="AN240" s="297">
        <v>47150</v>
      </c>
      <c r="AO240" s="297">
        <f t="shared" si="176"/>
        <v>10391.000000000007</v>
      </c>
      <c r="AP240" s="302">
        <f t="shared" si="177"/>
        <v>1.2203817603393428</v>
      </c>
      <c r="AQ240" s="306">
        <v>49950</v>
      </c>
      <c r="AR240" s="297">
        <f t="shared" si="178"/>
        <v>7591.0000000000073</v>
      </c>
      <c r="AS240" s="311">
        <f t="shared" si="179"/>
        <v>1.1519719719719721</v>
      </c>
      <c r="AU240" s="292">
        <v>234</v>
      </c>
      <c r="AV240" s="289">
        <f t="shared" si="204"/>
        <v>52340</v>
      </c>
      <c r="AW240" s="289">
        <f t="shared" si="180"/>
        <v>57574.000000000007</v>
      </c>
      <c r="AX240" s="297">
        <v>47170</v>
      </c>
      <c r="AY240" s="297">
        <f t="shared" si="181"/>
        <v>10404.000000000007</v>
      </c>
      <c r="AZ240" s="302">
        <f t="shared" si="182"/>
        <v>1.2205639177443293</v>
      </c>
      <c r="BA240" s="306">
        <v>49970</v>
      </c>
      <c r="BB240" s="297">
        <f t="shared" si="183"/>
        <v>7604.0000000000073</v>
      </c>
      <c r="BC240" s="311">
        <f t="shared" si="184"/>
        <v>1.1521713027816691</v>
      </c>
      <c r="BE240" s="292">
        <v>234</v>
      </c>
      <c r="BF240" s="289">
        <f t="shared" si="205"/>
        <v>52590</v>
      </c>
      <c r="BG240" s="289">
        <f t="shared" si="185"/>
        <v>57849.000000000007</v>
      </c>
      <c r="BH240" s="297">
        <v>47320</v>
      </c>
      <c r="BI240" s="297">
        <f t="shared" si="186"/>
        <v>10529.000000000007</v>
      </c>
      <c r="BJ240" s="302">
        <f t="shared" si="187"/>
        <v>1.2225063398140323</v>
      </c>
      <c r="BK240" s="306">
        <v>50110</v>
      </c>
      <c r="BL240" s="297">
        <f t="shared" si="188"/>
        <v>7739.0000000000073</v>
      </c>
      <c r="BM240" s="311">
        <f t="shared" si="189"/>
        <v>1.1544402314907205</v>
      </c>
      <c r="BO240" s="292">
        <v>234</v>
      </c>
      <c r="BP240" s="289">
        <f t="shared" si="206"/>
        <v>52730</v>
      </c>
      <c r="BQ240" s="289">
        <f t="shared" si="190"/>
        <v>58003.000000000007</v>
      </c>
      <c r="BR240" s="297">
        <v>47700</v>
      </c>
      <c r="BS240" s="297">
        <f t="shared" si="191"/>
        <v>10303.000000000007</v>
      </c>
      <c r="BT240" s="302">
        <f t="shared" si="192"/>
        <v>1.2159958071278827</v>
      </c>
      <c r="BU240" s="306">
        <v>50500</v>
      </c>
      <c r="BV240" s="297">
        <f t="shared" si="193"/>
        <v>7503.0000000000073</v>
      </c>
      <c r="BW240" s="311">
        <f t="shared" si="194"/>
        <v>1.1485742574257427</v>
      </c>
      <c r="BY240" s="292">
        <v>234</v>
      </c>
      <c r="BZ240" s="289">
        <f t="shared" si="207"/>
        <v>52900</v>
      </c>
      <c r="CA240" s="289">
        <f t="shared" si="195"/>
        <v>58190.000000000007</v>
      </c>
      <c r="CB240" s="297">
        <v>47930</v>
      </c>
      <c r="CC240" s="297">
        <f t="shared" si="196"/>
        <v>10260.000000000007</v>
      </c>
      <c r="CD240" s="302">
        <f t="shared" si="197"/>
        <v>1.2140621740037556</v>
      </c>
      <c r="CE240" s="306">
        <v>50730</v>
      </c>
      <c r="CF240" s="297">
        <f t="shared" si="198"/>
        <v>7460.0000000000073</v>
      </c>
      <c r="CG240" s="311">
        <f t="shared" si="199"/>
        <v>1.1470530258229845</v>
      </c>
    </row>
    <row r="241" spans="5:85">
      <c r="E241" s="289">
        <f>計算票!G242</f>
        <v>57690</v>
      </c>
      <c r="G241" s="292">
        <v>235</v>
      </c>
      <c r="H241" s="289">
        <f t="shared" si="200"/>
        <v>52450</v>
      </c>
      <c r="I241" s="289">
        <f t="shared" si="160"/>
        <v>57695.000000000007</v>
      </c>
      <c r="J241" s="297">
        <v>44820</v>
      </c>
      <c r="K241" s="297">
        <f t="shared" si="161"/>
        <v>12875.000000000007</v>
      </c>
      <c r="L241" s="302">
        <f t="shared" si="162"/>
        <v>1.2872601517179831</v>
      </c>
      <c r="M241" s="306">
        <v>47630</v>
      </c>
      <c r="N241" s="297">
        <f t="shared" si="163"/>
        <v>10065.000000000007</v>
      </c>
      <c r="O241" s="311">
        <f t="shared" si="164"/>
        <v>1.2113163972286376</v>
      </c>
      <c r="Q241" s="292">
        <v>235</v>
      </c>
      <c r="R241" s="289">
        <f t="shared" si="201"/>
        <v>52450</v>
      </c>
      <c r="S241" s="289">
        <f t="shared" si="165"/>
        <v>57695.000000000007</v>
      </c>
      <c r="T241" s="297">
        <v>44830</v>
      </c>
      <c r="U241" s="297">
        <f t="shared" si="166"/>
        <v>12865.000000000007</v>
      </c>
      <c r="V241" s="302">
        <f t="shared" si="167"/>
        <v>1.2869730091456615</v>
      </c>
      <c r="W241" s="306">
        <v>47640</v>
      </c>
      <c r="X241" s="297">
        <f t="shared" si="168"/>
        <v>10055.000000000007</v>
      </c>
      <c r="Y241" s="311">
        <f t="shared" si="169"/>
        <v>1.2110621326616291</v>
      </c>
      <c r="AA241" s="292">
        <v>235</v>
      </c>
      <c r="AB241" s="289">
        <f t="shared" si="202"/>
        <v>52480</v>
      </c>
      <c r="AC241" s="289">
        <f t="shared" si="170"/>
        <v>57728.000000000007</v>
      </c>
      <c r="AD241" s="297">
        <v>47320</v>
      </c>
      <c r="AE241" s="297">
        <f t="shared" si="171"/>
        <v>10408.000000000007</v>
      </c>
      <c r="AF241" s="302">
        <f t="shared" si="172"/>
        <v>1.2199492814877433</v>
      </c>
      <c r="AG241" s="306">
        <v>50120</v>
      </c>
      <c r="AH241" s="297">
        <f t="shared" si="173"/>
        <v>7608.0000000000073</v>
      </c>
      <c r="AI241" s="311">
        <f t="shared" si="174"/>
        <v>1.1517956903431765</v>
      </c>
      <c r="AK241" s="292">
        <v>235</v>
      </c>
      <c r="AL241" s="289">
        <f t="shared" si="203"/>
        <v>52550</v>
      </c>
      <c r="AM241" s="289">
        <f t="shared" si="175"/>
        <v>57805.000000000007</v>
      </c>
      <c r="AN241" s="297">
        <v>47360</v>
      </c>
      <c r="AO241" s="297">
        <f t="shared" si="176"/>
        <v>10445.000000000007</v>
      </c>
      <c r="AP241" s="302">
        <f t="shared" si="177"/>
        <v>1.2205447635135136</v>
      </c>
      <c r="AQ241" s="306">
        <v>50170</v>
      </c>
      <c r="AR241" s="297">
        <f t="shared" si="178"/>
        <v>7635.0000000000073</v>
      </c>
      <c r="AS241" s="311">
        <f t="shared" si="179"/>
        <v>1.152182579230616</v>
      </c>
      <c r="AU241" s="292">
        <v>235</v>
      </c>
      <c r="AV241" s="289">
        <f t="shared" si="204"/>
        <v>52580</v>
      </c>
      <c r="AW241" s="289">
        <f t="shared" si="180"/>
        <v>57838.000000000007</v>
      </c>
      <c r="AX241" s="297">
        <v>47380</v>
      </c>
      <c r="AY241" s="297">
        <f t="shared" si="181"/>
        <v>10458.000000000007</v>
      </c>
      <c r="AZ241" s="302">
        <f t="shared" si="182"/>
        <v>1.2207260447446182</v>
      </c>
      <c r="BA241" s="306">
        <v>50190</v>
      </c>
      <c r="BB241" s="297">
        <f t="shared" si="183"/>
        <v>7648.0000000000073</v>
      </c>
      <c r="BC241" s="311">
        <f t="shared" si="184"/>
        <v>1.1523809523809525</v>
      </c>
      <c r="BE241" s="292">
        <v>235</v>
      </c>
      <c r="BF241" s="289">
        <f t="shared" si="205"/>
        <v>52830</v>
      </c>
      <c r="BG241" s="289">
        <f t="shared" si="185"/>
        <v>58113.000000000007</v>
      </c>
      <c r="BH241" s="297">
        <v>47530</v>
      </c>
      <c r="BI241" s="297">
        <f t="shared" si="186"/>
        <v>10583.000000000007</v>
      </c>
      <c r="BJ241" s="302">
        <f t="shared" si="187"/>
        <v>1.2226593730275617</v>
      </c>
      <c r="BK241" s="306">
        <v>50330</v>
      </c>
      <c r="BL241" s="297">
        <f t="shared" si="188"/>
        <v>7783.0000000000073</v>
      </c>
      <c r="BM241" s="311">
        <f t="shared" si="189"/>
        <v>1.154639380091397</v>
      </c>
      <c r="BO241" s="292">
        <v>235</v>
      </c>
      <c r="BP241" s="289">
        <f t="shared" si="206"/>
        <v>52970</v>
      </c>
      <c r="BQ241" s="289">
        <f t="shared" si="190"/>
        <v>58267.000000000007</v>
      </c>
      <c r="BR241" s="297">
        <v>47910</v>
      </c>
      <c r="BS241" s="297">
        <f t="shared" si="191"/>
        <v>10357.000000000007</v>
      </c>
      <c r="BT241" s="302">
        <f t="shared" si="192"/>
        <v>1.2161761636401587</v>
      </c>
      <c r="BU241" s="306">
        <v>50720</v>
      </c>
      <c r="BV241" s="297">
        <f t="shared" si="193"/>
        <v>7547.0000000000073</v>
      </c>
      <c r="BW241" s="311">
        <f t="shared" si="194"/>
        <v>1.1487973186119875</v>
      </c>
      <c r="BY241" s="292">
        <v>235</v>
      </c>
      <c r="BZ241" s="289">
        <f t="shared" si="207"/>
        <v>53140</v>
      </c>
      <c r="CA241" s="289">
        <f t="shared" si="195"/>
        <v>58454.000000000007</v>
      </c>
      <c r="CB241" s="297">
        <v>48140</v>
      </c>
      <c r="CC241" s="297">
        <f t="shared" si="196"/>
        <v>10314.000000000007</v>
      </c>
      <c r="CD241" s="302">
        <f t="shared" si="197"/>
        <v>1.214250103863731</v>
      </c>
      <c r="CE241" s="306">
        <v>50950</v>
      </c>
      <c r="CF241" s="297">
        <f t="shared" si="198"/>
        <v>7504.0000000000073</v>
      </c>
      <c r="CG241" s="311">
        <f t="shared" si="199"/>
        <v>1.1472816486751718</v>
      </c>
    </row>
    <row r="242" spans="5:85">
      <c r="E242" s="289">
        <f>計算票!G243</f>
        <v>57950</v>
      </c>
      <c r="G242" s="292">
        <v>236</v>
      </c>
      <c r="H242" s="289">
        <f t="shared" si="200"/>
        <v>52690</v>
      </c>
      <c r="I242" s="289">
        <f t="shared" si="160"/>
        <v>57959.000000000007</v>
      </c>
      <c r="J242" s="297">
        <v>45020</v>
      </c>
      <c r="K242" s="297">
        <f t="shared" si="161"/>
        <v>12939.000000000007</v>
      </c>
      <c r="L242" s="302">
        <f t="shared" si="162"/>
        <v>1.2874055975122169</v>
      </c>
      <c r="M242" s="306">
        <v>47830</v>
      </c>
      <c r="N242" s="297">
        <f t="shared" si="163"/>
        <v>10129.000000000007</v>
      </c>
      <c r="O242" s="311">
        <f t="shared" si="164"/>
        <v>1.2117708551118547</v>
      </c>
      <c r="Q242" s="292">
        <v>236</v>
      </c>
      <c r="R242" s="289">
        <f t="shared" si="201"/>
        <v>52690</v>
      </c>
      <c r="S242" s="289">
        <f t="shared" si="165"/>
        <v>57959.000000000007</v>
      </c>
      <c r="T242" s="297">
        <v>45030</v>
      </c>
      <c r="U242" s="297">
        <f t="shared" si="166"/>
        <v>12929.000000000007</v>
      </c>
      <c r="V242" s="302">
        <f t="shared" si="167"/>
        <v>1.2871196979791253</v>
      </c>
      <c r="W242" s="306">
        <v>47850</v>
      </c>
      <c r="X242" s="297">
        <f t="shared" si="168"/>
        <v>10109.000000000007</v>
      </c>
      <c r="Y242" s="311">
        <f t="shared" si="169"/>
        <v>1.2112643678160921</v>
      </c>
      <c r="AA242" s="292">
        <v>236</v>
      </c>
      <c r="AB242" s="289">
        <f t="shared" si="202"/>
        <v>52720</v>
      </c>
      <c r="AC242" s="289">
        <f t="shared" si="170"/>
        <v>57992.000000000007</v>
      </c>
      <c r="AD242" s="297">
        <v>47530</v>
      </c>
      <c r="AE242" s="297">
        <f t="shared" si="171"/>
        <v>10462.000000000007</v>
      </c>
      <c r="AF242" s="302">
        <f t="shared" si="172"/>
        <v>1.2201136124552916</v>
      </c>
      <c r="AG242" s="306">
        <v>50340</v>
      </c>
      <c r="AH242" s="297">
        <f t="shared" si="173"/>
        <v>7652.0000000000073</v>
      </c>
      <c r="AI242" s="311">
        <f t="shared" si="174"/>
        <v>1.1520063567739374</v>
      </c>
      <c r="AK242" s="292">
        <v>236</v>
      </c>
      <c r="AL242" s="289">
        <f t="shared" si="203"/>
        <v>52790</v>
      </c>
      <c r="AM242" s="289">
        <f t="shared" si="175"/>
        <v>58069.000000000007</v>
      </c>
      <c r="AN242" s="297">
        <v>47570</v>
      </c>
      <c r="AO242" s="297">
        <f t="shared" si="176"/>
        <v>10499.000000000007</v>
      </c>
      <c r="AP242" s="302">
        <f t="shared" si="177"/>
        <v>1.2207063275173431</v>
      </c>
      <c r="AQ242" s="306">
        <v>50390</v>
      </c>
      <c r="AR242" s="297">
        <f t="shared" si="178"/>
        <v>7679.0000000000073</v>
      </c>
      <c r="AS242" s="311">
        <f t="shared" si="179"/>
        <v>1.1523913474895815</v>
      </c>
      <c r="AU242" s="292">
        <v>236</v>
      </c>
      <c r="AV242" s="289">
        <f t="shared" si="204"/>
        <v>52820</v>
      </c>
      <c r="AW242" s="289">
        <f t="shared" si="180"/>
        <v>58102.000000000007</v>
      </c>
      <c r="AX242" s="297">
        <v>47590</v>
      </c>
      <c r="AY242" s="297">
        <f t="shared" si="181"/>
        <v>10512.000000000007</v>
      </c>
      <c r="AZ242" s="302">
        <f t="shared" si="182"/>
        <v>1.2208867409119564</v>
      </c>
      <c r="BA242" s="306">
        <v>50410</v>
      </c>
      <c r="BB242" s="297">
        <f t="shared" si="183"/>
        <v>7692.0000000000073</v>
      </c>
      <c r="BC242" s="311">
        <f t="shared" si="184"/>
        <v>1.152588772069034</v>
      </c>
      <c r="BE242" s="292">
        <v>236</v>
      </c>
      <c r="BF242" s="289">
        <f t="shared" si="205"/>
        <v>53070</v>
      </c>
      <c r="BG242" s="289">
        <f t="shared" si="185"/>
        <v>58377.000000000007</v>
      </c>
      <c r="BH242" s="297">
        <v>47740</v>
      </c>
      <c r="BI242" s="297">
        <f t="shared" si="186"/>
        <v>10637.000000000007</v>
      </c>
      <c r="BJ242" s="302">
        <f t="shared" si="187"/>
        <v>1.2228110599078343</v>
      </c>
      <c r="BK242" s="306">
        <v>50550</v>
      </c>
      <c r="BL242" s="297">
        <f t="shared" si="188"/>
        <v>7827.0000000000073</v>
      </c>
      <c r="BM242" s="311">
        <f t="shared" si="189"/>
        <v>1.1548367952522256</v>
      </c>
      <c r="BO242" s="292">
        <v>236</v>
      </c>
      <c r="BP242" s="289">
        <f t="shared" si="206"/>
        <v>53210</v>
      </c>
      <c r="BQ242" s="289">
        <f t="shared" si="190"/>
        <v>58531.000000000007</v>
      </c>
      <c r="BR242" s="297">
        <v>48120</v>
      </c>
      <c r="BS242" s="297">
        <f t="shared" si="191"/>
        <v>10411.000000000007</v>
      </c>
      <c r="BT242" s="302">
        <f t="shared" si="192"/>
        <v>1.2163549459684124</v>
      </c>
      <c r="BU242" s="306">
        <v>50940</v>
      </c>
      <c r="BV242" s="297">
        <f t="shared" si="193"/>
        <v>7591.0000000000073</v>
      </c>
      <c r="BW242" s="311">
        <f t="shared" si="194"/>
        <v>1.1490184530820575</v>
      </c>
      <c r="BY242" s="292">
        <v>236</v>
      </c>
      <c r="BZ242" s="289">
        <f t="shared" si="207"/>
        <v>53380</v>
      </c>
      <c r="CA242" s="289">
        <f t="shared" si="195"/>
        <v>58718.000000000007</v>
      </c>
      <c r="CB242" s="297">
        <v>48350</v>
      </c>
      <c r="CC242" s="297">
        <f t="shared" si="196"/>
        <v>10368.000000000007</v>
      </c>
      <c r="CD242" s="302">
        <f t="shared" si="197"/>
        <v>1.2144364012409516</v>
      </c>
      <c r="CE242" s="306">
        <v>51170</v>
      </c>
      <c r="CF242" s="297">
        <f t="shared" si="198"/>
        <v>7548.0000000000073</v>
      </c>
      <c r="CG242" s="311">
        <f t="shared" si="199"/>
        <v>1.1475083056478406</v>
      </c>
    </row>
    <row r="243" spans="5:85">
      <c r="E243" s="289">
        <f>計算票!G244</f>
        <v>58220</v>
      </c>
      <c r="G243" s="292">
        <v>237</v>
      </c>
      <c r="H243" s="289">
        <f t="shared" si="200"/>
        <v>52930</v>
      </c>
      <c r="I243" s="289">
        <f t="shared" si="160"/>
        <v>58223.000000000007</v>
      </c>
      <c r="J243" s="297">
        <v>45220</v>
      </c>
      <c r="K243" s="297">
        <f t="shared" si="161"/>
        <v>13003.000000000007</v>
      </c>
      <c r="L243" s="302">
        <f t="shared" si="162"/>
        <v>1.2875497567448033</v>
      </c>
      <c r="M243" s="306">
        <v>48040</v>
      </c>
      <c r="N243" s="297">
        <f t="shared" si="163"/>
        <v>10183.000000000007</v>
      </c>
      <c r="O243" s="311">
        <f t="shared" si="164"/>
        <v>1.2119691923397171</v>
      </c>
      <c r="Q243" s="292">
        <v>237</v>
      </c>
      <c r="R243" s="289">
        <f t="shared" si="201"/>
        <v>52930</v>
      </c>
      <c r="S243" s="289">
        <f t="shared" si="165"/>
        <v>58223.000000000007</v>
      </c>
      <c r="T243" s="297">
        <v>45230</v>
      </c>
      <c r="U243" s="297">
        <f t="shared" si="166"/>
        <v>12993.000000000007</v>
      </c>
      <c r="V243" s="302">
        <f t="shared" si="167"/>
        <v>1.2872650895423394</v>
      </c>
      <c r="W243" s="306">
        <v>48050</v>
      </c>
      <c r="X243" s="297">
        <f t="shared" si="168"/>
        <v>10173.000000000007</v>
      </c>
      <c r="Y243" s="311">
        <f t="shared" si="169"/>
        <v>1.2117169614984393</v>
      </c>
      <c r="AA243" s="292">
        <v>237</v>
      </c>
      <c r="AB243" s="289">
        <f t="shared" si="202"/>
        <v>52960</v>
      </c>
      <c r="AC243" s="289">
        <f t="shared" si="170"/>
        <v>58256.000000000007</v>
      </c>
      <c r="AD243" s="297">
        <v>47740</v>
      </c>
      <c r="AE243" s="297">
        <f t="shared" si="171"/>
        <v>10516.000000000007</v>
      </c>
      <c r="AF243" s="302">
        <f t="shared" si="172"/>
        <v>1.2202764976958527</v>
      </c>
      <c r="AG243" s="306">
        <v>50560</v>
      </c>
      <c r="AH243" s="297">
        <f t="shared" si="173"/>
        <v>7696.0000000000073</v>
      </c>
      <c r="AI243" s="311">
        <f t="shared" si="174"/>
        <v>1.1522151898734179</v>
      </c>
      <c r="AK243" s="292">
        <v>237</v>
      </c>
      <c r="AL243" s="289">
        <f t="shared" si="203"/>
        <v>53030</v>
      </c>
      <c r="AM243" s="289">
        <f t="shared" si="175"/>
        <v>58333.000000000007</v>
      </c>
      <c r="AN243" s="297">
        <v>47780</v>
      </c>
      <c r="AO243" s="297">
        <f t="shared" si="176"/>
        <v>10553.000000000007</v>
      </c>
      <c r="AP243" s="302">
        <f t="shared" si="177"/>
        <v>1.2208664713269153</v>
      </c>
      <c r="AQ243" s="306">
        <v>50610</v>
      </c>
      <c r="AR243" s="297">
        <f t="shared" si="178"/>
        <v>7723.0000000000073</v>
      </c>
      <c r="AS243" s="311">
        <f t="shared" si="179"/>
        <v>1.1525983007310809</v>
      </c>
      <c r="AU243" s="292">
        <v>237</v>
      </c>
      <c r="AV243" s="289">
        <f t="shared" si="204"/>
        <v>53060</v>
      </c>
      <c r="AW243" s="289">
        <f t="shared" si="180"/>
        <v>58366.000000000007</v>
      </c>
      <c r="AX243" s="297">
        <v>47800</v>
      </c>
      <c r="AY243" s="297">
        <f t="shared" si="181"/>
        <v>10566.000000000007</v>
      </c>
      <c r="AZ243" s="302">
        <f t="shared" si="182"/>
        <v>1.2210460251046027</v>
      </c>
      <c r="BA243" s="306">
        <v>50630</v>
      </c>
      <c r="BB243" s="297">
        <f t="shared" si="183"/>
        <v>7736.0000000000073</v>
      </c>
      <c r="BC243" s="311">
        <f t="shared" si="184"/>
        <v>1.1527947857001779</v>
      </c>
      <c r="BE243" s="292">
        <v>237</v>
      </c>
      <c r="BF243" s="289">
        <f t="shared" si="205"/>
        <v>53310</v>
      </c>
      <c r="BG243" s="289">
        <f t="shared" si="185"/>
        <v>58641.000000000007</v>
      </c>
      <c r="BH243" s="297">
        <v>47940</v>
      </c>
      <c r="BI243" s="297">
        <f t="shared" si="186"/>
        <v>10701.000000000007</v>
      </c>
      <c r="BJ243" s="302">
        <f t="shared" si="187"/>
        <v>1.2232165206508137</v>
      </c>
      <c r="BK243" s="306">
        <v>50770</v>
      </c>
      <c r="BL243" s="297">
        <f t="shared" si="188"/>
        <v>7871.0000000000073</v>
      </c>
      <c r="BM243" s="311">
        <f t="shared" si="189"/>
        <v>1.1550324995075834</v>
      </c>
      <c r="BO243" s="292">
        <v>237</v>
      </c>
      <c r="BP243" s="289">
        <f t="shared" si="206"/>
        <v>53450</v>
      </c>
      <c r="BQ243" s="289">
        <f t="shared" si="190"/>
        <v>58795.000000000007</v>
      </c>
      <c r="BR243" s="297">
        <v>48330</v>
      </c>
      <c r="BS243" s="297">
        <f t="shared" si="191"/>
        <v>10465.000000000007</v>
      </c>
      <c r="BT243" s="302">
        <f t="shared" si="192"/>
        <v>1.2165321746327333</v>
      </c>
      <c r="BU243" s="306">
        <v>51160</v>
      </c>
      <c r="BV243" s="297">
        <f t="shared" si="193"/>
        <v>7635.0000000000073</v>
      </c>
      <c r="BW243" s="311">
        <f t="shared" si="194"/>
        <v>1.1492376856919471</v>
      </c>
      <c r="BY243" s="292">
        <v>237</v>
      </c>
      <c r="BZ243" s="289">
        <f t="shared" si="207"/>
        <v>53620</v>
      </c>
      <c r="CA243" s="289">
        <f t="shared" si="195"/>
        <v>58982.000000000007</v>
      </c>
      <c r="CB243" s="297">
        <v>48560</v>
      </c>
      <c r="CC243" s="297">
        <f t="shared" si="196"/>
        <v>10422.000000000007</v>
      </c>
      <c r="CD243" s="302">
        <f t="shared" si="197"/>
        <v>1.2146210873146623</v>
      </c>
      <c r="CE243" s="306">
        <v>51390</v>
      </c>
      <c r="CF243" s="297">
        <f t="shared" si="198"/>
        <v>7592.0000000000073</v>
      </c>
      <c r="CG243" s="311">
        <f t="shared" si="199"/>
        <v>1.1477330219887139</v>
      </c>
    </row>
    <row r="244" spans="5:85">
      <c r="E244" s="289">
        <f>計算票!G245</f>
        <v>58480</v>
      </c>
      <c r="G244" s="292">
        <v>238</v>
      </c>
      <c r="H244" s="289">
        <f t="shared" si="200"/>
        <v>53170</v>
      </c>
      <c r="I244" s="289">
        <f t="shared" si="160"/>
        <v>58487.000000000007</v>
      </c>
      <c r="J244" s="297">
        <v>45410</v>
      </c>
      <c r="K244" s="297">
        <f t="shared" si="161"/>
        <v>13077.000000000007</v>
      </c>
      <c r="L244" s="302">
        <f t="shared" si="162"/>
        <v>1.2879762166923587</v>
      </c>
      <c r="M244" s="306">
        <v>48250</v>
      </c>
      <c r="N244" s="297">
        <f t="shared" si="163"/>
        <v>10237.000000000007</v>
      </c>
      <c r="O244" s="311">
        <f t="shared" si="164"/>
        <v>1.2121658031088085</v>
      </c>
      <c r="Q244" s="292">
        <v>238</v>
      </c>
      <c r="R244" s="289">
        <f t="shared" si="201"/>
        <v>53170</v>
      </c>
      <c r="S244" s="289">
        <f t="shared" si="165"/>
        <v>58487.000000000007</v>
      </c>
      <c r="T244" s="297">
        <v>45430</v>
      </c>
      <c r="U244" s="297">
        <f t="shared" si="166"/>
        <v>13057.000000000007</v>
      </c>
      <c r="V244" s="302">
        <f t="shared" si="167"/>
        <v>1.2874092009685232</v>
      </c>
      <c r="W244" s="306">
        <v>48260</v>
      </c>
      <c r="X244" s="297">
        <f t="shared" si="168"/>
        <v>10227.000000000007</v>
      </c>
      <c r="Y244" s="311">
        <f t="shared" si="169"/>
        <v>1.2119146290924163</v>
      </c>
      <c r="AA244" s="292">
        <v>238</v>
      </c>
      <c r="AB244" s="289">
        <f t="shared" si="202"/>
        <v>53200</v>
      </c>
      <c r="AC244" s="289">
        <f t="shared" si="170"/>
        <v>58520.000000000007</v>
      </c>
      <c r="AD244" s="297">
        <v>47940</v>
      </c>
      <c r="AE244" s="297">
        <f t="shared" si="171"/>
        <v>10580.000000000007</v>
      </c>
      <c r="AF244" s="302">
        <f t="shared" si="172"/>
        <v>1.2206925323320819</v>
      </c>
      <c r="AG244" s="306">
        <v>50780</v>
      </c>
      <c r="AH244" s="297">
        <f t="shared" si="173"/>
        <v>7740.0000000000073</v>
      </c>
      <c r="AI244" s="311">
        <f t="shared" si="174"/>
        <v>1.1524222134698701</v>
      </c>
      <c r="AK244" s="292">
        <v>238</v>
      </c>
      <c r="AL244" s="289">
        <f t="shared" si="203"/>
        <v>53270</v>
      </c>
      <c r="AM244" s="289">
        <f t="shared" si="175"/>
        <v>58597.000000000007</v>
      </c>
      <c r="AN244" s="297">
        <v>47990</v>
      </c>
      <c r="AO244" s="297">
        <f t="shared" si="176"/>
        <v>10607.000000000007</v>
      </c>
      <c r="AP244" s="302">
        <f t="shared" si="177"/>
        <v>1.2210252135861639</v>
      </c>
      <c r="AQ244" s="306">
        <v>50830</v>
      </c>
      <c r="AR244" s="297">
        <f t="shared" si="178"/>
        <v>7767.0000000000073</v>
      </c>
      <c r="AS244" s="311">
        <f t="shared" si="179"/>
        <v>1.1528034625221328</v>
      </c>
      <c r="AU244" s="292">
        <v>238</v>
      </c>
      <c r="AV244" s="289">
        <f t="shared" si="204"/>
        <v>53300</v>
      </c>
      <c r="AW244" s="289">
        <f t="shared" si="180"/>
        <v>58630.000000000007</v>
      </c>
      <c r="AX244" s="297">
        <v>48010</v>
      </c>
      <c r="AY244" s="297">
        <f t="shared" si="181"/>
        <v>10620.000000000007</v>
      </c>
      <c r="AZ244" s="302">
        <f t="shared" si="182"/>
        <v>1.2212039158508645</v>
      </c>
      <c r="BA244" s="306">
        <v>50850</v>
      </c>
      <c r="BB244" s="297">
        <f t="shared" si="183"/>
        <v>7780.0000000000073</v>
      </c>
      <c r="BC244" s="311">
        <f t="shared" si="184"/>
        <v>1.152999016715831</v>
      </c>
      <c r="BE244" s="292">
        <v>238</v>
      </c>
      <c r="BF244" s="289">
        <f t="shared" si="205"/>
        <v>53550</v>
      </c>
      <c r="BG244" s="289">
        <f t="shared" si="185"/>
        <v>58905.000000000007</v>
      </c>
      <c r="BH244" s="297">
        <v>48150</v>
      </c>
      <c r="BI244" s="297">
        <f t="shared" si="186"/>
        <v>10755.000000000007</v>
      </c>
      <c r="BJ244" s="302">
        <f t="shared" si="187"/>
        <v>1.2233644859813086</v>
      </c>
      <c r="BK244" s="306">
        <v>50990</v>
      </c>
      <c r="BL244" s="297">
        <f t="shared" si="188"/>
        <v>7915.0000000000073</v>
      </c>
      <c r="BM244" s="311">
        <f t="shared" si="189"/>
        <v>1.1552265150029419</v>
      </c>
      <c r="BO244" s="292">
        <v>238</v>
      </c>
      <c r="BP244" s="289">
        <f t="shared" si="206"/>
        <v>53690</v>
      </c>
      <c r="BQ244" s="289">
        <f t="shared" si="190"/>
        <v>59059.000000000007</v>
      </c>
      <c r="BR244" s="297">
        <v>48540</v>
      </c>
      <c r="BS244" s="297">
        <f t="shared" si="191"/>
        <v>10519.000000000007</v>
      </c>
      <c r="BT244" s="302">
        <f t="shared" si="192"/>
        <v>1.2167078697981049</v>
      </c>
      <c r="BU244" s="306">
        <v>51380</v>
      </c>
      <c r="BV244" s="297">
        <f t="shared" si="193"/>
        <v>7679.0000000000073</v>
      </c>
      <c r="BW244" s="311">
        <f t="shared" si="194"/>
        <v>1.1494550408719348</v>
      </c>
      <c r="BY244" s="292">
        <v>238</v>
      </c>
      <c r="BZ244" s="289">
        <f t="shared" si="207"/>
        <v>53860</v>
      </c>
      <c r="CA244" s="289">
        <f t="shared" si="195"/>
        <v>59246.000000000007</v>
      </c>
      <c r="CB244" s="297">
        <v>48770</v>
      </c>
      <c r="CC244" s="297">
        <f t="shared" si="196"/>
        <v>10476.000000000007</v>
      </c>
      <c r="CD244" s="302">
        <f t="shared" si="197"/>
        <v>1.2148041828993235</v>
      </c>
      <c r="CE244" s="306">
        <v>51610</v>
      </c>
      <c r="CF244" s="297">
        <f t="shared" si="198"/>
        <v>7636.0000000000073</v>
      </c>
      <c r="CG244" s="311">
        <f t="shared" si="199"/>
        <v>1.1479558225150166</v>
      </c>
    </row>
    <row r="245" spans="5:85">
      <c r="E245" s="289">
        <f>計算票!G246</f>
        <v>58750</v>
      </c>
      <c r="G245" s="292">
        <v>239</v>
      </c>
      <c r="H245" s="289">
        <f t="shared" si="200"/>
        <v>53410</v>
      </c>
      <c r="I245" s="289">
        <f t="shared" si="160"/>
        <v>58751.000000000007</v>
      </c>
      <c r="J245" s="297">
        <v>45610</v>
      </c>
      <c r="K245" s="297">
        <f t="shared" si="161"/>
        <v>13141.000000000007</v>
      </c>
      <c r="L245" s="302">
        <f t="shared" si="162"/>
        <v>1.2881166410874809</v>
      </c>
      <c r="M245" s="306">
        <v>48460</v>
      </c>
      <c r="N245" s="297">
        <f t="shared" si="163"/>
        <v>10291.000000000007</v>
      </c>
      <c r="O245" s="311">
        <f t="shared" si="164"/>
        <v>1.2123607098638054</v>
      </c>
      <c r="Q245" s="292">
        <v>239</v>
      </c>
      <c r="R245" s="289">
        <f t="shared" si="201"/>
        <v>53410</v>
      </c>
      <c r="S245" s="289">
        <f t="shared" si="165"/>
        <v>58751.000000000007</v>
      </c>
      <c r="T245" s="297">
        <v>45620</v>
      </c>
      <c r="U245" s="297">
        <f t="shared" si="166"/>
        <v>13131.000000000007</v>
      </c>
      <c r="V245" s="302">
        <f t="shared" si="167"/>
        <v>1.287834283209119</v>
      </c>
      <c r="W245" s="306">
        <v>48470</v>
      </c>
      <c r="X245" s="297">
        <f t="shared" si="168"/>
        <v>10281.000000000007</v>
      </c>
      <c r="Y245" s="311">
        <f t="shared" si="169"/>
        <v>1.2121105838663091</v>
      </c>
      <c r="AA245" s="292">
        <v>239</v>
      </c>
      <c r="AB245" s="289">
        <f t="shared" si="202"/>
        <v>53440</v>
      </c>
      <c r="AC245" s="289">
        <f t="shared" si="170"/>
        <v>58784.000000000007</v>
      </c>
      <c r="AD245" s="297">
        <v>48150</v>
      </c>
      <c r="AE245" s="297">
        <f t="shared" si="171"/>
        <v>10634.000000000007</v>
      </c>
      <c r="AF245" s="302">
        <f t="shared" si="172"/>
        <v>1.220851505711319</v>
      </c>
      <c r="AG245" s="306">
        <v>51000</v>
      </c>
      <c r="AH245" s="297">
        <f t="shared" si="173"/>
        <v>7784.0000000000073</v>
      </c>
      <c r="AI245" s="311">
        <f t="shared" si="174"/>
        <v>1.1526274509803922</v>
      </c>
      <c r="AK245" s="292">
        <v>239</v>
      </c>
      <c r="AL245" s="289">
        <f t="shared" si="203"/>
        <v>53510</v>
      </c>
      <c r="AM245" s="289">
        <f t="shared" si="175"/>
        <v>58861.000000000007</v>
      </c>
      <c r="AN245" s="297">
        <v>48200</v>
      </c>
      <c r="AO245" s="297">
        <f t="shared" si="176"/>
        <v>10661.000000000007</v>
      </c>
      <c r="AP245" s="302">
        <f t="shared" si="177"/>
        <v>1.2211825726141081</v>
      </c>
      <c r="AQ245" s="306">
        <v>51050</v>
      </c>
      <c r="AR245" s="297">
        <f t="shared" si="178"/>
        <v>7811.0000000000073</v>
      </c>
      <c r="AS245" s="311">
        <f t="shared" si="179"/>
        <v>1.1530068560235065</v>
      </c>
      <c r="AU245" s="292">
        <v>239</v>
      </c>
      <c r="AV245" s="289">
        <f t="shared" si="204"/>
        <v>53540</v>
      </c>
      <c r="AW245" s="289">
        <f t="shared" si="180"/>
        <v>58894.000000000007</v>
      </c>
      <c r="AX245" s="297">
        <v>48220</v>
      </c>
      <c r="AY245" s="297">
        <f t="shared" si="181"/>
        <v>10674.000000000007</v>
      </c>
      <c r="AZ245" s="302">
        <f t="shared" si="182"/>
        <v>1.2213604313562838</v>
      </c>
      <c r="BA245" s="306">
        <v>51070</v>
      </c>
      <c r="BB245" s="297">
        <f t="shared" si="183"/>
        <v>7824.0000000000073</v>
      </c>
      <c r="BC245" s="311">
        <f t="shared" si="184"/>
        <v>1.1532014881535149</v>
      </c>
      <c r="BE245" s="292">
        <v>239</v>
      </c>
      <c r="BF245" s="289">
        <f t="shared" si="205"/>
        <v>53790</v>
      </c>
      <c r="BG245" s="289">
        <f t="shared" si="185"/>
        <v>59169.000000000007</v>
      </c>
      <c r="BH245" s="297">
        <v>48360</v>
      </c>
      <c r="BI245" s="297">
        <f t="shared" si="186"/>
        <v>10809.000000000007</v>
      </c>
      <c r="BJ245" s="302">
        <f t="shared" si="187"/>
        <v>1.223511166253102</v>
      </c>
      <c r="BK245" s="306">
        <v>51210</v>
      </c>
      <c r="BL245" s="297">
        <f t="shared" si="188"/>
        <v>7959.0000000000073</v>
      </c>
      <c r="BM245" s="311">
        <f t="shared" si="189"/>
        <v>1.1554188635032221</v>
      </c>
      <c r="BO245" s="292">
        <v>239</v>
      </c>
      <c r="BP245" s="289">
        <f t="shared" si="206"/>
        <v>53930</v>
      </c>
      <c r="BQ245" s="289">
        <f t="shared" si="190"/>
        <v>59323.000000000007</v>
      </c>
      <c r="BR245" s="297">
        <v>48750</v>
      </c>
      <c r="BS245" s="297">
        <f t="shared" si="191"/>
        <v>10573.000000000007</v>
      </c>
      <c r="BT245" s="302">
        <f t="shared" si="192"/>
        <v>1.2168820512820515</v>
      </c>
      <c r="BU245" s="306">
        <v>51600</v>
      </c>
      <c r="BV245" s="297">
        <f t="shared" si="193"/>
        <v>7723.0000000000073</v>
      </c>
      <c r="BW245" s="311">
        <f t="shared" si="194"/>
        <v>1.149670542635659</v>
      </c>
      <c r="BY245" s="292">
        <v>239</v>
      </c>
      <c r="BZ245" s="289">
        <f t="shared" si="207"/>
        <v>54100</v>
      </c>
      <c r="CA245" s="289">
        <f t="shared" si="195"/>
        <v>59510.000000000007</v>
      </c>
      <c r="CB245" s="297">
        <v>48980</v>
      </c>
      <c r="CC245" s="297">
        <f t="shared" si="196"/>
        <v>10530.000000000007</v>
      </c>
      <c r="CD245" s="302">
        <f t="shared" si="197"/>
        <v>1.2149857084524298</v>
      </c>
      <c r="CE245" s="306">
        <v>51830</v>
      </c>
      <c r="CF245" s="297">
        <f t="shared" si="198"/>
        <v>7680.0000000000073</v>
      </c>
      <c r="CG245" s="311">
        <f t="shared" si="199"/>
        <v>1.1481767316226126</v>
      </c>
    </row>
    <row r="246" spans="5:85">
      <c r="E246" s="289">
        <f>計算票!G247</f>
        <v>59010</v>
      </c>
      <c r="G246" s="292">
        <v>240</v>
      </c>
      <c r="H246" s="289">
        <f t="shared" si="200"/>
        <v>53650</v>
      </c>
      <c r="I246" s="289">
        <f t="shared" si="160"/>
        <v>59015.000000000007</v>
      </c>
      <c r="J246" s="297">
        <v>45810</v>
      </c>
      <c r="K246" s="297">
        <f t="shared" si="161"/>
        <v>13205.000000000007</v>
      </c>
      <c r="L246" s="302">
        <f t="shared" si="162"/>
        <v>1.2882558393363897</v>
      </c>
      <c r="M246" s="306">
        <v>48670</v>
      </c>
      <c r="N246" s="297">
        <f t="shared" si="163"/>
        <v>10345.000000000007</v>
      </c>
      <c r="O246" s="311">
        <f t="shared" si="164"/>
        <v>1.2125539346620096</v>
      </c>
      <c r="Q246" s="292">
        <v>240</v>
      </c>
      <c r="R246" s="289">
        <f t="shared" si="201"/>
        <v>53650</v>
      </c>
      <c r="S246" s="289">
        <f t="shared" si="165"/>
        <v>59015.000000000007</v>
      </c>
      <c r="T246" s="297">
        <v>45820</v>
      </c>
      <c r="U246" s="297">
        <f t="shared" si="166"/>
        <v>13195.000000000007</v>
      </c>
      <c r="V246" s="302">
        <f t="shared" si="167"/>
        <v>1.287974683544304</v>
      </c>
      <c r="W246" s="306">
        <v>48680</v>
      </c>
      <c r="X246" s="297">
        <f t="shared" si="168"/>
        <v>10335.000000000007</v>
      </c>
      <c r="Y246" s="311">
        <f t="shared" si="169"/>
        <v>1.212304847986853</v>
      </c>
      <c r="AA246" s="292">
        <v>240</v>
      </c>
      <c r="AB246" s="289">
        <f t="shared" si="202"/>
        <v>53680</v>
      </c>
      <c r="AC246" s="289">
        <f t="shared" si="170"/>
        <v>59048.000000000007</v>
      </c>
      <c r="AD246" s="297">
        <v>48360</v>
      </c>
      <c r="AE246" s="297">
        <f t="shared" si="171"/>
        <v>10688.000000000007</v>
      </c>
      <c r="AF246" s="302">
        <f t="shared" si="172"/>
        <v>1.2210090984284534</v>
      </c>
      <c r="AG246" s="306">
        <v>51220</v>
      </c>
      <c r="AH246" s="297">
        <f t="shared" si="173"/>
        <v>7828.0000000000073</v>
      </c>
      <c r="AI246" s="311">
        <f t="shared" si="174"/>
        <v>1.152830925419758</v>
      </c>
      <c r="AK246" s="292">
        <v>240</v>
      </c>
      <c r="AL246" s="289">
        <f t="shared" si="203"/>
        <v>53750</v>
      </c>
      <c r="AM246" s="289">
        <f t="shared" si="175"/>
        <v>59125.000000000007</v>
      </c>
      <c r="AN246" s="297">
        <v>48410</v>
      </c>
      <c r="AO246" s="297">
        <f t="shared" si="176"/>
        <v>10715.000000000007</v>
      </c>
      <c r="AP246" s="302">
        <f t="shared" si="177"/>
        <v>1.2213385664118985</v>
      </c>
      <c r="AQ246" s="306">
        <v>51270</v>
      </c>
      <c r="AR246" s="297">
        <f t="shared" si="178"/>
        <v>7855.0000000000073</v>
      </c>
      <c r="AS246" s="311">
        <f t="shared" si="179"/>
        <v>1.1532085039984399</v>
      </c>
      <c r="AU246" s="292">
        <v>240</v>
      </c>
      <c r="AV246" s="289">
        <f t="shared" si="204"/>
        <v>53780</v>
      </c>
      <c r="AW246" s="289">
        <f t="shared" si="180"/>
        <v>59158.000000000007</v>
      </c>
      <c r="AX246" s="297">
        <v>48430</v>
      </c>
      <c r="AY246" s="297">
        <f t="shared" si="181"/>
        <v>10728.000000000007</v>
      </c>
      <c r="AZ246" s="302">
        <f t="shared" si="182"/>
        <v>1.221515589510634</v>
      </c>
      <c r="BA246" s="306">
        <v>51290</v>
      </c>
      <c r="BB246" s="297">
        <f t="shared" si="183"/>
        <v>7868.0000000000073</v>
      </c>
      <c r="BC246" s="311">
        <f t="shared" si="184"/>
        <v>1.1534022226554885</v>
      </c>
      <c r="BE246" s="292">
        <v>240</v>
      </c>
      <c r="BF246" s="289">
        <f t="shared" si="205"/>
        <v>54030</v>
      </c>
      <c r="BG246" s="289">
        <f t="shared" si="185"/>
        <v>59433.000000000007</v>
      </c>
      <c r="BH246" s="297">
        <v>48570</v>
      </c>
      <c r="BI246" s="297">
        <f t="shared" si="186"/>
        <v>10863.000000000007</v>
      </c>
      <c r="BJ246" s="302">
        <f t="shared" si="187"/>
        <v>1.2236565781346511</v>
      </c>
      <c r="BK246" s="306">
        <v>51430</v>
      </c>
      <c r="BL246" s="297">
        <f t="shared" si="188"/>
        <v>8003.0000000000073</v>
      </c>
      <c r="BM246" s="311">
        <f t="shared" si="189"/>
        <v>1.1556095664009334</v>
      </c>
      <c r="BO246" s="292">
        <v>240</v>
      </c>
      <c r="BP246" s="289">
        <f t="shared" si="206"/>
        <v>54170</v>
      </c>
      <c r="BQ246" s="289">
        <f t="shared" si="190"/>
        <v>59587.000000000007</v>
      </c>
      <c r="BR246" s="297">
        <v>48960</v>
      </c>
      <c r="BS246" s="297">
        <f t="shared" si="191"/>
        <v>10627.000000000007</v>
      </c>
      <c r="BT246" s="302">
        <f t="shared" si="192"/>
        <v>1.2170547385620916</v>
      </c>
      <c r="BU246" s="306">
        <v>51820</v>
      </c>
      <c r="BV246" s="297">
        <f t="shared" si="193"/>
        <v>7767.0000000000073</v>
      </c>
      <c r="BW246" s="311">
        <f t="shared" si="194"/>
        <v>1.1498842145889618</v>
      </c>
      <c r="BY246" s="292">
        <v>240</v>
      </c>
      <c r="BZ246" s="289">
        <f t="shared" si="207"/>
        <v>54340</v>
      </c>
      <c r="CA246" s="289">
        <f t="shared" si="195"/>
        <v>59774.000000000007</v>
      </c>
      <c r="CB246" s="297">
        <v>49190</v>
      </c>
      <c r="CC246" s="297">
        <f t="shared" si="196"/>
        <v>10584.000000000007</v>
      </c>
      <c r="CD246" s="302">
        <f t="shared" si="197"/>
        <v>1.2151656840821308</v>
      </c>
      <c r="CE246" s="306">
        <v>52050</v>
      </c>
      <c r="CF246" s="297">
        <f t="shared" si="198"/>
        <v>7724.0000000000073</v>
      </c>
      <c r="CG246" s="311">
        <f t="shared" si="199"/>
        <v>1.1483957732949088</v>
      </c>
    </row>
    <row r="247" spans="5:85">
      <c r="E247" s="289">
        <f>計算票!G248</f>
        <v>59270</v>
      </c>
      <c r="G247" s="292">
        <v>241</v>
      </c>
      <c r="H247" s="289">
        <f t="shared" si="200"/>
        <v>53890</v>
      </c>
      <c r="I247" s="289">
        <f t="shared" si="160"/>
        <v>59279.000000000007</v>
      </c>
      <c r="J247" s="297">
        <v>46010</v>
      </c>
      <c r="K247" s="297">
        <f t="shared" si="161"/>
        <v>13269.000000000007</v>
      </c>
      <c r="L247" s="302">
        <f t="shared" si="162"/>
        <v>1.28839382742882</v>
      </c>
      <c r="M247" s="306">
        <v>48880</v>
      </c>
      <c r="N247" s="297">
        <f t="shared" si="163"/>
        <v>10399.000000000007</v>
      </c>
      <c r="O247" s="311">
        <f t="shared" si="164"/>
        <v>1.2127454991816695</v>
      </c>
      <c r="Q247" s="292">
        <v>241</v>
      </c>
      <c r="R247" s="289">
        <f t="shared" si="201"/>
        <v>53890</v>
      </c>
      <c r="S247" s="289">
        <f t="shared" si="165"/>
        <v>59279.000000000007</v>
      </c>
      <c r="T247" s="297">
        <v>46020</v>
      </c>
      <c r="U247" s="297">
        <f t="shared" si="166"/>
        <v>13259.000000000007</v>
      </c>
      <c r="V247" s="302">
        <f t="shared" si="167"/>
        <v>1.2881138635375926</v>
      </c>
      <c r="W247" s="306">
        <v>48890</v>
      </c>
      <c r="X247" s="297">
        <f t="shared" si="168"/>
        <v>10389.000000000007</v>
      </c>
      <c r="Y247" s="311">
        <f t="shared" si="169"/>
        <v>1.2124974432399265</v>
      </c>
      <c r="AA247" s="292">
        <v>241</v>
      </c>
      <c r="AB247" s="289">
        <f t="shared" si="202"/>
        <v>53920</v>
      </c>
      <c r="AC247" s="289">
        <f t="shared" si="170"/>
        <v>59312.000000000007</v>
      </c>
      <c r="AD247" s="297">
        <v>48570</v>
      </c>
      <c r="AE247" s="297">
        <f t="shared" si="171"/>
        <v>10742.000000000007</v>
      </c>
      <c r="AF247" s="302">
        <f t="shared" si="172"/>
        <v>1.2211653283920116</v>
      </c>
      <c r="AG247" s="306">
        <v>51440</v>
      </c>
      <c r="AH247" s="297">
        <f t="shared" si="173"/>
        <v>7872.0000000000073</v>
      </c>
      <c r="AI247" s="311">
        <f t="shared" si="174"/>
        <v>1.1530326594090203</v>
      </c>
      <c r="AK247" s="292">
        <v>241</v>
      </c>
      <c r="AL247" s="289">
        <f t="shared" si="203"/>
        <v>53990</v>
      </c>
      <c r="AM247" s="289">
        <f t="shared" si="175"/>
        <v>59389.000000000007</v>
      </c>
      <c r="AN247" s="297">
        <v>48620</v>
      </c>
      <c r="AO247" s="297">
        <f t="shared" si="176"/>
        <v>10769.000000000007</v>
      </c>
      <c r="AP247" s="302">
        <f t="shared" si="177"/>
        <v>1.2214932126696834</v>
      </c>
      <c r="AQ247" s="306">
        <v>51490</v>
      </c>
      <c r="AR247" s="297">
        <f t="shared" si="178"/>
        <v>7899.0000000000073</v>
      </c>
      <c r="AS247" s="311">
        <f t="shared" si="179"/>
        <v>1.1534084288211304</v>
      </c>
      <c r="AU247" s="292">
        <v>241</v>
      </c>
      <c r="AV247" s="289">
        <f t="shared" si="204"/>
        <v>54020</v>
      </c>
      <c r="AW247" s="289">
        <f t="shared" si="180"/>
        <v>59422.000000000007</v>
      </c>
      <c r="AX247" s="297">
        <v>48640</v>
      </c>
      <c r="AY247" s="297">
        <f t="shared" si="181"/>
        <v>10782.000000000007</v>
      </c>
      <c r="AZ247" s="302">
        <f t="shared" si="182"/>
        <v>1.221669407894737</v>
      </c>
      <c r="BA247" s="306">
        <v>51510</v>
      </c>
      <c r="BB247" s="297">
        <f t="shared" si="183"/>
        <v>7912.0000000000073</v>
      </c>
      <c r="BC247" s="311">
        <f t="shared" si="184"/>
        <v>1.1536012424771891</v>
      </c>
      <c r="BE247" s="292">
        <v>241</v>
      </c>
      <c r="BF247" s="289">
        <f t="shared" si="205"/>
        <v>54270</v>
      </c>
      <c r="BG247" s="289">
        <f t="shared" si="185"/>
        <v>59697.000000000007</v>
      </c>
      <c r="BH247" s="297">
        <v>48780</v>
      </c>
      <c r="BI247" s="297">
        <f t="shared" si="186"/>
        <v>10917.000000000007</v>
      </c>
      <c r="BJ247" s="302">
        <f t="shared" si="187"/>
        <v>1.2238007380073803</v>
      </c>
      <c r="BK247" s="306">
        <v>51650</v>
      </c>
      <c r="BL247" s="297">
        <f t="shared" si="188"/>
        <v>8047.0000000000073</v>
      </c>
      <c r="BM247" s="311">
        <f t="shared" si="189"/>
        <v>1.1557986447241047</v>
      </c>
      <c r="BO247" s="292">
        <v>241</v>
      </c>
      <c r="BP247" s="289">
        <f t="shared" si="206"/>
        <v>54410</v>
      </c>
      <c r="BQ247" s="289">
        <f t="shared" si="190"/>
        <v>59851.000000000007</v>
      </c>
      <c r="BR247" s="297">
        <v>49170</v>
      </c>
      <c r="BS247" s="297">
        <f t="shared" si="191"/>
        <v>10681.000000000007</v>
      </c>
      <c r="BT247" s="302">
        <f t="shared" si="192"/>
        <v>1.2172259507829979</v>
      </c>
      <c r="BU247" s="306">
        <v>52040</v>
      </c>
      <c r="BV247" s="297">
        <f t="shared" si="193"/>
        <v>7811.0000000000073</v>
      </c>
      <c r="BW247" s="311">
        <f t="shared" si="194"/>
        <v>1.1500960799385089</v>
      </c>
      <c r="BY247" s="292">
        <v>241</v>
      </c>
      <c r="BZ247" s="289">
        <f t="shared" si="207"/>
        <v>54580</v>
      </c>
      <c r="CA247" s="289">
        <f t="shared" si="195"/>
        <v>60038.000000000007</v>
      </c>
      <c r="CB247" s="297">
        <v>49400</v>
      </c>
      <c r="CC247" s="297">
        <f t="shared" si="196"/>
        <v>10638.000000000007</v>
      </c>
      <c r="CD247" s="302">
        <f t="shared" si="197"/>
        <v>1.2153441295546561</v>
      </c>
      <c r="CE247" s="306">
        <v>52270</v>
      </c>
      <c r="CF247" s="297">
        <f t="shared" si="198"/>
        <v>7768.0000000000073</v>
      </c>
      <c r="CG247" s="311">
        <f t="shared" si="199"/>
        <v>1.1486129711115365</v>
      </c>
    </row>
    <row r="248" spans="5:85">
      <c r="E248" s="289">
        <f>計算票!G249</f>
        <v>59540</v>
      </c>
      <c r="G248" s="292">
        <v>242</v>
      </c>
      <c r="H248" s="289">
        <f t="shared" si="200"/>
        <v>54130</v>
      </c>
      <c r="I248" s="289">
        <f t="shared" si="160"/>
        <v>59543.000000000007</v>
      </c>
      <c r="J248" s="297">
        <v>46210</v>
      </c>
      <c r="K248" s="297">
        <f t="shared" si="161"/>
        <v>13333.000000000007</v>
      </c>
      <c r="L248" s="302">
        <f t="shared" si="162"/>
        <v>1.288530621077689</v>
      </c>
      <c r="M248" s="306">
        <v>49090</v>
      </c>
      <c r="N248" s="297">
        <f t="shared" si="163"/>
        <v>10453.000000000007</v>
      </c>
      <c r="O248" s="311">
        <f t="shared" si="164"/>
        <v>1.2129354247300876</v>
      </c>
      <c r="Q248" s="292">
        <v>242</v>
      </c>
      <c r="R248" s="289">
        <f t="shared" si="201"/>
        <v>54130</v>
      </c>
      <c r="S248" s="289">
        <f t="shared" si="165"/>
        <v>59543.000000000007</v>
      </c>
      <c r="T248" s="297">
        <v>46220</v>
      </c>
      <c r="U248" s="297">
        <f t="shared" si="166"/>
        <v>13323.000000000007</v>
      </c>
      <c r="V248" s="302">
        <f t="shared" si="167"/>
        <v>1.2882518390307227</v>
      </c>
      <c r="W248" s="306">
        <v>49100</v>
      </c>
      <c r="X248" s="297">
        <f t="shared" si="168"/>
        <v>10443.000000000007</v>
      </c>
      <c r="Y248" s="311">
        <f t="shared" si="169"/>
        <v>1.2126883910386967</v>
      </c>
      <c r="AA248" s="292">
        <v>242</v>
      </c>
      <c r="AB248" s="289">
        <f t="shared" si="202"/>
        <v>54160</v>
      </c>
      <c r="AC248" s="289">
        <f t="shared" si="170"/>
        <v>59576.000000000007</v>
      </c>
      <c r="AD248" s="297">
        <v>48780</v>
      </c>
      <c r="AE248" s="297">
        <f t="shared" si="171"/>
        <v>10796.000000000007</v>
      </c>
      <c r="AF248" s="302">
        <f t="shared" si="172"/>
        <v>1.2213202132021321</v>
      </c>
      <c r="AG248" s="306">
        <v>51660</v>
      </c>
      <c r="AH248" s="297">
        <f t="shared" si="173"/>
        <v>7916.0000000000073</v>
      </c>
      <c r="AI248" s="311">
        <f t="shared" si="174"/>
        <v>1.1532326751838948</v>
      </c>
      <c r="AK248" s="292">
        <v>242</v>
      </c>
      <c r="AL248" s="289">
        <f t="shared" si="203"/>
        <v>54230</v>
      </c>
      <c r="AM248" s="289">
        <f t="shared" si="175"/>
        <v>59653.000000000007</v>
      </c>
      <c r="AN248" s="297">
        <v>48820</v>
      </c>
      <c r="AO248" s="297">
        <f t="shared" si="176"/>
        <v>10833.000000000007</v>
      </c>
      <c r="AP248" s="302">
        <f t="shared" si="177"/>
        <v>1.2218967636214668</v>
      </c>
      <c r="AQ248" s="306">
        <v>51710</v>
      </c>
      <c r="AR248" s="297">
        <f t="shared" si="178"/>
        <v>7943.0000000000073</v>
      </c>
      <c r="AS248" s="311">
        <f t="shared" si="179"/>
        <v>1.1536066524850128</v>
      </c>
      <c r="AU248" s="292">
        <v>242</v>
      </c>
      <c r="AV248" s="289">
        <f t="shared" si="204"/>
        <v>54260</v>
      </c>
      <c r="AW248" s="289">
        <f t="shared" si="180"/>
        <v>59686.000000000007</v>
      </c>
      <c r="AX248" s="297">
        <v>48850</v>
      </c>
      <c r="AY248" s="297">
        <f t="shared" si="181"/>
        <v>10836.000000000007</v>
      </c>
      <c r="AZ248" s="302">
        <f t="shared" si="182"/>
        <v>1.2218219037871034</v>
      </c>
      <c r="BA248" s="306">
        <v>51730</v>
      </c>
      <c r="BB248" s="297">
        <f t="shared" si="183"/>
        <v>7956.0000000000073</v>
      </c>
      <c r="BC248" s="311">
        <f t="shared" si="184"/>
        <v>1.1537985694954573</v>
      </c>
      <c r="BE248" s="292">
        <v>242</v>
      </c>
      <c r="BF248" s="289">
        <f t="shared" si="205"/>
        <v>54510</v>
      </c>
      <c r="BG248" s="289">
        <f t="shared" si="185"/>
        <v>59961.000000000007</v>
      </c>
      <c r="BH248" s="297">
        <v>48990</v>
      </c>
      <c r="BI248" s="297">
        <f t="shared" si="186"/>
        <v>10971.000000000007</v>
      </c>
      <c r="BJ248" s="302">
        <f t="shared" si="187"/>
        <v>1.2239436619718311</v>
      </c>
      <c r="BK248" s="306">
        <v>51870</v>
      </c>
      <c r="BL248" s="297">
        <f t="shared" si="188"/>
        <v>8091.0000000000073</v>
      </c>
      <c r="BM248" s="311">
        <f t="shared" si="189"/>
        <v>1.1559861191440139</v>
      </c>
      <c r="BO248" s="292">
        <v>242</v>
      </c>
      <c r="BP248" s="289">
        <f t="shared" si="206"/>
        <v>54650</v>
      </c>
      <c r="BQ248" s="289">
        <f t="shared" si="190"/>
        <v>60115.000000000007</v>
      </c>
      <c r="BR248" s="297">
        <v>49370</v>
      </c>
      <c r="BS248" s="297">
        <f t="shared" si="191"/>
        <v>10745.000000000007</v>
      </c>
      <c r="BT248" s="302">
        <f t="shared" si="192"/>
        <v>1.2176422928904194</v>
      </c>
      <c r="BU248" s="306">
        <v>52260</v>
      </c>
      <c r="BV248" s="297">
        <f t="shared" si="193"/>
        <v>7855.0000000000073</v>
      </c>
      <c r="BW248" s="311">
        <f t="shared" si="194"/>
        <v>1.1503061615001915</v>
      </c>
      <c r="BY248" s="292">
        <v>242</v>
      </c>
      <c r="BZ248" s="289">
        <f t="shared" si="207"/>
        <v>54820</v>
      </c>
      <c r="CA248" s="289">
        <f t="shared" si="195"/>
        <v>60302.000000000007</v>
      </c>
      <c r="CB248" s="297">
        <v>49610</v>
      </c>
      <c r="CC248" s="297">
        <f t="shared" si="196"/>
        <v>10692.000000000007</v>
      </c>
      <c r="CD248" s="302">
        <f t="shared" si="197"/>
        <v>1.2155210643015522</v>
      </c>
      <c r="CE248" s="306">
        <v>52490</v>
      </c>
      <c r="CF248" s="297">
        <f t="shared" si="198"/>
        <v>7812.0000000000073</v>
      </c>
      <c r="CG248" s="311">
        <f t="shared" si="199"/>
        <v>1.1488283482568109</v>
      </c>
    </row>
    <row r="249" spans="5:85">
      <c r="E249" s="289">
        <f>計算票!G250</f>
        <v>59800</v>
      </c>
      <c r="G249" s="292">
        <v>243</v>
      </c>
      <c r="H249" s="289">
        <f t="shared" si="200"/>
        <v>54370</v>
      </c>
      <c r="I249" s="289">
        <f t="shared" si="160"/>
        <v>59807.000000000007</v>
      </c>
      <c r="J249" s="297">
        <v>46400</v>
      </c>
      <c r="K249" s="297">
        <f t="shared" si="161"/>
        <v>13407.000000000007</v>
      </c>
      <c r="L249" s="302">
        <f t="shared" si="162"/>
        <v>1.2889439655172414</v>
      </c>
      <c r="M249" s="306">
        <v>49300</v>
      </c>
      <c r="N249" s="297">
        <f t="shared" si="163"/>
        <v>10507.000000000007</v>
      </c>
      <c r="O249" s="311">
        <f t="shared" si="164"/>
        <v>1.2131237322515214</v>
      </c>
      <c r="Q249" s="292">
        <v>243</v>
      </c>
      <c r="R249" s="289">
        <f t="shared" si="201"/>
        <v>54370</v>
      </c>
      <c r="S249" s="289">
        <f t="shared" si="165"/>
        <v>59807.000000000007</v>
      </c>
      <c r="T249" s="297">
        <v>46420</v>
      </c>
      <c r="U249" s="297">
        <f t="shared" si="166"/>
        <v>13387.000000000007</v>
      </c>
      <c r="V249" s="302">
        <f t="shared" si="167"/>
        <v>1.2883886255924173</v>
      </c>
      <c r="W249" s="306">
        <v>49310</v>
      </c>
      <c r="X249" s="297">
        <f t="shared" si="168"/>
        <v>10497.000000000007</v>
      </c>
      <c r="Y249" s="311">
        <f t="shared" si="169"/>
        <v>1.2128777124315555</v>
      </c>
      <c r="AA249" s="292">
        <v>243</v>
      </c>
      <c r="AB249" s="289">
        <f t="shared" si="202"/>
        <v>54400</v>
      </c>
      <c r="AC249" s="289">
        <f t="shared" si="170"/>
        <v>59840.000000000007</v>
      </c>
      <c r="AD249" s="297">
        <v>48990</v>
      </c>
      <c r="AE249" s="297">
        <f t="shared" si="171"/>
        <v>10850.000000000007</v>
      </c>
      <c r="AF249" s="302">
        <f t="shared" si="172"/>
        <v>1.2214737701571752</v>
      </c>
      <c r="AG249" s="306">
        <v>51880</v>
      </c>
      <c r="AH249" s="297">
        <f t="shared" si="173"/>
        <v>7960.0000000000073</v>
      </c>
      <c r="AI249" s="311">
        <f t="shared" si="174"/>
        <v>1.15343099460293</v>
      </c>
      <c r="AK249" s="292">
        <v>243</v>
      </c>
      <c r="AL249" s="289">
        <f t="shared" si="203"/>
        <v>54470</v>
      </c>
      <c r="AM249" s="289">
        <f t="shared" si="175"/>
        <v>59917.000000000007</v>
      </c>
      <c r="AN249" s="297">
        <v>49030</v>
      </c>
      <c r="AO249" s="297">
        <f t="shared" si="176"/>
        <v>10887.000000000007</v>
      </c>
      <c r="AP249" s="302">
        <f t="shared" si="177"/>
        <v>1.2220477258821132</v>
      </c>
      <c r="AQ249" s="306">
        <v>51930</v>
      </c>
      <c r="AR249" s="297">
        <f t="shared" si="178"/>
        <v>7987.0000000000073</v>
      </c>
      <c r="AS249" s="311">
        <f t="shared" si="179"/>
        <v>1.1538031966108224</v>
      </c>
      <c r="AU249" s="292">
        <v>243</v>
      </c>
      <c r="AV249" s="289">
        <f t="shared" si="204"/>
        <v>54500</v>
      </c>
      <c r="AW249" s="289">
        <f t="shared" si="180"/>
        <v>59950.000000000007</v>
      </c>
      <c r="AX249" s="297">
        <v>49060</v>
      </c>
      <c r="AY249" s="297">
        <f t="shared" si="181"/>
        <v>10890.000000000007</v>
      </c>
      <c r="AZ249" s="302">
        <f t="shared" si="182"/>
        <v>1.2219730941704037</v>
      </c>
      <c r="BA249" s="306">
        <v>51950</v>
      </c>
      <c r="BB249" s="297">
        <f t="shared" si="183"/>
        <v>8000.0000000000073</v>
      </c>
      <c r="BC249" s="311">
        <f t="shared" si="184"/>
        <v>1.1539942252165545</v>
      </c>
      <c r="BE249" s="292">
        <v>243</v>
      </c>
      <c r="BF249" s="289">
        <f t="shared" si="205"/>
        <v>54750</v>
      </c>
      <c r="BG249" s="289">
        <f t="shared" si="185"/>
        <v>60225.000000000007</v>
      </c>
      <c r="BH249" s="297">
        <v>49200</v>
      </c>
      <c r="BI249" s="297">
        <f t="shared" si="186"/>
        <v>11025.000000000007</v>
      </c>
      <c r="BJ249" s="302">
        <f t="shared" si="187"/>
        <v>1.2240853658536588</v>
      </c>
      <c r="BK249" s="306">
        <v>52090</v>
      </c>
      <c r="BL249" s="297">
        <f t="shared" si="188"/>
        <v>8135.0000000000073</v>
      </c>
      <c r="BM249" s="311">
        <f t="shared" si="189"/>
        <v>1.1561720099827224</v>
      </c>
      <c r="BO249" s="292">
        <v>243</v>
      </c>
      <c r="BP249" s="289">
        <f t="shared" si="206"/>
        <v>54890</v>
      </c>
      <c r="BQ249" s="289">
        <f t="shared" si="190"/>
        <v>60379.000000000007</v>
      </c>
      <c r="BR249" s="297">
        <v>49580</v>
      </c>
      <c r="BS249" s="297">
        <f t="shared" si="191"/>
        <v>10799.000000000007</v>
      </c>
      <c r="BT249" s="302">
        <f t="shared" si="192"/>
        <v>1.2178096006454218</v>
      </c>
      <c r="BU249" s="306">
        <v>52480</v>
      </c>
      <c r="BV249" s="297">
        <f t="shared" si="193"/>
        <v>7899.0000000000073</v>
      </c>
      <c r="BW249" s="311">
        <f t="shared" si="194"/>
        <v>1.1505144817073172</v>
      </c>
      <c r="BY249" s="292">
        <v>243</v>
      </c>
      <c r="BZ249" s="289">
        <f t="shared" si="207"/>
        <v>55060</v>
      </c>
      <c r="CA249" s="289">
        <f t="shared" si="195"/>
        <v>60566.000000000007</v>
      </c>
      <c r="CB249" s="297">
        <v>49810</v>
      </c>
      <c r="CC249" s="297">
        <f t="shared" si="196"/>
        <v>10756.000000000007</v>
      </c>
      <c r="CD249" s="302">
        <f t="shared" si="197"/>
        <v>1.2159405741818914</v>
      </c>
      <c r="CE249" s="306">
        <v>52710</v>
      </c>
      <c r="CF249" s="297">
        <f t="shared" si="198"/>
        <v>7856.0000000000073</v>
      </c>
      <c r="CG249" s="311">
        <f t="shared" si="199"/>
        <v>1.1490419275279835</v>
      </c>
    </row>
    <row r="250" spans="5:85">
      <c r="E250" s="289">
        <f>計算票!G251</f>
        <v>60070</v>
      </c>
      <c r="G250" s="292">
        <v>244</v>
      </c>
      <c r="H250" s="289">
        <f t="shared" si="200"/>
        <v>54610</v>
      </c>
      <c r="I250" s="289">
        <f t="shared" si="160"/>
        <v>60071.000000000007</v>
      </c>
      <c r="J250" s="297">
        <v>46600</v>
      </c>
      <c r="K250" s="297">
        <f t="shared" si="161"/>
        <v>13471.000000000007</v>
      </c>
      <c r="L250" s="302">
        <f t="shared" si="162"/>
        <v>1.2890772532188843</v>
      </c>
      <c r="M250" s="306">
        <v>49510</v>
      </c>
      <c r="N250" s="297">
        <f t="shared" si="163"/>
        <v>10561.000000000007</v>
      </c>
      <c r="O250" s="311">
        <f t="shared" si="164"/>
        <v>1.2133104423348819</v>
      </c>
      <c r="Q250" s="292">
        <v>244</v>
      </c>
      <c r="R250" s="289">
        <f t="shared" si="201"/>
        <v>54610</v>
      </c>
      <c r="S250" s="289">
        <f t="shared" si="165"/>
        <v>60071.000000000007</v>
      </c>
      <c r="T250" s="297">
        <v>46610</v>
      </c>
      <c r="U250" s="297">
        <f t="shared" si="166"/>
        <v>13461.000000000007</v>
      </c>
      <c r="V250" s="302">
        <f t="shared" si="167"/>
        <v>1.2888006865479513</v>
      </c>
      <c r="W250" s="306">
        <v>49520</v>
      </c>
      <c r="X250" s="297">
        <f t="shared" si="168"/>
        <v>10551.000000000007</v>
      </c>
      <c r="Y250" s="311">
        <f t="shared" si="169"/>
        <v>1.2130654281098547</v>
      </c>
      <c r="AA250" s="292">
        <v>244</v>
      </c>
      <c r="AB250" s="289">
        <f t="shared" si="202"/>
        <v>54640</v>
      </c>
      <c r="AC250" s="289">
        <f t="shared" si="170"/>
        <v>60104.000000000007</v>
      </c>
      <c r="AD250" s="297">
        <v>49200</v>
      </c>
      <c r="AE250" s="297">
        <f t="shared" si="171"/>
        <v>10904.000000000007</v>
      </c>
      <c r="AF250" s="302">
        <f t="shared" si="172"/>
        <v>1.2216260162601627</v>
      </c>
      <c r="AG250" s="306">
        <v>52100</v>
      </c>
      <c r="AH250" s="297">
        <f t="shared" si="173"/>
        <v>8004.0000000000073</v>
      </c>
      <c r="AI250" s="311">
        <f t="shared" si="174"/>
        <v>1.1536276391554703</v>
      </c>
      <c r="AK250" s="292">
        <v>244</v>
      </c>
      <c r="AL250" s="289">
        <f t="shared" si="203"/>
        <v>54710</v>
      </c>
      <c r="AM250" s="289">
        <f t="shared" si="175"/>
        <v>60181.000000000007</v>
      </c>
      <c r="AN250" s="297">
        <v>49240</v>
      </c>
      <c r="AO250" s="297">
        <f t="shared" si="176"/>
        <v>10941.000000000007</v>
      </c>
      <c r="AP250" s="302">
        <f t="shared" si="177"/>
        <v>1.2221974004874088</v>
      </c>
      <c r="AQ250" s="306">
        <v>52150</v>
      </c>
      <c r="AR250" s="297">
        <f t="shared" si="178"/>
        <v>8031.0000000000073</v>
      </c>
      <c r="AS250" s="311">
        <f t="shared" si="179"/>
        <v>1.1539980824544585</v>
      </c>
      <c r="AU250" s="292">
        <v>244</v>
      </c>
      <c r="AV250" s="289">
        <f t="shared" si="204"/>
        <v>54740</v>
      </c>
      <c r="AW250" s="289">
        <f t="shared" si="180"/>
        <v>60214.000000000007</v>
      </c>
      <c r="AX250" s="297">
        <v>49260</v>
      </c>
      <c r="AY250" s="297">
        <f t="shared" si="181"/>
        <v>10954.000000000007</v>
      </c>
      <c r="AZ250" s="302">
        <f t="shared" si="182"/>
        <v>1.2223710921640278</v>
      </c>
      <c r="BA250" s="306">
        <v>52170</v>
      </c>
      <c r="BB250" s="297">
        <f t="shared" si="183"/>
        <v>8044.0000000000073</v>
      </c>
      <c r="BC250" s="311">
        <f t="shared" si="184"/>
        <v>1.1541882307839757</v>
      </c>
      <c r="BE250" s="292">
        <v>244</v>
      </c>
      <c r="BF250" s="289">
        <f t="shared" si="205"/>
        <v>54990</v>
      </c>
      <c r="BG250" s="289">
        <f t="shared" si="185"/>
        <v>60489.000000000007</v>
      </c>
      <c r="BH250" s="297">
        <v>49410</v>
      </c>
      <c r="BI250" s="297">
        <f t="shared" si="186"/>
        <v>11079.000000000007</v>
      </c>
      <c r="BJ250" s="302">
        <f t="shared" si="187"/>
        <v>1.224225865209472</v>
      </c>
      <c r="BK250" s="306">
        <v>52310</v>
      </c>
      <c r="BL250" s="297">
        <f t="shared" si="188"/>
        <v>8179.0000000000073</v>
      </c>
      <c r="BM250" s="311">
        <f t="shared" si="189"/>
        <v>1.1563563372204169</v>
      </c>
      <c r="BO250" s="292">
        <v>244</v>
      </c>
      <c r="BP250" s="289">
        <f t="shared" si="206"/>
        <v>55130</v>
      </c>
      <c r="BQ250" s="289">
        <f t="shared" si="190"/>
        <v>60643.000000000007</v>
      </c>
      <c r="BR250" s="297">
        <v>49790</v>
      </c>
      <c r="BS250" s="297">
        <f t="shared" si="191"/>
        <v>10853.000000000007</v>
      </c>
      <c r="BT250" s="302">
        <f t="shared" si="192"/>
        <v>1.2179754970877688</v>
      </c>
      <c r="BU250" s="306">
        <v>52700</v>
      </c>
      <c r="BV250" s="297">
        <f t="shared" si="193"/>
        <v>7943.0000000000073</v>
      </c>
      <c r="BW250" s="311">
        <f t="shared" si="194"/>
        <v>1.150721062618596</v>
      </c>
      <c r="BY250" s="292">
        <v>244</v>
      </c>
      <c r="BZ250" s="289">
        <f t="shared" si="207"/>
        <v>55300</v>
      </c>
      <c r="CA250" s="289">
        <f t="shared" si="195"/>
        <v>60830.000000000007</v>
      </c>
      <c r="CB250" s="297">
        <v>50020</v>
      </c>
      <c r="CC250" s="297">
        <f t="shared" si="196"/>
        <v>10810.000000000007</v>
      </c>
      <c r="CD250" s="302">
        <f t="shared" si="197"/>
        <v>1.2161135545781689</v>
      </c>
      <c r="CE250" s="306">
        <v>52930</v>
      </c>
      <c r="CF250" s="297">
        <f t="shared" si="198"/>
        <v>7900.0000000000073</v>
      </c>
      <c r="CG250" s="311">
        <f t="shared" si="199"/>
        <v>1.1492537313432838</v>
      </c>
    </row>
    <row r="251" spans="5:85">
      <c r="E251" s="289">
        <f>計算票!G252</f>
        <v>60330</v>
      </c>
      <c r="G251" s="292">
        <v>245</v>
      </c>
      <c r="H251" s="289">
        <f t="shared" si="200"/>
        <v>54850</v>
      </c>
      <c r="I251" s="289">
        <f t="shared" si="160"/>
        <v>60335.000000000007</v>
      </c>
      <c r="J251" s="297">
        <v>46800</v>
      </c>
      <c r="K251" s="297">
        <f t="shared" si="161"/>
        <v>13535.000000000007</v>
      </c>
      <c r="L251" s="302">
        <f t="shared" si="162"/>
        <v>1.2892094017094018</v>
      </c>
      <c r="M251" s="306">
        <v>49720</v>
      </c>
      <c r="N251" s="297">
        <f t="shared" si="163"/>
        <v>10615.000000000007</v>
      </c>
      <c r="O251" s="311">
        <f t="shared" si="164"/>
        <v>1.2134955752212391</v>
      </c>
      <c r="Q251" s="292">
        <v>245</v>
      </c>
      <c r="R251" s="289">
        <f t="shared" si="201"/>
        <v>54850</v>
      </c>
      <c r="S251" s="289">
        <f t="shared" si="165"/>
        <v>60335.000000000007</v>
      </c>
      <c r="T251" s="297">
        <v>46810</v>
      </c>
      <c r="U251" s="297">
        <f t="shared" si="166"/>
        <v>13525.000000000007</v>
      </c>
      <c r="V251" s="302">
        <f t="shared" si="167"/>
        <v>1.2889339884640036</v>
      </c>
      <c r="W251" s="306">
        <v>49730</v>
      </c>
      <c r="X251" s="297">
        <f t="shared" si="168"/>
        <v>10605.000000000007</v>
      </c>
      <c r="Y251" s="311">
        <f t="shared" si="169"/>
        <v>1.2132515584154435</v>
      </c>
      <c r="AA251" s="292">
        <v>245</v>
      </c>
      <c r="AB251" s="289">
        <f t="shared" si="202"/>
        <v>54880</v>
      </c>
      <c r="AC251" s="289">
        <f t="shared" si="170"/>
        <v>60368.000000000007</v>
      </c>
      <c r="AD251" s="297">
        <v>49410</v>
      </c>
      <c r="AE251" s="297">
        <f t="shared" si="171"/>
        <v>10958.000000000007</v>
      </c>
      <c r="AF251" s="302">
        <f t="shared" si="172"/>
        <v>1.2217769682250559</v>
      </c>
      <c r="AG251" s="306">
        <v>52320</v>
      </c>
      <c r="AH251" s="297">
        <f t="shared" si="173"/>
        <v>8048.0000000000073</v>
      </c>
      <c r="AI251" s="311">
        <f t="shared" si="174"/>
        <v>1.1538226299694192</v>
      </c>
      <c r="AK251" s="292">
        <v>245</v>
      </c>
      <c r="AL251" s="289">
        <f t="shared" si="203"/>
        <v>54950</v>
      </c>
      <c r="AM251" s="289">
        <f t="shared" si="175"/>
        <v>60445.000000000007</v>
      </c>
      <c r="AN251" s="297">
        <v>49450</v>
      </c>
      <c r="AO251" s="297">
        <f t="shared" si="176"/>
        <v>10995.000000000007</v>
      </c>
      <c r="AP251" s="302">
        <f t="shared" si="177"/>
        <v>1.222345803842265</v>
      </c>
      <c r="AQ251" s="306">
        <v>52370</v>
      </c>
      <c r="AR251" s="297">
        <f t="shared" si="178"/>
        <v>8075.0000000000073</v>
      </c>
      <c r="AS251" s="311">
        <f t="shared" si="179"/>
        <v>1.1541913309146459</v>
      </c>
      <c r="AU251" s="292">
        <v>245</v>
      </c>
      <c r="AV251" s="289">
        <f t="shared" si="204"/>
        <v>54980</v>
      </c>
      <c r="AW251" s="289">
        <f t="shared" si="180"/>
        <v>60478.000000000007</v>
      </c>
      <c r="AX251" s="297">
        <v>49470</v>
      </c>
      <c r="AY251" s="297">
        <f t="shared" si="181"/>
        <v>11008.000000000007</v>
      </c>
      <c r="AZ251" s="302">
        <f t="shared" si="182"/>
        <v>1.22251869820093</v>
      </c>
      <c r="BA251" s="306">
        <v>52390</v>
      </c>
      <c r="BB251" s="297">
        <f t="shared" si="183"/>
        <v>8088.0000000000073</v>
      </c>
      <c r="BC251" s="311">
        <f t="shared" si="184"/>
        <v>1.1543806069860663</v>
      </c>
      <c r="BE251" s="292">
        <v>245</v>
      </c>
      <c r="BF251" s="289">
        <f t="shared" si="205"/>
        <v>55230</v>
      </c>
      <c r="BG251" s="289">
        <f t="shared" si="185"/>
        <v>60753.000000000007</v>
      </c>
      <c r="BH251" s="297">
        <v>49620</v>
      </c>
      <c r="BI251" s="297">
        <f t="shared" si="186"/>
        <v>11133.000000000007</v>
      </c>
      <c r="BJ251" s="302">
        <f t="shared" si="187"/>
        <v>1.2243651753325273</v>
      </c>
      <c r="BK251" s="306">
        <v>52530</v>
      </c>
      <c r="BL251" s="297">
        <f t="shared" si="188"/>
        <v>8223.0000000000073</v>
      </c>
      <c r="BM251" s="311">
        <f t="shared" si="189"/>
        <v>1.1565391205025701</v>
      </c>
      <c r="BO251" s="292">
        <v>245</v>
      </c>
      <c r="BP251" s="289">
        <f t="shared" si="206"/>
        <v>55370</v>
      </c>
      <c r="BQ251" s="289">
        <f t="shared" si="190"/>
        <v>60907.000000000007</v>
      </c>
      <c r="BR251" s="297">
        <v>50000</v>
      </c>
      <c r="BS251" s="297">
        <f t="shared" si="191"/>
        <v>10907.000000000007</v>
      </c>
      <c r="BT251" s="302">
        <f t="shared" si="192"/>
        <v>1.2181400000000002</v>
      </c>
      <c r="BU251" s="306">
        <v>52920</v>
      </c>
      <c r="BV251" s="297">
        <f t="shared" si="193"/>
        <v>7987.0000000000073</v>
      </c>
      <c r="BW251" s="311">
        <f t="shared" si="194"/>
        <v>1.1509259259259261</v>
      </c>
      <c r="BY251" s="292">
        <v>245</v>
      </c>
      <c r="BZ251" s="289">
        <f t="shared" si="207"/>
        <v>55540</v>
      </c>
      <c r="CA251" s="289">
        <f t="shared" si="195"/>
        <v>61094.000000000007</v>
      </c>
      <c r="CB251" s="297">
        <v>50230</v>
      </c>
      <c r="CC251" s="297">
        <f t="shared" si="196"/>
        <v>10864.000000000007</v>
      </c>
      <c r="CD251" s="302">
        <f t="shared" si="197"/>
        <v>1.2162850885924748</v>
      </c>
      <c r="CE251" s="306">
        <v>53150</v>
      </c>
      <c r="CF251" s="297">
        <f t="shared" si="198"/>
        <v>7944.0000000000073</v>
      </c>
      <c r="CG251" s="311">
        <f t="shared" si="199"/>
        <v>1.149463781749765</v>
      </c>
    </row>
    <row r="252" spans="5:85">
      <c r="E252" s="289">
        <f>計算票!G253</f>
        <v>60590</v>
      </c>
      <c r="G252" s="292">
        <v>246</v>
      </c>
      <c r="H252" s="289">
        <f t="shared" si="200"/>
        <v>55090</v>
      </c>
      <c r="I252" s="289">
        <f t="shared" si="160"/>
        <v>60599.000000000007</v>
      </c>
      <c r="J252" s="297">
        <v>47000</v>
      </c>
      <c r="K252" s="297">
        <f t="shared" si="161"/>
        <v>13599.000000000007</v>
      </c>
      <c r="L252" s="302">
        <f t="shared" si="162"/>
        <v>1.289340425531915</v>
      </c>
      <c r="M252" s="306">
        <v>49920</v>
      </c>
      <c r="N252" s="297">
        <f t="shared" si="163"/>
        <v>10679.000000000007</v>
      </c>
      <c r="O252" s="311">
        <f t="shared" si="164"/>
        <v>1.2139222756410257</v>
      </c>
      <c r="Q252" s="292">
        <v>246</v>
      </c>
      <c r="R252" s="289">
        <f t="shared" si="201"/>
        <v>55090</v>
      </c>
      <c r="S252" s="289">
        <f t="shared" si="165"/>
        <v>60599.000000000007</v>
      </c>
      <c r="T252" s="297">
        <v>47010</v>
      </c>
      <c r="U252" s="297">
        <f t="shared" si="166"/>
        <v>13589.000000000007</v>
      </c>
      <c r="V252" s="302">
        <f t="shared" si="167"/>
        <v>1.2890661561369923</v>
      </c>
      <c r="W252" s="306">
        <v>49940</v>
      </c>
      <c r="X252" s="297">
        <f t="shared" si="168"/>
        <v>10659.000000000007</v>
      </c>
      <c r="Y252" s="311">
        <f t="shared" si="169"/>
        <v>1.2134361233480178</v>
      </c>
      <c r="AA252" s="292">
        <v>246</v>
      </c>
      <c r="AB252" s="289">
        <f t="shared" si="202"/>
        <v>55120</v>
      </c>
      <c r="AC252" s="289">
        <f t="shared" si="170"/>
        <v>60632.000000000007</v>
      </c>
      <c r="AD252" s="297">
        <v>49620</v>
      </c>
      <c r="AE252" s="297">
        <f t="shared" si="171"/>
        <v>11012.000000000007</v>
      </c>
      <c r="AF252" s="302">
        <f t="shared" si="172"/>
        <v>1.2219266424828699</v>
      </c>
      <c r="AG252" s="306">
        <v>52540</v>
      </c>
      <c r="AH252" s="297">
        <f t="shared" si="173"/>
        <v>8092.0000000000073</v>
      </c>
      <c r="AI252" s="311">
        <f t="shared" si="174"/>
        <v>1.1540159878188048</v>
      </c>
      <c r="AK252" s="292">
        <v>246</v>
      </c>
      <c r="AL252" s="289">
        <f t="shared" si="203"/>
        <v>55190</v>
      </c>
      <c r="AM252" s="289">
        <f t="shared" si="175"/>
        <v>60709.000000000007</v>
      </c>
      <c r="AN252" s="297">
        <v>49660</v>
      </c>
      <c r="AO252" s="297">
        <f t="shared" si="176"/>
        <v>11049.000000000007</v>
      </c>
      <c r="AP252" s="302">
        <f t="shared" si="177"/>
        <v>1.2224929520741041</v>
      </c>
      <c r="AQ252" s="306">
        <v>52590</v>
      </c>
      <c r="AR252" s="297">
        <f t="shared" si="178"/>
        <v>8119.0000000000073</v>
      </c>
      <c r="AS252" s="311">
        <f t="shared" si="179"/>
        <v>1.154382962540407</v>
      </c>
      <c r="AU252" s="292">
        <v>246</v>
      </c>
      <c r="AV252" s="289">
        <f t="shared" si="204"/>
        <v>55220</v>
      </c>
      <c r="AW252" s="289">
        <f t="shared" si="180"/>
        <v>60742.000000000007</v>
      </c>
      <c r="AX252" s="297">
        <v>49680</v>
      </c>
      <c r="AY252" s="297">
        <f t="shared" si="181"/>
        <v>11062.000000000007</v>
      </c>
      <c r="AZ252" s="302">
        <f t="shared" si="182"/>
        <v>1.2226650563607087</v>
      </c>
      <c r="BA252" s="306">
        <v>52610</v>
      </c>
      <c r="BB252" s="297">
        <f t="shared" si="183"/>
        <v>8132.0000000000073</v>
      </c>
      <c r="BC252" s="311">
        <f t="shared" si="184"/>
        <v>1.1545713742634482</v>
      </c>
      <c r="BE252" s="292">
        <v>246</v>
      </c>
      <c r="BF252" s="289">
        <f t="shared" si="205"/>
        <v>55470</v>
      </c>
      <c r="BG252" s="289">
        <f t="shared" si="185"/>
        <v>61017.000000000007</v>
      </c>
      <c r="BH252" s="297">
        <v>49830</v>
      </c>
      <c r="BI252" s="297">
        <f t="shared" si="186"/>
        <v>11187.000000000007</v>
      </c>
      <c r="BJ252" s="302">
        <f t="shared" si="187"/>
        <v>1.2245033112582784</v>
      </c>
      <c r="BK252" s="306">
        <v>52750</v>
      </c>
      <c r="BL252" s="297">
        <f t="shared" si="188"/>
        <v>8267.0000000000073</v>
      </c>
      <c r="BM252" s="311">
        <f t="shared" si="189"/>
        <v>1.1567203791469196</v>
      </c>
      <c r="BO252" s="292">
        <v>246</v>
      </c>
      <c r="BP252" s="289">
        <f t="shared" si="206"/>
        <v>55610</v>
      </c>
      <c r="BQ252" s="289">
        <f t="shared" si="190"/>
        <v>61171.000000000007</v>
      </c>
      <c r="BR252" s="297">
        <v>50210</v>
      </c>
      <c r="BS252" s="297">
        <f t="shared" si="191"/>
        <v>10961.000000000007</v>
      </c>
      <c r="BT252" s="302">
        <f t="shared" si="192"/>
        <v>1.218303126867158</v>
      </c>
      <c r="BU252" s="306">
        <v>53140</v>
      </c>
      <c r="BV252" s="297">
        <f t="shared" si="193"/>
        <v>8031.0000000000073</v>
      </c>
      <c r="BW252" s="311">
        <f t="shared" si="194"/>
        <v>1.1511290929619873</v>
      </c>
      <c r="BY252" s="292">
        <v>246</v>
      </c>
      <c r="BZ252" s="289">
        <f t="shared" si="207"/>
        <v>55780</v>
      </c>
      <c r="CA252" s="289">
        <f t="shared" si="195"/>
        <v>61358.000000000007</v>
      </c>
      <c r="CB252" s="297">
        <v>50440</v>
      </c>
      <c r="CC252" s="297">
        <f t="shared" si="196"/>
        <v>10918.000000000007</v>
      </c>
      <c r="CD252" s="302">
        <f t="shared" si="197"/>
        <v>1.216455194290246</v>
      </c>
      <c r="CE252" s="306">
        <v>53370</v>
      </c>
      <c r="CF252" s="297">
        <f t="shared" si="198"/>
        <v>7988.0000000000073</v>
      </c>
      <c r="CG252" s="311">
        <f t="shared" si="199"/>
        <v>1.1496721004309538</v>
      </c>
    </row>
    <row r="253" spans="5:85">
      <c r="E253" s="289">
        <f>計算票!G254</f>
        <v>60860</v>
      </c>
      <c r="G253" s="292">
        <v>247</v>
      </c>
      <c r="H253" s="289">
        <f t="shared" si="200"/>
        <v>55330</v>
      </c>
      <c r="I253" s="289">
        <f t="shared" si="160"/>
        <v>60863.000000000007</v>
      </c>
      <c r="J253" s="297">
        <v>47200</v>
      </c>
      <c r="K253" s="297">
        <f t="shared" si="161"/>
        <v>13663.000000000007</v>
      </c>
      <c r="L253" s="302">
        <f t="shared" si="162"/>
        <v>1.2894703389830511</v>
      </c>
      <c r="M253" s="306">
        <v>50130</v>
      </c>
      <c r="N253" s="297">
        <f t="shared" si="163"/>
        <v>10733.000000000007</v>
      </c>
      <c r="O253" s="311">
        <f t="shared" si="164"/>
        <v>1.2141033313385199</v>
      </c>
      <c r="Q253" s="292">
        <v>247</v>
      </c>
      <c r="R253" s="289">
        <f t="shared" si="201"/>
        <v>55330</v>
      </c>
      <c r="S253" s="289">
        <f t="shared" si="165"/>
        <v>60863.000000000007</v>
      </c>
      <c r="T253" s="297">
        <v>47210</v>
      </c>
      <c r="U253" s="297">
        <f t="shared" si="166"/>
        <v>13653.000000000007</v>
      </c>
      <c r="V253" s="302">
        <f t="shared" si="167"/>
        <v>1.2891972039822073</v>
      </c>
      <c r="W253" s="306">
        <v>50140</v>
      </c>
      <c r="X253" s="297">
        <f t="shared" si="168"/>
        <v>10723.000000000007</v>
      </c>
      <c r="Y253" s="311">
        <f t="shared" si="169"/>
        <v>1.2138611886717194</v>
      </c>
      <c r="AA253" s="292">
        <v>247</v>
      </c>
      <c r="AB253" s="289">
        <f t="shared" si="202"/>
        <v>55360</v>
      </c>
      <c r="AC253" s="289">
        <f t="shared" si="170"/>
        <v>60896.000000000007</v>
      </c>
      <c r="AD253" s="297">
        <v>49830</v>
      </c>
      <c r="AE253" s="297">
        <f t="shared" si="171"/>
        <v>11066.000000000007</v>
      </c>
      <c r="AF253" s="302">
        <f t="shared" si="172"/>
        <v>1.222075055187638</v>
      </c>
      <c r="AG253" s="306">
        <v>52760</v>
      </c>
      <c r="AH253" s="297">
        <f t="shared" si="173"/>
        <v>8136.0000000000073</v>
      </c>
      <c r="AI253" s="311">
        <f t="shared" si="174"/>
        <v>1.1542077331311602</v>
      </c>
      <c r="AK253" s="292">
        <v>247</v>
      </c>
      <c r="AL253" s="289">
        <f t="shared" si="203"/>
        <v>55430</v>
      </c>
      <c r="AM253" s="289">
        <f t="shared" si="175"/>
        <v>60973.000000000007</v>
      </c>
      <c r="AN253" s="297">
        <v>49870</v>
      </c>
      <c r="AO253" s="297">
        <f t="shared" si="176"/>
        <v>11103.000000000007</v>
      </c>
      <c r="AP253" s="302">
        <f t="shared" si="177"/>
        <v>1.2226388610387007</v>
      </c>
      <c r="AQ253" s="306">
        <v>52810</v>
      </c>
      <c r="AR253" s="297">
        <f t="shared" si="178"/>
        <v>8163.0000000000073</v>
      </c>
      <c r="AS253" s="311">
        <f t="shared" si="179"/>
        <v>1.1545729975383452</v>
      </c>
      <c r="AU253" s="292">
        <v>247</v>
      </c>
      <c r="AV253" s="289">
        <f t="shared" si="204"/>
        <v>55460</v>
      </c>
      <c r="AW253" s="289">
        <f t="shared" si="180"/>
        <v>61006.000000000007</v>
      </c>
      <c r="AX253" s="297">
        <v>49890</v>
      </c>
      <c r="AY253" s="297">
        <f t="shared" si="181"/>
        <v>11116.000000000007</v>
      </c>
      <c r="AZ253" s="302">
        <f t="shared" si="182"/>
        <v>1.2228101824012829</v>
      </c>
      <c r="BA253" s="306">
        <v>52830</v>
      </c>
      <c r="BB253" s="297">
        <f t="shared" si="183"/>
        <v>8176.0000000000073</v>
      </c>
      <c r="BC253" s="311">
        <f t="shared" si="184"/>
        <v>1.1547605527162599</v>
      </c>
      <c r="BE253" s="292">
        <v>247</v>
      </c>
      <c r="BF253" s="289">
        <f t="shared" si="205"/>
        <v>55710</v>
      </c>
      <c r="BG253" s="289">
        <f t="shared" si="185"/>
        <v>61281.000000000007</v>
      </c>
      <c r="BH253" s="297">
        <v>50030</v>
      </c>
      <c r="BI253" s="297">
        <f t="shared" si="186"/>
        <v>11251.000000000007</v>
      </c>
      <c r="BJ253" s="302">
        <f t="shared" si="187"/>
        <v>1.224885068958625</v>
      </c>
      <c r="BK253" s="306">
        <v>52970</v>
      </c>
      <c r="BL253" s="297">
        <f t="shared" si="188"/>
        <v>8311.0000000000073</v>
      </c>
      <c r="BM253" s="311">
        <f t="shared" si="189"/>
        <v>1.1569001321502739</v>
      </c>
      <c r="BO253" s="292">
        <v>247</v>
      </c>
      <c r="BP253" s="289">
        <f t="shared" si="206"/>
        <v>55850</v>
      </c>
      <c r="BQ253" s="289">
        <f t="shared" si="190"/>
        <v>61435.000000000007</v>
      </c>
      <c r="BR253" s="297">
        <v>50420</v>
      </c>
      <c r="BS253" s="297">
        <f t="shared" si="191"/>
        <v>11015.000000000007</v>
      </c>
      <c r="BT253" s="302">
        <f t="shared" si="192"/>
        <v>1.218464894882983</v>
      </c>
      <c r="BU253" s="306">
        <v>53360</v>
      </c>
      <c r="BV253" s="297">
        <f t="shared" si="193"/>
        <v>8075.0000000000073</v>
      </c>
      <c r="BW253" s="311">
        <f t="shared" si="194"/>
        <v>1.1513305847076463</v>
      </c>
      <c r="BY253" s="292">
        <v>247</v>
      </c>
      <c r="BZ253" s="289">
        <f t="shared" si="207"/>
        <v>56020</v>
      </c>
      <c r="CA253" s="289">
        <f t="shared" si="195"/>
        <v>61622.000000000007</v>
      </c>
      <c r="CB253" s="297">
        <v>50650</v>
      </c>
      <c r="CC253" s="297">
        <f t="shared" si="196"/>
        <v>10972.000000000007</v>
      </c>
      <c r="CD253" s="302">
        <f t="shared" si="197"/>
        <v>1.2166238894373151</v>
      </c>
      <c r="CE253" s="306">
        <v>53590</v>
      </c>
      <c r="CF253" s="297">
        <f t="shared" si="198"/>
        <v>8032.0000000000073</v>
      </c>
      <c r="CG253" s="311">
        <f t="shared" si="199"/>
        <v>1.1498787087143125</v>
      </c>
    </row>
    <row r="254" spans="5:85">
      <c r="E254" s="289">
        <f>計算票!G255</f>
        <v>61120</v>
      </c>
      <c r="G254" s="292">
        <v>248</v>
      </c>
      <c r="H254" s="289">
        <f t="shared" si="200"/>
        <v>55570</v>
      </c>
      <c r="I254" s="289">
        <f t="shared" si="160"/>
        <v>61127.000000000007</v>
      </c>
      <c r="J254" s="297">
        <v>47390</v>
      </c>
      <c r="K254" s="297">
        <f t="shared" si="161"/>
        <v>13737.000000000007</v>
      </c>
      <c r="L254" s="302">
        <f t="shared" si="162"/>
        <v>1.2898712808609414</v>
      </c>
      <c r="M254" s="306">
        <v>50340</v>
      </c>
      <c r="N254" s="297">
        <f t="shared" si="163"/>
        <v>10787.000000000007</v>
      </c>
      <c r="O254" s="311">
        <f t="shared" si="164"/>
        <v>1.2142828764402067</v>
      </c>
      <c r="Q254" s="292">
        <v>248</v>
      </c>
      <c r="R254" s="289">
        <f t="shared" si="201"/>
        <v>55570</v>
      </c>
      <c r="S254" s="289">
        <f t="shared" si="165"/>
        <v>61127.000000000007</v>
      </c>
      <c r="T254" s="297">
        <v>47410</v>
      </c>
      <c r="U254" s="297">
        <f t="shared" si="166"/>
        <v>13717.000000000007</v>
      </c>
      <c r="V254" s="302">
        <f t="shared" si="167"/>
        <v>1.289327146171694</v>
      </c>
      <c r="W254" s="306">
        <v>50350</v>
      </c>
      <c r="X254" s="297">
        <f t="shared" si="168"/>
        <v>10777.000000000007</v>
      </c>
      <c r="Y254" s="311">
        <f t="shared" si="169"/>
        <v>1.2140417080436943</v>
      </c>
      <c r="AA254" s="292">
        <v>248</v>
      </c>
      <c r="AB254" s="289">
        <f t="shared" si="202"/>
        <v>55600</v>
      </c>
      <c r="AC254" s="289">
        <f t="shared" si="170"/>
        <v>61160.000000000007</v>
      </c>
      <c r="AD254" s="297">
        <v>50030</v>
      </c>
      <c r="AE254" s="297">
        <f t="shared" si="171"/>
        <v>11130.000000000007</v>
      </c>
      <c r="AF254" s="302">
        <f t="shared" si="172"/>
        <v>1.2224665200879474</v>
      </c>
      <c r="AG254" s="306">
        <v>52980</v>
      </c>
      <c r="AH254" s="297">
        <f t="shared" si="173"/>
        <v>8180.0000000000073</v>
      </c>
      <c r="AI254" s="311">
        <f t="shared" si="174"/>
        <v>1.154397885994715</v>
      </c>
      <c r="AK254" s="292">
        <v>248</v>
      </c>
      <c r="AL254" s="289">
        <f t="shared" si="203"/>
        <v>55670</v>
      </c>
      <c r="AM254" s="289">
        <f t="shared" si="175"/>
        <v>61237.000000000007</v>
      </c>
      <c r="AN254" s="297">
        <v>50080</v>
      </c>
      <c r="AO254" s="297">
        <f t="shared" si="176"/>
        <v>11157.000000000007</v>
      </c>
      <c r="AP254" s="302">
        <f t="shared" si="177"/>
        <v>1.2227835463258787</v>
      </c>
      <c r="AQ254" s="306">
        <v>53030</v>
      </c>
      <c r="AR254" s="297">
        <f t="shared" si="178"/>
        <v>8207.0000000000073</v>
      </c>
      <c r="AS254" s="311">
        <f t="shared" si="179"/>
        <v>1.1547614557797474</v>
      </c>
      <c r="AU254" s="292">
        <v>248</v>
      </c>
      <c r="AV254" s="289">
        <f t="shared" si="204"/>
        <v>55700</v>
      </c>
      <c r="AW254" s="289">
        <f t="shared" si="180"/>
        <v>61270.000000000007</v>
      </c>
      <c r="AX254" s="297">
        <v>50100</v>
      </c>
      <c r="AY254" s="297">
        <f t="shared" si="181"/>
        <v>11170.000000000007</v>
      </c>
      <c r="AZ254" s="302">
        <f t="shared" si="182"/>
        <v>1.2229540918163675</v>
      </c>
      <c r="BA254" s="306">
        <v>53050</v>
      </c>
      <c r="BB254" s="297">
        <f t="shared" si="183"/>
        <v>8220.0000000000073</v>
      </c>
      <c r="BC254" s="311">
        <f t="shared" si="184"/>
        <v>1.1549481621112159</v>
      </c>
      <c r="BE254" s="292">
        <v>248</v>
      </c>
      <c r="BF254" s="289">
        <f t="shared" si="205"/>
        <v>55950</v>
      </c>
      <c r="BG254" s="289">
        <f t="shared" si="185"/>
        <v>61545.000000000007</v>
      </c>
      <c r="BH254" s="297">
        <v>50240</v>
      </c>
      <c r="BI254" s="297">
        <f t="shared" si="186"/>
        <v>11305.000000000007</v>
      </c>
      <c r="BJ254" s="302">
        <f t="shared" si="187"/>
        <v>1.2250199044585988</v>
      </c>
      <c r="BK254" s="306">
        <v>53190</v>
      </c>
      <c r="BL254" s="297">
        <f t="shared" si="188"/>
        <v>8355.0000000000073</v>
      </c>
      <c r="BM254" s="311">
        <f t="shared" si="189"/>
        <v>1.1570783981951496</v>
      </c>
      <c r="BO254" s="292">
        <v>248</v>
      </c>
      <c r="BP254" s="289">
        <f t="shared" si="206"/>
        <v>56090</v>
      </c>
      <c r="BQ254" s="289">
        <f t="shared" si="190"/>
        <v>61699.000000000007</v>
      </c>
      <c r="BR254" s="297">
        <v>50630</v>
      </c>
      <c r="BS254" s="297">
        <f t="shared" si="191"/>
        <v>11069.000000000007</v>
      </c>
      <c r="BT254" s="302">
        <f t="shared" si="192"/>
        <v>1.2186253209559552</v>
      </c>
      <c r="BU254" s="306">
        <v>53580</v>
      </c>
      <c r="BV254" s="297">
        <f t="shared" si="193"/>
        <v>8119.0000000000073</v>
      </c>
      <c r="BW254" s="311">
        <f t="shared" si="194"/>
        <v>1.1515304217991789</v>
      </c>
      <c r="BY254" s="292">
        <v>248</v>
      </c>
      <c r="BZ254" s="289">
        <f t="shared" si="207"/>
        <v>56260</v>
      </c>
      <c r="CA254" s="289">
        <f t="shared" si="195"/>
        <v>61886.000000000007</v>
      </c>
      <c r="CB254" s="297">
        <v>50860</v>
      </c>
      <c r="CC254" s="297">
        <f t="shared" si="196"/>
        <v>11026.000000000007</v>
      </c>
      <c r="CD254" s="302">
        <f t="shared" si="197"/>
        <v>1.2167911915060954</v>
      </c>
      <c r="CE254" s="306">
        <v>53810</v>
      </c>
      <c r="CF254" s="297">
        <f t="shared" si="198"/>
        <v>8076.0000000000073</v>
      </c>
      <c r="CG254" s="311">
        <f t="shared" si="199"/>
        <v>1.1500836275785171</v>
      </c>
    </row>
    <row r="255" spans="5:85">
      <c r="E255" s="289">
        <f>計算票!G256</f>
        <v>61390</v>
      </c>
      <c r="G255" s="292">
        <v>249</v>
      </c>
      <c r="H255" s="289">
        <f t="shared" si="200"/>
        <v>55810</v>
      </c>
      <c r="I255" s="289">
        <f t="shared" si="160"/>
        <v>61391.000000000007</v>
      </c>
      <c r="J255" s="297">
        <v>47590</v>
      </c>
      <c r="K255" s="297">
        <f t="shared" si="161"/>
        <v>13801.000000000007</v>
      </c>
      <c r="L255" s="302">
        <f t="shared" si="162"/>
        <v>1.2899978987182183</v>
      </c>
      <c r="M255" s="306">
        <v>50550</v>
      </c>
      <c r="N255" s="297">
        <f t="shared" si="163"/>
        <v>10841.000000000007</v>
      </c>
      <c r="O255" s="311">
        <f t="shared" si="164"/>
        <v>1.2144609297725026</v>
      </c>
      <c r="Q255" s="292">
        <v>249</v>
      </c>
      <c r="R255" s="289">
        <f t="shared" si="201"/>
        <v>55810</v>
      </c>
      <c r="S255" s="289">
        <f t="shared" si="165"/>
        <v>61391.000000000007</v>
      </c>
      <c r="T255" s="297">
        <v>47600</v>
      </c>
      <c r="U255" s="297">
        <f t="shared" si="166"/>
        <v>13791.000000000007</v>
      </c>
      <c r="V255" s="302">
        <f t="shared" si="167"/>
        <v>1.2897268907563026</v>
      </c>
      <c r="W255" s="306">
        <v>50560</v>
      </c>
      <c r="X255" s="297">
        <f t="shared" si="168"/>
        <v>10831.000000000007</v>
      </c>
      <c r="Y255" s="311">
        <f t="shared" si="169"/>
        <v>1.2142207278481014</v>
      </c>
      <c r="AA255" s="292">
        <v>249</v>
      </c>
      <c r="AB255" s="289">
        <f t="shared" si="202"/>
        <v>55840</v>
      </c>
      <c r="AC255" s="289">
        <f t="shared" si="170"/>
        <v>61424.000000000007</v>
      </c>
      <c r="AD255" s="297">
        <v>50240</v>
      </c>
      <c r="AE255" s="297">
        <f t="shared" si="171"/>
        <v>11184.000000000007</v>
      </c>
      <c r="AF255" s="302">
        <f t="shared" si="172"/>
        <v>1.222611464968153</v>
      </c>
      <c r="AG255" s="306">
        <v>53200</v>
      </c>
      <c r="AH255" s="297">
        <f t="shared" si="173"/>
        <v>8224.0000000000073</v>
      </c>
      <c r="AI255" s="311">
        <f t="shared" si="174"/>
        <v>1.1545864661654137</v>
      </c>
      <c r="AK255" s="292">
        <v>249</v>
      </c>
      <c r="AL255" s="289">
        <f t="shared" si="203"/>
        <v>55910</v>
      </c>
      <c r="AM255" s="289">
        <f t="shared" si="175"/>
        <v>61501.000000000007</v>
      </c>
      <c r="AN255" s="297">
        <v>50290</v>
      </c>
      <c r="AO255" s="297">
        <f t="shared" si="176"/>
        <v>11211.000000000007</v>
      </c>
      <c r="AP255" s="302">
        <f t="shared" si="177"/>
        <v>1.2229270232650629</v>
      </c>
      <c r="AQ255" s="306">
        <v>53250</v>
      </c>
      <c r="AR255" s="297">
        <f t="shared" si="178"/>
        <v>8251.0000000000073</v>
      </c>
      <c r="AS255" s="311">
        <f t="shared" si="179"/>
        <v>1.1549483568075118</v>
      </c>
      <c r="AU255" s="292">
        <v>249</v>
      </c>
      <c r="AV255" s="289">
        <f t="shared" si="204"/>
        <v>55940</v>
      </c>
      <c r="AW255" s="289">
        <f t="shared" si="180"/>
        <v>61534.000000000007</v>
      </c>
      <c r="AX255" s="297">
        <v>50310</v>
      </c>
      <c r="AY255" s="297">
        <f t="shared" si="181"/>
        <v>11224.000000000007</v>
      </c>
      <c r="AZ255" s="302">
        <f t="shared" si="182"/>
        <v>1.2230967998409861</v>
      </c>
      <c r="BA255" s="306">
        <v>53270</v>
      </c>
      <c r="BB255" s="297">
        <f t="shared" si="183"/>
        <v>8264.0000000000073</v>
      </c>
      <c r="BC255" s="311">
        <f t="shared" si="184"/>
        <v>1.1551342218884928</v>
      </c>
      <c r="BE255" s="292">
        <v>249</v>
      </c>
      <c r="BF255" s="289">
        <f t="shared" si="205"/>
        <v>56190</v>
      </c>
      <c r="BG255" s="289">
        <f t="shared" si="185"/>
        <v>61809.000000000007</v>
      </c>
      <c r="BH255" s="297">
        <v>50450</v>
      </c>
      <c r="BI255" s="297">
        <f t="shared" si="186"/>
        <v>11359.000000000007</v>
      </c>
      <c r="BJ255" s="302">
        <f t="shared" si="187"/>
        <v>1.2251536174430131</v>
      </c>
      <c r="BK255" s="306">
        <v>53410</v>
      </c>
      <c r="BL255" s="297">
        <f t="shared" si="188"/>
        <v>8399.0000000000073</v>
      </c>
      <c r="BM255" s="311">
        <f t="shared" si="189"/>
        <v>1.1572551956562442</v>
      </c>
      <c r="BO255" s="292">
        <v>249</v>
      </c>
      <c r="BP255" s="289">
        <f t="shared" si="206"/>
        <v>56330</v>
      </c>
      <c r="BQ255" s="289">
        <f t="shared" si="190"/>
        <v>61963.000000000007</v>
      </c>
      <c r="BR255" s="297">
        <v>50840</v>
      </c>
      <c r="BS255" s="297">
        <f t="shared" si="191"/>
        <v>11123.000000000007</v>
      </c>
      <c r="BT255" s="302">
        <f t="shared" si="192"/>
        <v>1.2187844217151851</v>
      </c>
      <c r="BU255" s="306">
        <v>53800</v>
      </c>
      <c r="BV255" s="297">
        <f t="shared" si="193"/>
        <v>8163.0000000000073</v>
      </c>
      <c r="BW255" s="311">
        <f t="shared" si="194"/>
        <v>1.1517286245353162</v>
      </c>
      <c r="BY255" s="292">
        <v>249</v>
      </c>
      <c r="BZ255" s="289">
        <f t="shared" si="207"/>
        <v>56500</v>
      </c>
      <c r="CA255" s="289">
        <f t="shared" si="195"/>
        <v>62150.000000000007</v>
      </c>
      <c r="CB255" s="297">
        <v>51070</v>
      </c>
      <c r="CC255" s="297">
        <f t="shared" si="196"/>
        <v>11080.000000000007</v>
      </c>
      <c r="CD255" s="302">
        <f t="shared" si="197"/>
        <v>1.2169571176816136</v>
      </c>
      <c r="CE255" s="306">
        <v>54030</v>
      </c>
      <c r="CF255" s="297">
        <f t="shared" si="198"/>
        <v>8120.0000000000073</v>
      </c>
      <c r="CG255" s="311">
        <f t="shared" si="199"/>
        <v>1.150286877660559</v>
      </c>
    </row>
    <row r="256" spans="5:85">
      <c r="E256" s="289">
        <f>計算票!G257</f>
        <v>61650</v>
      </c>
      <c r="G256" s="292">
        <v>250</v>
      </c>
      <c r="H256" s="289">
        <f t="shared" si="200"/>
        <v>56050</v>
      </c>
      <c r="I256" s="289">
        <f t="shared" si="160"/>
        <v>61655.000000000007</v>
      </c>
      <c r="J256" s="297">
        <v>47790</v>
      </c>
      <c r="K256" s="297">
        <f t="shared" si="161"/>
        <v>13865.000000000007</v>
      </c>
      <c r="L256" s="302">
        <f t="shared" si="162"/>
        <v>1.2901234567901236</v>
      </c>
      <c r="M256" s="306">
        <v>50760</v>
      </c>
      <c r="N256" s="297">
        <f t="shared" si="163"/>
        <v>10895.000000000007</v>
      </c>
      <c r="O256" s="311">
        <f t="shared" si="164"/>
        <v>1.214637509850276</v>
      </c>
      <c r="Q256" s="292">
        <v>250</v>
      </c>
      <c r="R256" s="289">
        <f t="shared" si="201"/>
        <v>56050</v>
      </c>
      <c r="S256" s="289">
        <f t="shared" si="165"/>
        <v>61655.000000000007</v>
      </c>
      <c r="T256" s="297">
        <v>47800</v>
      </c>
      <c r="U256" s="297">
        <f t="shared" si="166"/>
        <v>13855.000000000007</v>
      </c>
      <c r="V256" s="302">
        <f t="shared" si="167"/>
        <v>1.2898535564853557</v>
      </c>
      <c r="W256" s="306">
        <v>50770</v>
      </c>
      <c r="X256" s="297">
        <f t="shared" si="168"/>
        <v>10885.000000000007</v>
      </c>
      <c r="Y256" s="311">
        <f t="shared" si="169"/>
        <v>1.2143982666929289</v>
      </c>
      <c r="AA256" s="292">
        <v>250</v>
      </c>
      <c r="AB256" s="289">
        <f t="shared" si="202"/>
        <v>56080</v>
      </c>
      <c r="AC256" s="289">
        <f t="shared" si="170"/>
        <v>61688.000000000007</v>
      </c>
      <c r="AD256" s="297">
        <v>50450</v>
      </c>
      <c r="AE256" s="297">
        <f t="shared" si="171"/>
        <v>11238.000000000007</v>
      </c>
      <c r="AF256" s="302">
        <f t="shared" si="172"/>
        <v>1.222755203171457</v>
      </c>
      <c r="AG256" s="306">
        <v>53420</v>
      </c>
      <c r="AH256" s="297">
        <f t="shared" si="173"/>
        <v>8268.0000000000073</v>
      </c>
      <c r="AI256" s="311">
        <f t="shared" si="174"/>
        <v>1.1547734930737552</v>
      </c>
      <c r="AK256" s="292">
        <v>250</v>
      </c>
      <c r="AL256" s="289">
        <f t="shared" si="203"/>
        <v>56150</v>
      </c>
      <c r="AM256" s="289">
        <f t="shared" si="175"/>
        <v>61765.000000000007</v>
      </c>
      <c r="AN256" s="297">
        <v>50500</v>
      </c>
      <c r="AO256" s="297">
        <f t="shared" si="176"/>
        <v>11265.000000000007</v>
      </c>
      <c r="AP256" s="302">
        <f t="shared" si="177"/>
        <v>1.2230693069306933</v>
      </c>
      <c r="AQ256" s="306">
        <v>53470</v>
      </c>
      <c r="AR256" s="297">
        <f t="shared" si="178"/>
        <v>8295.0000000000073</v>
      </c>
      <c r="AS256" s="311">
        <f t="shared" si="179"/>
        <v>1.1551337198429028</v>
      </c>
      <c r="AU256" s="292">
        <v>250</v>
      </c>
      <c r="AV256" s="289">
        <f t="shared" si="204"/>
        <v>56180</v>
      </c>
      <c r="AW256" s="289">
        <f t="shared" si="180"/>
        <v>61798.000000000007</v>
      </c>
      <c r="AX256" s="297">
        <v>50520</v>
      </c>
      <c r="AY256" s="297">
        <f t="shared" si="181"/>
        <v>11278.000000000007</v>
      </c>
      <c r="AZ256" s="302">
        <f t="shared" si="182"/>
        <v>1.223238321456849</v>
      </c>
      <c r="BA256" s="306">
        <v>53490</v>
      </c>
      <c r="BB256" s="297">
        <f t="shared" si="183"/>
        <v>8308.0000000000073</v>
      </c>
      <c r="BC256" s="311">
        <f t="shared" si="184"/>
        <v>1.1553187511684428</v>
      </c>
      <c r="BE256" s="292">
        <v>250</v>
      </c>
      <c r="BF256" s="289">
        <f t="shared" si="205"/>
        <v>56430</v>
      </c>
      <c r="BG256" s="289">
        <f t="shared" si="185"/>
        <v>62073.000000000007</v>
      </c>
      <c r="BH256" s="297">
        <v>50660</v>
      </c>
      <c r="BI256" s="297">
        <f t="shared" si="186"/>
        <v>11413.000000000007</v>
      </c>
      <c r="BJ256" s="302">
        <f t="shared" si="187"/>
        <v>1.225286221871299</v>
      </c>
      <c r="BK256" s="306">
        <v>53630</v>
      </c>
      <c r="BL256" s="297">
        <f t="shared" si="188"/>
        <v>8443.0000000000073</v>
      </c>
      <c r="BM256" s="311">
        <f t="shared" si="189"/>
        <v>1.1574305426067502</v>
      </c>
      <c r="BO256" s="292">
        <v>250</v>
      </c>
      <c r="BP256" s="289">
        <f t="shared" si="206"/>
        <v>56570</v>
      </c>
      <c r="BQ256" s="289">
        <f t="shared" si="190"/>
        <v>62227.000000000007</v>
      </c>
      <c r="BR256" s="297">
        <v>51050</v>
      </c>
      <c r="BS256" s="297">
        <f t="shared" si="191"/>
        <v>11177.000000000007</v>
      </c>
      <c r="BT256" s="302">
        <f t="shared" si="192"/>
        <v>1.2189422135161607</v>
      </c>
      <c r="BU256" s="306">
        <v>54020</v>
      </c>
      <c r="BV256" s="297">
        <f t="shared" si="193"/>
        <v>8207.0000000000073</v>
      </c>
      <c r="BW256" s="311">
        <f t="shared" si="194"/>
        <v>1.1519252128841171</v>
      </c>
      <c r="BY256" s="292">
        <v>250</v>
      </c>
      <c r="BZ256" s="289">
        <f t="shared" si="207"/>
        <v>56740</v>
      </c>
      <c r="CA256" s="289">
        <f t="shared" si="195"/>
        <v>62414.000000000007</v>
      </c>
      <c r="CB256" s="297">
        <v>51280</v>
      </c>
      <c r="CC256" s="297">
        <f t="shared" si="196"/>
        <v>11134.000000000007</v>
      </c>
      <c r="CD256" s="302">
        <f t="shared" si="197"/>
        <v>1.2171216848673949</v>
      </c>
      <c r="CE256" s="306">
        <v>54250</v>
      </c>
      <c r="CF256" s="297">
        <f t="shared" si="198"/>
        <v>8164.0000000000073</v>
      </c>
      <c r="CG256" s="311">
        <f t="shared" si="199"/>
        <v>1.1504884792626728</v>
      </c>
    </row>
  </sheetData>
  <mergeCells count="16">
    <mergeCell ref="J4:L4"/>
    <mergeCell ref="M4:O4"/>
    <mergeCell ref="T4:V4"/>
    <mergeCell ref="W4:Y4"/>
    <mergeCell ref="AD4:AF4"/>
    <mergeCell ref="AG4:AI4"/>
    <mergeCell ref="AN4:AP4"/>
    <mergeCell ref="AQ4:AS4"/>
    <mergeCell ref="AX4:AZ4"/>
    <mergeCell ref="BA4:BC4"/>
    <mergeCell ref="BH4:BJ4"/>
    <mergeCell ref="BK4:BM4"/>
    <mergeCell ref="BR4:BT4"/>
    <mergeCell ref="BU4:BW4"/>
    <mergeCell ref="CB4:CD4"/>
    <mergeCell ref="CE4:CG4"/>
  </mergeCells>
  <phoneticPr fontId="20" type="Hiragana"/>
  <conditionalFormatting sqref="L1:L1048575">
    <cfRule type="top10" dxfId="127" priority="31" percent="1" bottom="1" rank="10"/>
    <cfRule type="top10" dxfId="126" priority="32" percent="1" rank="10"/>
  </conditionalFormatting>
  <conditionalFormatting sqref="O1 O3:O1048575">
    <cfRule type="top10" dxfId="125" priority="30" percent="1" rank="10"/>
    <cfRule type="top10" dxfId="124" priority="29" percent="1" bottom="1" rank="10"/>
  </conditionalFormatting>
  <conditionalFormatting sqref="V1:V1048575">
    <cfRule type="top10" dxfId="123" priority="27" percent="1" bottom="1" rank="10"/>
    <cfRule type="top10" dxfId="122" priority="28" percent="1" rank="10"/>
  </conditionalFormatting>
  <conditionalFormatting sqref="Y3:Y1048575 Y1">
    <cfRule type="top10" dxfId="121" priority="26" percent="1" rank="10"/>
    <cfRule type="top10" dxfId="120" priority="25" percent="1" bottom="1" rank="10"/>
  </conditionalFormatting>
  <conditionalFormatting sqref="AF1:AF1048575">
    <cfRule type="top10" dxfId="119" priority="23" percent="1" bottom="1" rank="10"/>
    <cfRule type="top10" dxfId="118" priority="24" percent="1" rank="10"/>
  </conditionalFormatting>
  <conditionalFormatting sqref="AI1 AI3:AI1048575">
    <cfRule type="top10" dxfId="117" priority="22" percent="1" rank="10"/>
    <cfRule type="top10" dxfId="116" priority="21" percent="1" bottom="1" rank="10"/>
  </conditionalFormatting>
  <conditionalFormatting sqref="AP1:AP1048575">
    <cfRule type="top10" dxfId="115" priority="19" percent="1" bottom="1" rank="10"/>
    <cfRule type="top10" dxfId="114" priority="20" percent="1" rank="10"/>
  </conditionalFormatting>
  <conditionalFormatting sqref="AS3:AS1048575 AS1">
    <cfRule type="top10" dxfId="113" priority="18" percent="1" rank="10"/>
    <cfRule type="top10" dxfId="112" priority="17" percent="1" bottom="1" rank="10"/>
  </conditionalFormatting>
  <conditionalFormatting sqref="AZ1:AZ1048575">
    <cfRule type="top10" dxfId="111" priority="15" percent="1" bottom="1" rank="10"/>
    <cfRule type="top10" dxfId="110" priority="16" percent="1" rank="10"/>
  </conditionalFormatting>
  <conditionalFormatting sqref="BC1 BC3:BC1048575">
    <cfRule type="top10" dxfId="109" priority="14" percent="1" rank="10"/>
    <cfRule type="top10" dxfId="108" priority="13" percent="1" bottom="1" rank="10"/>
  </conditionalFormatting>
  <conditionalFormatting sqref="BJ1:BJ1048575">
    <cfRule type="top10" dxfId="107" priority="11" percent="1" bottom="1" rank="10"/>
    <cfRule type="top10" dxfId="106" priority="12" percent="1" rank="10"/>
  </conditionalFormatting>
  <conditionalFormatting sqref="BM3:BM1048575 BM1">
    <cfRule type="top10" dxfId="105" priority="10" percent="1" rank="10"/>
    <cfRule type="top10" dxfId="104" priority="9" percent="1" bottom="1" rank="10"/>
  </conditionalFormatting>
  <conditionalFormatting sqref="BT1:BT1048575">
    <cfRule type="top10" dxfId="103" priority="7" percent="1" bottom="1" rank="10"/>
    <cfRule type="top10" dxfId="102" priority="8" percent="1" rank="10"/>
  </conditionalFormatting>
  <conditionalFormatting sqref="BW1 BW3:BW1048575">
    <cfRule type="top10" dxfId="101" priority="6" percent="1" rank="10"/>
    <cfRule type="top10" dxfId="100" priority="5" percent="1" bottom="1" rank="10"/>
  </conditionalFormatting>
  <conditionalFormatting sqref="CD1:CD1048575">
    <cfRule type="top10" dxfId="99" priority="3" percent="1" bottom="1" rank="10"/>
    <cfRule type="top10" dxfId="98" priority="4" percent="1" rank="10"/>
  </conditionalFormatting>
  <conditionalFormatting sqref="CG3:CG1048575 CG1">
    <cfRule type="top10" dxfId="97" priority="2" percent="1" rank="10"/>
    <cfRule type="top10" dxfId="96" priority="1" percent="1" bottom="1" rank="10"/>
  </conditionalFormatting>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B257"/>
  <sheetViews>
    <sheetView view="pageBreakPreview" zoomScaleSheetLayoutView="100" workbookViewId="0">
      <selection activeCell="E61" sqref="E61"/>
    </sheetView>
  </sheetViews>
  <sheetFormatPr defaultColWidth="6" defaultRowHeight="12"/>
  <cols>
    <col min="1" max="7" width="6" style="314"/>
    <col min="8" max="8" width="6" style="315"/>
    <col min="9" max="11" width="6" style="314"/>
    <col min="12" max="12" width="6" style="316"/>
    <col min="13" max="19" width="6" style="314"/>
    <col min="20" max="20" width="6" style="317"/>
    <col min="21" max="25" width="6" style="314"/>
    <col min="26" max="26" width="6" style="317"/>
    <col min="27" max="27" width="6" style="318"/>
    <col min="28" max="16384" width="6" style="314"/>
  </cols>
  <sheetData>
    <row r="1" spans="1:28" ht="13.5">
      <c r="A1" s="314" t="s">
        <v>27</v>
      </c>
      <c r="B1" s="324">
        <f>早見表!C3</f>
        <v>1</v>
      </c>
      <c r="C1" s="314" t="s">
        <v>16</v>
      </c>
      <c r="D1" s="331" t="s">
        <v>48</v>
      </c>
      <c r="E1" s="319"/>
      <c r="F1" s="319"/>
      <c r="G1" s="319"/>
      <c r="H1" s="319"/>
      <c r="L1" s="319"/>
      <c r="M1" s="319"/>
      <c r="N1" s="319"/>
      <c r="O1" s="319"/>
      <c r="P1" s="319"/>
      <c r="Q1" s="319"/>
      <c r="R1" s="319"/>
      <c r="S1" s="319"/>
      <c r="T1" s="338"/>
      <c r="Z1" s="338"/>
      <c r="AA1" s="338"/>
      <c r="AB1" s="319"/>
    </row>
    <row r="2" spans="1:28" s="319" customFormat="1" ht="13.5">
      <c r="A2" s="319" t="s">
        <v>26</v>
      </c>
      <c r="B2" s="324">
        <f>早見表!C4</f>
        <v>20</v>
      </c>
      <c r="C2" s="319" t="s">
        <v>31</v>
      </c>
      <c r="T2" s="338"/>
      <c r="Z2" s="338"/>
      <c r="AA2" s="338"/>
    </row>
    <row r="3" spans="1:28" s="319" customFormat="1" ht="13.5">
      <c r="A3" s="319" t="s">
        <v>19</v>
      </c>
      <c r="B3" s="324">
        <f>早見表!C5</f>
        <v>0.1</v>
      </c>
      <c r="T3" s="338"/>
      <c r="Z3" s="338"/>
      <c r="AA3" s="338"/>
    </row>
    <row r="4" spans="1:28" s="319" customFormat="1" ht="13.5">
      <c r="A4" s="319" t="s">
        <v>75</v>
      </c>
      <c r="B4" s="325" t="str">
        <f>早見表!C6</f>
        <v>上水道</v>
      </c>
      <c r="T4" s="338"/>
      <c r="Z4" s="338"/>
      <c r="AA4" s="342"/>
    </row>
    <row r="5" spans="1:28" s="319" customFormat="1">
      <c r="A5" s="320"/>
      <c r="B5" s="326"/>
      <c r="C5" s="329" t="str">
        <f>"φ"&amp;B2&amp;B4&amp;"区域"</f>
        <v>φ20上水道区域</v>
      </c>
      <c r="D5" s="332"/>
      <c r="E5" s="332"/>
      <c r="F5" s="332"/>
      <c r="G5" s="334"/>
      <c r="H5" s="326"/>
      <c r="I5" s="329" t="s">
        <v>46</v>
      </c>
      <c r="J5" s="332"/>
      <c r="K5" s="332"/>
      <c r="L5" s="334"/>
      <c r="M5" s="337"/>
      <c r="N5" s="329" t="str">
        <f>IF(B1=1,"（量水器口径φ"&amp;B2&amp;"）"&amp;B4&amp;"区域","共用（量水器口径φ"&amp;B2&amp;"）"&amp;B4&amp;"区域")</f>
        <v>（量水器口径φ20）上水道区域</v>
      </c>
      <c r="O5" s="332"/>
      <c r="P5" s="332"/>
      <c r="Q5" s="332"/>
      <c r="R5" s="332"/>
      <c r="S5" s="337"/>
      <c r="T5" s="339" t="s">
        <v>45</v>
      </c>
      <c r="U5" s="337"/>
      <c r="V5" s="329" t="str">
        <f>IF(B1=1,"下水道使用料","共用　下水道使用料")</f>
        <v>下水道使用料</v>
      </c>
      <c r="W5" s="332"/>
      <c r="X5" s="332"/>
      <c r="Y5" s="337"/>
      <c r="Z5" s="339" t="s">
        <v>45</v>
      </c>
      <c r="AA5" s="343" t="s">
        <v>45</v>
      </c>
    </row>
    <row r="6" spans="1:28" s="319" customFormat="1">
      <c r="A6" s="321" t="s">
        <v>9</v>
      </c>
      <c r="B6" s="327" t="s">
        <v>18</v>
      </c>
      <c r="C6" s="330" t="s">
        <v>0</v>
      </c>
      <c r="D6" s="330" t="s">
        <v>5</v>
      </c>
      <c r="E6" s="330" t="s">
        <v>7</v>
      </c>
      <c r="F6" s="330" t="s">
        <v>10</v>
      </c>
      <c r="G6" s="335" t="s">
        <v>15</v>
      </c>
      <c r="H6" s="327" t="s">
        <v>18</v>
      </c>
      <c r="I6" s="330" t="s">
        <v>0</v>
      </c>
      <c r="J6" s="330" t="s">
        <v>5</v>
      </c>
      <c r="K6" s="330" t="s">
        <v>10</v>
      </c>
      <c r="L6" s="335" t="s">
        <v>15</v>
      </c>
      <c r="M6" s="330" t="s">
        <v>22</v>
      </c>
      <c r="N6" s="330" t="s">
        <v>18</v>
      </c>
      <c r="O6" s="330" t="s">
        <v>0</v>
      </c>
      <c r="P6" s="330" t="s">
        <v>5</v>
      </c>
      <c r="Q6" s="330" t="s">
        <v>7</v>
      </c>
      <c r="R6" s="330" t="s">
        <v>10</v>
      </c>
      <c r="S6" s="330" t="s">
        <v>15</v>
      </c>
      <c r="T6" s="340" t="s">
        <v>41</v>
      </c>
      <c r="U6" s="330" t="s">
        <v>18</v>
      </c>
      <c r="V6" s="330" t="s">
        <v>0</v>
      </c>
      <c r="W6" s="330" t="s">
        <v>5</v>
      </c>
      <c r="X6" s="330" t="s">
        <v>10</v>
      </c>
      <c r="Y6" s="330" t="s">
        <v>15</v>
      </c>
      <c r="Z6" s="340" t="s">
        <v>41</v>
      </c>
      <c r="AA6" s="344" t="s">
        <v>43</v>
      </c>
    </row>
    <row r="7" spans="1:28" s="319" customFormat="1">
      <c r="A7" s="322">
        <v>0</v>
      </c>
      <c r="B7" s="328">
        <f>IF($B$2&lt;=20,LOOKUP(A7,単価明細!A:A,単価明細!B:B),LOOKUP(A7,単価明細!A:A,単価明細!F:F))</f>
        <v>0</v>
      </c>
      <c r="C7" s="319">
        <f>IF($B$4="上水道",IF($B$2&lt;=20,LOOKUP(A7,単価明細!A:A,単価明細!C:C),LOOKUP(A7,単価明細!A:A,単価明細!G:G)),IF($B$2&lt;=20,LOOKUP(A7,単価明細!A:A,単価明細!C:C),LOOKUP(A7,単価明細!A:A,単価明細!G:G))+300)</f>
        <v>0</v>
      </c>
      <c r="D7" s="319">
        <f>B7</f>
        <v>0</v>
      </c>
      <c r="E7" s="319">
        <f>LOOKUP($B$2,単価明細!J:J,単価明細!K:K)</f>
        <v>1800</v>
      </c>
      <c r="F7" s="319">
        <f t="shared" ref="F7:F70" si="0">ROUNDDOWN((C7+D7+E7)*$B$3,-1)</f>
        <v>180</v>
      </c>
      <c r="G7" s="316">
        <f t="shared" ref="G7:G70" si="1">SUM(C7:F7)</f>
        <v>1980</v>
      </c>
      <c r="H7" s="315">
        <f>単価明細!M3</f>
        <v>0</v>
      </c>
      <c r="I7" s="319">
        <f>早見表!$Q$37</f>
        <v>1350</v>
      </c>
      <c r="J7" s="319">
        <f>H7</f>
        <v>0</v>
      </c>
      <c r="K7" s="319">
        <f t="shared" ref="K7:K70" si="2">ROUNDDOWN((I7+J7)*$B$3,-1)</f>
        <v>130</v>
      </c>
      <c r="L7" s="316">
        <f t="shared" ref="L7:L70" si="3">SUM(I7:K7)</f>
        <v>1480</v>
      </c>
      <c r="M7" s="319">
        <f t="shared" ref="M7:M70" si="4">ROUNDDOWN(A7/B$1,0)</f>
        <v>0</v>
      </c>
      <c r="N7" s="319">
        <f>IF($B$1=1,B7,LOOKUP(M7,単価明細!A:A,単価明細!B:B)*B$1)</f>
        <v>0</v>
      </c>
      <c r="O7" s="319">
        <f t="shared" ref="O7:O70" si="5">C7*B$1</f>
        <v>0</v>
      </c>
      <c r="P7" s="319">
        <f>N7</f>
        <v>0</v>
      </c>
      <c r="Q7" s="319">
        <f>LOOKUP($B$2,単価明細!J:J,単価明細!K:K)</f>
        <v>1800</v>
      </c>
      <c r="R7" s="319">
        <f t="shared" ref="R7:R70" si="6">ROUNDDOWN((O7+P7+Q7)*$B$3,-1)</f>
        <v>180</v>
      </c>
      <c r="S7" s="319">
        <f t="shared" ref="S7:S70" si="7">SUM(O7:R7)</f>
        <v>1980</v>
      </c>
      <c r="T7" s="317">
        <f t="shared" ref="T7:T70" si="8">G7-S7</f>
        <v>0</v>
      </c>
      <c r="U7" s="319">
        <f t="shared" ref="U7:U70" si="9">LOOKUP(M7,A:A,H:H)*$B$1</f>
        <v>0</v>
      </c>
      <c r="V7" s="319">
        <f t="shared" ref="V7:V70" si="10">I7*B$1</f>
        <v>1350</v>
      </c>
      <c r="W7" s="319">
        <f>U7</f>
        <v>0</v>
      </c>
      <c r="X7" s="319">
        <f t="shared" ref="X7:X70" si="11">ROUNDDOWN((V7+W7)*$B$3,-1)</f>
        <v>130</v>
      </c>
      <c r="Y7" s="319">
        <f t="shared" ref="Y7:Y70" si="12">SUM(V7:X7)</f>
        <v>1480</v>
      </c>
      <c r="Z7" s="317">
        <f t="shared" ref="Z7:Z70" si="13">L7-Y7</f>
        <v>0</v>
      </c>
      <c r="AA7" s="345">
        <f t="shared" ref="AA7:AA70" si="14">G7+L7-S7-Y7</f>
        <v>0</v>
      </c>
    </row>
    <row r="8" spans="1:28">
      <c r="A8" s="322">
        <v>1</v>
      </c>
      <c r="B8" s="328">
        <f>IF($B$2&lt;=20,LOOKUP(A8,単価明細!A:A,単価明細!B:B),LOOKUP(A8,単価明細!A:A,単価明細!F:F))</f>
        <v>0</v>
      </c>
      <c r="C8" s="319">
        <f>IF($B$4="上水道",IF($B$2&lt;=20,LOOKUP(A8,単価明細!A:A,単価明細!C:C),LOOKUP(A8,単価明細!A:A,単価明細!G:G)),IF($B$2&lt;=20,LOOKUP(A8,単価明細!A:A,単価明細!C:C),LOOKUP(A8,単価明細!A:A,単価明細!G:G))+300)</f>
        <v>0</v>
      </c>
      <c r="D8" s="319">
        <f t="shared" ref="D8:D71" si="15">D7+B8</f>
        <v>0</v>
      </c>
      <c r="E8" s="319">
        <f>LOOKUP($B$2,単価明細!J:J,単価明細!K:K)</f>
        <v>1800</v>
      </c>
      <c r="F8" s="319">
        <f t="shared" si="0"/>
        <v>180</v>
      </c>
      <c r="G8" s="316">
        <f t="shared" si="1"/>
        <v>1980</v>
      </c>
      <c r="H8" s="315">
        <f>単価明細!M4</f>
        <v>100</v>
      </c>
      <c r="I8" s="319">
        <f>早見表!$Q$37</f>
        <v>1350</v>
      </c>
      <c r="J8" s="314">
        <f t="shared" ref="J8:J71" si="16">H8+J7</f>
        <v>100</v>
      </c>
      <c r="K8" s="314">
        <f t="shared" si="2"/>
        <v>140</v>
      </c>
      <c r="L8" s="316">
        <f t="shared" si="3"/>
        <v>1590</v>
      </c>
      <c r="M8" s="319">
        <f t="shared" si="4"/>
        <v>1</v>
      </c>
      <c r="N8" s="319">
        <f>IF($B$1=1,B8,LOOKUP(M8,単価明細!A:A,単価明細!B:B)*B$1)</f>
        <v>0</v>
      </c>
      <c r="O8" s="319">
        <f t="shared" si="5"/>
        <v>0</v>
      </c>
      <c r="P8" s="319">
        <f t="shared" ref="P8:P71" si="17">IF(M7=M8,P7,P7+N8)</f>
        <v>0</v>
      </c>
      <c r="Q8" s="319">
        <f>LOOKUP($B$2,単価明細!J:J,単価明細!K:K)</f>
        <v>1800</v>
      </c>
      <c r="R8" s="319">
        <f t="shared" si="6"/>
        <v>180</v>
      </c>
      <c r="S8" s="319">
        <f t="shared" si="7"/>
        <v>1980</v>
      </c>
      <c r="T8" s="317">
        <f t="shared" si="8"/>
        <v>0</v>
      </c>
      <c r="U8" s="314">
        <f t="shared" si="9"/>
        <v>100</v>
      </c>
      <c r="V8" s="314">
        <f t="shared" si="10"/>
        <v>1350</v>
      </c>
      <c r="W8" s="314">
        <f t="shared" ref="W8:W71" si="18">IF(M7=M8,W7,W7+U8)</f>
        <v>100</v>
      </c>
      <c r="X8" s="314">
        <f t="shared" si="11"/>
        <v>140</v>
      </c>
      <c r="Y8" s="314">
        <f t="shared" si="12"/>
        <v>1590</v>
      </c>
      <c r="Z8" s="317">
        <f t="shared" si="13"/>
        <v>0</v>
      </c>
      <c r="AA8" s="345">
        <f t="shared" si="14"/>
        <v>0</v>
      </c>
    </row>
    <row r="9" spans="1:28">
      <c r="A9" s="322">
        <v>2</v>
      </c>
      <c r="B9" s="328">
        <f>IF($B$2&lt;=20,LOOKUP(A9,単価明細!A:A,単価明細!B:B),LOOKUP(A9,単価明細!A:A,単価明細!F:F))</f>
        <v>0</v>
      </c>
      <c r="C9" s="319">
        <f>IF($B$4="上水道",IF($B$2&lt;=20,LOOKUP(A9,単価明細!A:A,単価明細!C:C),LOOKUP(A9,単価明細!A:A,単価明細!G:G)),IF($B$2&lt;=20,LOOKUP(A9,単価明細!A:A,単価明細!C:C),LOOKUP(A9,単価明細!A:A,単価明細!G:G))+300)</f>
        <v>0</v>
      </c>
      <c r="D9" s="319">
        <f t="shared" si="15"/>
        <v>0</v>
      </c>
      <c r="E9" s="319">
        <f>LOOKUP($B$2,単価明細!J:J,単価明細!K:K)</f>
        <v>1800</v>
      </c>
      <c r="F9" s="319">
        <f t="shared" si="0"/>
        <v>180</v>
      </c>
      <c r="G9" s="316">
        <f t="shared" si="1"/>
        <v>1980</v>
      </c>
      <c r="H9" s="315">
        <f>単価明細!M4</f>
        <v>100</v>
      </c>
      <c r="I9" s="319">
        <f>早見表!$Q$37</f>
        <v>1350</v>
      </c>
      <c r="J9" s="314">
        <f t="shared" si="16"/>
        <v>200</v>
      </c>
      <c r="K9" s="314">
        <f t="shared" si="2"/>
        <v>150</v>
      </c>
      <c r="L9" s="316">
        <f t="shared" si="3"/>
        <v>1700</v>
      </c>
      <c r="M9" s="319">
        <f t="shared" si="4"/>
        <v>2</v>
      </c>
      <c r="N9" s="319">
        <f>IF($B$1=1,B9,LOOKUP(M9,単価明細!A:A,単価明細!B:B)*B$1)</f>
        <v>0</v>
      </c>
      <c r="O9" s="319">
        <f t="shared" si="5"/>
        <v>0</v>
      </c>
      <c r="P9" s="319">
        <f t="shared" si="17"/>
        <v>0</v>
      </c>
      <c r="Q9" s="319">
        <f>LOOKUP($B$2,単価明細!J:J,単価明細!K:K)</f>
        <v>1800</v>
      </c>
      <c r="R9" s="319">
        <f t="shared" si="6"/>
        <v>180</v>
      </c>
      <c r="S9" s="319">
        <f t="shared" si="7"/>
        <v>1980</v>
      </c>
      <c r="T9" s="317">
        <f t="shared" si="8"/>
        <v>0</v>
      </c>
      <c r="U9" s="314">
        <f t="shared" si="9"/>
        <v>100</v>
      </c>
      <c r="V9" s="314">
        <f t="shared" si="10"/>
        <v>1350</v>
      </c>
      <c r="W9" s="314">
        <f t="shared" si="18"/>
        <v>200</v>
      </c>
      <c r="X9" s="314">
        <f t="shared" si="11"/>
        <v>150</v>
      </c>
      <c r="Y9" s="314">
        <f t="shared" si="12"/>
        <v>1700</v>
      </c>
      <c r="Z9" s="317">
        <f t="shared" si="13"/>
        <v>0</v>
      </c>
      <c r="AA9" s="345">
        <f t="shared" si="14"/>
        <v>0</v>
      </c>
    </row>
    <row r="10" spans="1:28">
      <c r="A10" s="322">
        <v>3</v>
      </c>
      <c r="B10" s="328">
        <f>IF($B$2&lt;=20,LOOKUP(A10,単価明細!A:A,単価明細!B:B),LOOKUP(A10,単価明細!A:A,単価明細!F:F))</f>
        <v>0</v>
      </c>
      <c r="C10" s="319">
        <f>IF($B$4="上水道",IF($B$2&lt;=20,LOOKUP(A10,単価明細!A:A,単価明細!C:C),LOOKUP(A10,単価明細!A:A,単価明細!G:G)),IF($B$2&lt;=20,LOOKUP(A10,単価明細!A:A,単価明細!C:C),LOOKUP(A10,単価明細!A:A,単価明細!G:G))+300)</f>
        <v>0</v>
      </c>
      <c r="D10" s="319">
        <f t="shared" si="15"/>
        <v>0</v>
      </c>
      <c r="E10" s="319">
        <f>LOOKUP($B$2,単価明細!J:J,単価明細!K:K)</f>
        <v>1800</v>
      </c>
      <c r="F10" s="319">
        <f t="shared" si="0"/>
        <v>180</v>
      </c>
      <c r="G10" s="316">
        <f t="shared" si="1"/>
        <v>1980</v>
      </c>
      <c r="H10" s="315">
        <f>単価明細!M5</f>
        <v>100</v>
      </c>
      <c r="I10" s="319">
        <f>早見表!$Q$37</f>
        <v>1350</v>
      </c>
      <c r="J10" s="314">
        <f t="shared" si="16"/>
        <v>300</v>
      </c>
      <c r="K10" s="314">
        <f t="shared" si="2"/>
        <v>160</v>
      </c>
      <c r="L10" s="316">
        <f t="shared" si="3"/>
        <v>1810</v>
      </c>
      <c r="M10" s="319">
        <f t="shared" si="4"/>
        <v>3</v>
      </c>
      <c r="N10" s="319">
        <f>IF($B$1=1,B10,LOOKUP(M10,単価明細!A:A,単価明細!B:B)*B$1)</f>
        <v>0</v>
      </c>
      <c r="O10" s="319">
        <f t="shared" si="5"/>
        <v>0</v>
      </c>
      <c r="P10" s="319">
        <f t="shared" si="17"/>
        <v>0</v>
      </c>
      <c r="Q10" s="319">
        <f>LOOKUP($B$2,単価明細!J:J,単価明細!K:K)</f>
        <v>1800</v>
      </c>
      <c r="R10" s="319">
        <f t="shared" si="6"/>
        <v>180</v>
      </c>
      <c r="S10" s="319">
        <f t="shared" si="7"/>
        <v>1980</v>
      </c>
      <c r="T10" s="317">
        <f t="shared" si="8"/>
        <v>0</v>
      </c>
      <c r="U10" s="314">
        <f t="shared" si="9"/>
        <v>100</v>
      </c>
      <c r="V10" s="314">
        <f t="shared" si="10"/>
        <v>1350</v>
      </c>
      <c r="W10" s="314">
        <f t="shared" si="18"/>
        <v>300</v>
      </c>
      <c r="X10" s="314">
        <f t="shared" si="11"/>
        <v>160</v>
      </c>
      <c r="Y10" s="314">
        <f t="shared" si="12"/>
        <v>1810</v>
      </c>
      <c r="Z10" s="317">
        <f t="shared" si="13"/>
        <v>0</v>
      </c>
      <c r="AA10" s="345">
        <f t="shared" si="14"/>
        <v>0</v>
      </c>
    </row>
    <row r="11" spans="1:28">
      <c r="A11" s="322">
        <v>4</v>
      </c>
      <c r="B11" s="328">
        <f>IF($B$2&lt;=20,LOOKUP(A11,単価明細!A:A,単価明細!B:B),LOOKUP(A11,単価明細!A:A,単価明細!F:F))</f>
        <v>0</v>
      </c>
      <c r="C11" s="319">
        <f>IF($B$4="上水道",IF($B$2&lt;=20,LOOKUP(A11,単価明細!A:A,単価明細!C:C),LOOKUP(A11,単価明細!A:A,単価明細!G:G)),IF($B$2&lt;=20,LOOKUP(A11,単価明細!A:A,単価明細!C:C),LOOKUP(A11,単価明細!A:A,単価明細!G:G))+300)</f>
        <v>0</v>
      </c>
      <c r="D11" s="319">
        <f t="shared" si="15"/>
        <v>0</v>
      </c>
      <c r="E11" s="319">
        <f>LOOKUP($B$2,単価明細!J:J,単価明細!K:K)</f>
        <v>1800</v>
      </c>
      <c r="F11" s="319">
        <f t="shared" si="0"/>
        <v>180</v>
      </c>
      <c r="G11" s="316">
        <f t="shared" si="1"/>
        <v>1980</v>
      </c>
      <c r="H11" s="315">
        <f>単価明細!M6</f>
        <v>100</v>
      </c>
      <c r="I11" s="319">
        <f>早見表!$Q$37</f>
        <v>1350</v>
      </c>
      <c r="J11" s="314">
        <f t="shared" si="16"/>
        <v>400</v>
      </c>
      <c r="K11" s="314">
        <f t="shared" si="2"/>
        <v>170</v>
      </c>
      <c r="L11" s="316">
        <f t="shared" si="3"/>
        <v>1920</v>
      </c>
      <c r="M11" s="319">
        <f t="shared" si="4"/>
        <v>4</v>
      </c>
      <c r="N11" s="319">
        <f>IF($B$1=1,B11,LOOKUP(M11,単価明細!A:A,単価明細!B:B)*B$1)</f>
        <v>0</v>
      </c>
      <c r="O11" s="319">
        <f t="shared" si="5"/>
        <v>0</v>
      </c>
      <c r="P11" s="319">
        <f t="shared" si="17"/>
        <v>0</v>
      </c>
      <c r="Q11" s="319">
        <f>LOOKUP($B$2,単価明細!J:J,単価明細!K:K)</f>
        <v>1800</v>
      </c>
      <c r="R11" s="319">
        <f t="shared" si="6"/>
        <v>180</v>
      </c>
      <c r="S11" s="319">
        <f t="shared" si="7"/>
        <v>1980</v>
      </c>
      <c r="T11" s="317">
        <f t="shared" si="8"/>
        <v>0</v>
      </c>
      <c r="U11" s="314">
        <f t="shared" si="9"/>
        <v>100</v>
      </c>
      <c r="V11" s="314">
        <f t="shared" si="10"/>
        <v>1350</v>
      </c>
      <c r="W11" s="314">
        <f t="shared" si="18"/>
        <v>400</v>
      </c>
      <c r="X11" s="314">
        <f t="shared" si="11"/>
        <v>170</v>
      </c>
      <c r="Y11" s="314">
        <f t="shared" si="12"/>
        <v>1920</v>
      </c>
      <c r="Z11" s="317">
        <f t="shared" si="13"/>
        <v>0</v>
      </c>
      <c r="AA11" s="345">
        <f t="shared" si="14"/>
        <v>0</v>
      </c>
    </row>
    <row r="12" spans="1:28">
      <c r="A12" s="322">
        <v>5</v>
      </c>
      <c r="B12" s="328">
        <f>IF($B$2&lt;=20,LOOKUP(A12,単価明細!A:A,単価明細!B:B),LOOKUP(A12,単価明細!A:A,単価明細!F:F))</f>
        <v>0</v>
      </c>
      <c r="C12" s="319">
        <f>IF($B$4="上水道",IF($B$2&lt;=20,LOOKUP(A12,単価明細!A:A,単価明細!C:C),LOOKUP(A12,単価明細!A:A,単価明細!G:G)),IF($B$2&lt;=20,LOOKUP(A12,単価明細!A:A,単価明細!C:C),LOOKUP(A12,単価明細!A:A,単価明細!G:G))+300)</f>
        <v>0</v>
      </c>
      <c r="D12" s="319">
        <f t="shared" si="15"/>
        <v>0</v>
      </c>
      <c r="E12" s="319">
        <f>LOOKUP($B$2,単価明細!J:J,単価明細!K:K)</f>
        <v>1800</v>
      </c>
      <c r="F12" s="319">
        <f t="shared" si="0"/>
        <v>180</v>
      </c>
      <c r="G12" s="316">
        <f t="shared" si="1"/>
        <v>1980</v>
      </c>
      <c r="H12" s="315">
        <f>単価明細!M7</f>
        <v>100</v>
      </c>
      <c r="I12" s="319">
        <f>早見表!$Q$37</f>
        <v>1350</v>
      </c>
      <c r="J12" s="314">
        <f t="shared" si="16"/>
        <v>500</v>
      </c>
      <c r="K12" s="314">
        <f t="shared" si="2"/>
        <v>180</v>
      </c>
      <c r="L12" s="316">
        <f t="shared" si="3"/>
        <v>2030</v>
      </c>
      <c r="M12" s="319">
        <f t="shared" si="4"/>
        <v>5</v>
      </c>
      <c r="N12" s="319">
        <f>IF($B$1=1,B12,LOOKUP(M12,単価明細!A:A,単価明細!B:B)*B$1)</f>
        <v>0</v>
      </c>
      <c r="O12" s="319">
        <f t="shared" si="5"/>
        <v>0</v>
      </c>
      <c r="P12" s="319">
        <f t="shared" si="17"/>
        <v>0</v>
      </c>
      <c r="Q12" s="319">
        <f>LOOKUP($B$2,単価明細!J:J,単価明細!K:K)</f>
        <v>1800</v>
      </c>
      <c r="R12" s="319">
        <f t="shared" si="6"/>
        <v>180</v>
      </c>
      <c r="S12" s="319">
        <f t="shared" si="7"/>
        <v>1980</v>
      </c>
      <c r="T12" s="317">
        <f t="shared" si="8"/>
        <v>0</v>
      </c>
      <c r="U12" s="314">
        <f t="shared" si="9"/>
        <v>100</v>
      </c>
      <c r="V12" s="314">
        <f t="shared" si="10"/>
        <v>1350</v>
      </c>
      <c r="W12" s="314">
        <f t="shared" si="18"/>
        <v>500</v>
      </c>
      <c r="X12" s="314">
        <f t="shared" si="11"/>
        <v>180</v>
      </c>
      <c r="Y12" s="314">
        <f t="shared" si="12"/>
        <v>2030</v>
      </c>
      <c r="Z12" s="317">
        <f t="shared" si="13"/>
        <v>0</v>
      </c>
      <c r="AA12" s="345">
        <f t="shared" si="14"/>
        <v>0</v>
      </c>
    </row>
    <row r="13" spans="1:28">
      <c r="A13" s="322">
        <v>6</v>
      </c>
      <c r="B13" s="328">
        <f>IF($B$2&lt;=20,LOOKUP(A13,単価明細!A:A,単価明細!B:B),LOOKUP(A13,単価明細!A:A,単価明細!F:F))</f>
        <v>30</v>
      </c>
      <c r="C13" s="319">
        <f>IF($B$4="上水道",IF($B$2&lt;=20,LOOKUP(A13,単価明細!A:A,単価明細!C:C),LOOKUP(A13,単価明細!A:A,単価明細!G:G)),IF($B$2&lt;=20,LOOKUP(A13,単価明細!A:A,単価明細!C:C),LOOKUP(A13,単価明細!A:A,単価明細!G:G))+300)</f>
        <v>0</v>
      </c>
      <c r="D13" s="319">
        <f t="shared" si="15"/>
        <v>30</v>
      </c>
      <c r="E13" s="319">
        <f>LOOKUP($B$2,単価明細!J:J,単価明細!K:K)</f>
        <v>1800</v>
      </c>
      <c r="F13" s="319">
        <f t="shared" si="0"/>
        <v>180</v>
      </c>
      <c r="G13" s="316">
        <f t="shared" si="1"/>
        <v>2010</v>
      </c>
      <c r="H13" s="315">
        <f>単価明細!M8</f>
        <v>100</v>
      </c>
      <c r="I13" s="319">
        <f>早見表!$Q$37</f>
        <v>1350</v>
      </c>
      <c r="J13" s="314">
        <f t="shared" si="16"/>
        <v>600</v>
      </c>
      <c r="K13" s="314">
        <f t="shared" si="2"/>
        <v>190</v>
      </c>
      <c r="L13" s="316">
        <f t="shared" si="3"/>
        <v>2140</v>
      </c>
      <c r="M13" s="319">
        <f t="shared" si="4"/>
        <v>6</v>
      </c>
      <c r="N13" s="319">
        <f>IF($B$1=1,B13,LOOKUP(M13,単価明細!A:A,単価明細!B:B)*B$1)</f>
        <v>30</v>
      </c>
      <c r="O13" s="319">
        <f t="shared" si="5"/>
        <v>0</v>
      </c>
      <c r="P13" s="319">
        <f t="shared" si="17"/>
        <v>30</v>
      </c>
      <c r="Q13" s="319">
        <f>LOOKUP($B$2,単価明細!J:J,単価明細!K:K)</f>
        <v>1800</v>
      </c>
      <c r="R13" s="319">
        <f t="shared" si="6"/>
        <v>180</v>
      </c>
      <c r="S13" s="319">
        <f t="shared" si="7"/>
        <v>2010</v>
      </c>
      <c r="T13" s="317">
        <f t="shared" si="8"/>
        <v>0</v>
      </c>
      <c r="U13" s="314">
        <f t="shared" si="9"/>
        <v>100</v>
      </c>
      <c r="V13" s="314">
        <f t="shared" si="10"/>
        <v>1350</v>
      </c>
      <c r="W13" s="314">
        <f t="shared" si="18"/>
        <v>600</v>
      </c>
      <c r="X13" s="314">
        <f t="shared" si="11"/>
        <v>190</v>
      </c>
      <c r="Y13" s="314">
        <f t="shared" si="12"/>
        <v>2140</v>
      </c>
      <c r="Z13" s="317">
        <f t="shared" si="13"/>
        <v>0</v>
      </c>
      <c r="AA13" s="345">
        <f t="shared" si="14"/>
        <v>0</v>
      </c>
    </row>
    <row r="14" spans="1:28">
      <c r="A14" s="322">
        <v>7</v>
      </c>
      <c r="B14" s="328">
        <f>IF($B$2&lt;=20,LOOKUP(A14,単価明細!A:A,単価明細!B:B),LOOKUP(A14,単価明細!A:A,単価明細!F:F))</f>
        <v>30</v>
      </c>
      <c r="C14" s="319">
        <f>IF($B$4="上水道",IF($B$2&lt;=20,LOOKUP(A14,単価明細!A:A,単価明細!C:C),LOOKUP(A14,単価明細!A:A,単価明細!G:G)),IF($B$2&lt;=20,LOOKUP(A14,単価明細!A:A,単価明細!C:C),LOOKUP(A14,単価明細!A:A,単価明細!G:G))+300)</f>
        <v>0</v>
      </c>
      <c r="D14" s="319">
        <f t="shared" si="15"/>
        <v>60</v>
      </c>
      <c r="E14" s="319">
        <f>LOOKUP($B$2,単価明細!J:J,単価明細!K:K)</f>
        <v>1800</v>
      </c>
      <c r="F14" s="319">
        <f t="shared" si="0"/>
        <v>180</v>
      </c>
      <c r="G14" s="316">
        <f t="shared" si="1"/>
        <v>2040</v>
      </c>
      <c r="H14" s="315">
        <f>単価明細!M9</f>
        <v>100</v>
      </c>
      <c r="I14" s="319">
        <f>早見表!$Q$37</f>
        <v>1350</v>
      </c>
      <c r="J14" s="314">
        <f t="shared" si="16"/>
        <v>700</v>
      </c>
      <c r="K14" s="314">
        <f t="shared" si="2"/>
        <v>200</v>
      </c>
      <c r="L14" s="316">
        <f t="shared" si="3"/>
        <v>2250</v>
      </c>
      <c r="M14" s="319">
        <f t="shared" si="4"/>
        <v>7</v>
      </c>
      <c r="N14" s="319">
        <f>IF($B$1=1,B14,LOOKUP(M14,単価明細!A:A,単価明細!B:B)*B$1)</f>
        <v>30</v>
      </c>
      <c r="O14" s="319">
        <f t="shared" si="5"/>
        <v>0</v>
      </c>
      <c r="P14" s="319">
        <f t="shared" si="17"/>
        <v>60</v>
      </c>
      <c r="Q14" s="319">
        <f>LOOKUP($B$2,単価明細!J:J,単価明細!K:K)</f>
        <v>1800</v>
      </c>
      <c r="R14" s="319">
        <f t="shared" si="6"/>
        <v>180</v>
      </c>
      <c r="S14" s="319">
        <f t="shared" si="7"/>
        <v>2040</v>
      </c>
      <c r="T14" s="317">
        <f t="shared" si="8"/>
        <v>0</v>
      </c>
      <c r="U14" s="314">
        <f t="shared" si="9"/>
        <v>100</v>
      </c>
      <c r="V14" s="314">
        <f t="shared" si="10"/>
        <v>1350</v>
      </c>
      <c r="W14" s="314">
        <f t="shared" si="18"/>
        <v>700</v>
      </c>
      <c r="X14" s="314">
        <f t="shared" si="11"/>
        <v>200</v>
      </c>
      <c r="Y14" s="314">
        <f t="shared" si="12"/>
        <v>2250</v>
      </c>
      <c r="Z14" s="317">
        <f t="shared" si="13"/>
        <v>0</v>
      </c>
      <c r="AA14" s="345">
        <f t="shared" si="14"/>
        <v>0</v>
      </c>
    </row>
    <row r="15" spans="1:28">
      <c r="A15" s="322">
        <v>8</v>
      </c>
      <c r="B15" s="328">
        <f>IF($B$2&lt;=20,LOOKUP(A15,単価明細!A:A,単価明細!B:B),LOOKUP(A15,単価明細!A:A,単価明細!F:F))</f>
        <v>30</v>
      </c>
      <c r="C15" s="319">
        <f>IF($B$4="上水道",IF($B$2&lt;=20,LOOKUP(A15,単価明細!A:A,単価明細!C:C),LOOKUP(A15,単価明細!A:A,単価明細!G:G)),IF($B$2&lt;=20,LOOKUP(A15,単価明細!A:A,単価明細!C:C),LOOKUP(A15,単価明細!A:A,単価明細!G:G))+300)</f>
        <v>0</v>
      </c>
      <c r="D15" s="319">
        <f t="shared" si="15"/>
        <v>90</v>
      </c>
      <c r="E15" s="319">
        <f>LOOKUP($B$2,単価明細!J:J,単価明細!K:K)</f>
        <v>1800</v>
      </c>
      <c r="F15" s="319">
        <f t="shared" si="0"/>
        <v>180</v>
      </c>
      <c r="G15" s="316">
        <f t="shared" si="1"/>
        <v>2070</v>
      </c>
      <c r="H15" s="315">
        <f>単価明細!M10</f>
        <v>100</v>
      </c>
      <c r="I15" s="319">
        <f>早見表!$Q$37</f>
        <v>1350</v>
      </c>
      <c r="J15" s="314">
        <f t="shared" si="16"/>
        <v>800</v>
      </c>
      <c r="K15" s="314">
        <f t="shared" si="2"/>
        <v>210</v>
      </c>
      <c r="L15" s="316">
        <f t="shared" si="3"/>
        <v>2360</v>
      </c>
      <c r="M15" s="319">
        <f t="shared" si="4"/>
        <v>8</v>
      </c>
      <c r="N15" s="319">
        <f>IF($B$1=1,B15,LOOKUP(M15,単価明細!A:A,単価明細!B:B)*B$1)</f>
        <v>30</v>
      </c>
      <c r="O15" s="319">
        <f t="shared" si="5"/>
        <v>0</v>
      </c>
      <c r="P15" s="319">
        <f t="shared" si="17"/>
        <v>90</v>
      </c>
      <c r="Q15" s="319">
        <f>LOOKUP($B$2,単価明細!J:J,単価明細!K:K)</f>
        <v>1800</v>
      </c>
      <c r="R15" s="319">
        <f t="shared" si="6"/>
        <v>180</v>
      </c>
      <c r="S15" s="319">
        <f t="shared" si="7"/>
        <v>2070</v>
      </c>
      <c r="T15" s="317">
        <f t="shared" si="8"/>
        <v>0</v>
      </c>
      <c r="U15" s="314">
        <f t="shared" si="9"/>
        <v>100</v>
      </c>
      <c r="V15" s="314">
        <f t="shared" si="10"/>
        <v>1350</v>
      </c>
      <c r="W15" s="314">
        <f t="shared" si="18"/>
        <v>800</v>
      </c>
      <c r="X15" s="314">
        <f t="shared" si="11"/>
        <v>210</v>
      </c>
      <c r="Y15" s="314">
        <f t="shared" si="12"/>
        <v>2360</v>
      </c>
      <c r="Z15" s="317">
        <f t="shared" si="13"/>
        <v>0</v>
      </c>
      <c r="AA15" s="345">
        <f t="shared" si="14"/>
        <v>0</v>
      </c>
    </row>
    <row r="16" spans="1:28">
      <c r="A16" s="322">
        <v>9</v>
      </c>
      <c r="B16" s="328">
        <f>IF($B$2&lt;=20,LOOKUP(A16,単価明細!A:A,単価明細!B:B),LOOKUP(A16,単価明細!A:A,単価明細!F:F))</f>
        <v>30</v>
      </c>
      <c r="C16" s="319">
        <f>IF($B$4="上水道",IF($B$2&lt;=20,LOOKUP(A16,単価明細!A:A,単価明細!C:C),LOOKUP(A16,単価明細!A:A,単価明細!G:G)),IF($B$2&lt;=20,LOOKUP(A16,単価明細!A:A,単価明細!C:C),LOOKUP(A16,単価明細!A:A,単価明細!G:G))+300)</f>
        <v>0</v>
      </c>
      <c r="D16" s="319">
        <f t="shared" si="15"/>
        <v>120</v>
      </c>
      <c r="E16" s="319">
        <f>LOOKUP($B$2,単価明細!J:J,単価明細!K:K)</f>
        <v>1800</v>
      </c>
      <c r="F16" s="319">
        <f t="shared" si="0"/>
        <v>190</v>
      </c>
      <c r="G16" s="316">
        <f t="shared" si="1"/>
        <v>2110</v>
      </c>
      <c r="H16" s="315">
        <f>単価明細!M11</f>
        <v>100</v>
      </c>
      <c r="I16" s="319">
        <f>早見表!$Q$37</f>
        <v>1350</v>
      </c>
      <c r="J16" s="314">
        <f t="shared" si="16"/>
        <v>900</v>
      </c>
      <c r="K16" s="314">
        <f t="shared" si="2"/>
        <v>220</v>
      </c>
      <c r="L16" s="316">
        <f t="shared" si="3"/>
        <v>2470</v>
      </c>
      <c r="M16" s="319">
        <f t="shared" si="4"/>
        <v>9</v>
      </c>
      <c r="N16" s="319">
        <f>IF($B$1=1,B16,LOOKUP(M16,単価明細!A:A,単価明細!B:B)*B$1)</f>
        <v>30</v>
      </c>
      <c r="O16" s="319">
        <f t="shared" si="5"/>
        <v>0</v>
      </c>
      <c r="P16" s="319">
        <f t="shared" si="17"/>
        <v>120</v>
      </c>
      <c r="Q16" s="319">
        <f>LOOKUP($B$2,単価明細!J:J,単価明細!K:K)</f>
        <v>1800</v>
      </c>
      <c r="R16" s="319">
        <f t="shared" si="6"/>
        <v>190</v>
      </c>
      <c r="S16" s="319">
        <f t="shared" si="7"/>
        <v>2110</v>
      </c>
      <c r="T16" s="317">
        <f t="shared" si="8"/>
        <v>0</v>
      </c>
      <c r="U16" s="314">
        <f t="shared" si="9"/>
        <v>100</v>
      </c>
      <c r="V16" s="314">
        <f t="shared" si="10"/>
        <v>1350</v>
      </c>
      <c r="W16" s="314">
        <f t="shared" si="18"/>
        <v>900</v>
      </c>
      <c r="X16" s="314">
        <f t="shared" si="11"/>
        <v>220</v>
      </c>
      <c r="Y16" s="314">
        <f t="shared" si="12"/>
        <v>2470</v>
      </c>
      <c r="Z16" s="317">
        <f t="shared" si="13"/>
        <v>0</v>
      </c>
      <c r="AA16" s="345">
        <f t="shared" si="14"/>
        <v>0</v>
      </c>
    </row>
    <row r="17" spans="1:27">
      <c r="A17" s="322">
        <v>10</v>
      </c>
      <c r="B17" s="328">
        <f>IF($B$2&lt;=20,LOOKUP(A17,単価明細!A:A,単価明細!B:B),LOOKUP(A17,単価明細!A:A,単価明細!F:F))</f>
        <v>30</v>
      </c>
      <c r="C17" s="319">
        <f>IF($B$4="上水道",IF($B$2&lt;=20,LOOKUP(A17,単価明細!A:A,単価明細!C:C),LOOKUP(A17,単価明細!A:A,単価明細!G:G)),IF($B$2&lt;=20,LOOKUP(A17,単価明細!A:A,単価明細!C:C),LOOKUP(A17,単価明細!A:A,単価明細!G:G))+300)</f>
        <v>0</v>
      </c>
      <c r="D17" s="319">
        <f t="shared" si="15"/>
        <v>150</v>
      </c>
      <c r="E17" s="319">
        <f>LOOKUP($B$2,単価明細!J:J,単価明細!K:K)</f>
        <v>1800</v>
      </c>
      <c r="F17" s="319">
        <f t="shared" si="0"/>
        <v>190</v>
      </c>
      <c r="G17" s="316">
        <f t="shared" si="1"/>
        <v>2140</v>
      </c>
      <c r="H17" s="315">
        <f>単価明細!M12</f>
        <v>100</v>
      </c>
      <c r="I17" s="319">
        <f>早見表!$Q$37</f>
        <v>1350</v>
      </c>
      <c r="J17" s="314">
        <f t="shared" si="16"/>
        <v>1000</v>
      </c>
      <c r="K17" s="314">
        <f t="shared" si="2"/>
        <v>230</v>
      </c>
      <c r="L17" s="316">
        <f t="shared" si="3"/>
        <v>2580</v>
      </c>
      <c r="M17" s="319">
        <f t="shared" si="4"/>
        <v>10</v>
      </c>
      <c r="N17" s="319">
        <f>IF($B$1=1,B17,LOOKUP(M17,単価明細!A:A,単価明細!B:B)*B$1)</f>
        <v>30</v>
      </c>
      <c r="O17" s="319">
        <f t="shared" si="5"/>
        <v>0</v>
      </c>
      <c r="P17" s="319">
        <f t="shared" si="17"/>
        <v>150</v>
      </c>
      <c r="Q17" s="319">
        <f>LOOKUP($B$2,単価明細!J:J,単価明細!K:K)</f>
        <v>1800</v>
      </c>
      <c r="R17" s="319">
        <f t="shared" si="6"/>
        <v>190</v>
      </c>
      <c r="S17" s="319">
        <f t="shared" si="7"/>
        <v>2140</v>
      </c>
      <c r="T17" s="317">
        <f t="shared" si="8"/>
        <v>0</v>
      </c>
      <c r="U17" s="314">
        <f t="shared" si="9"/>
        <v>100</v>
      </c>
      <c r="V17" s="314">
        <f t="shared" si="10"/>
        <v>1350</v>
      </c>
      <c r="W17" s="314">
        <f t="shared" si="18"/>
        <v>1000</v>
      </c>
      <c r="X17" s="314">
        <f t="shared" si="11"/>
        <v>230</v>
      </c>
      <c r="Y17" s="314">
        <f t="shared" si="12"/>
        <v>2580</v>
      </c>
      <c r="Z17" s="317">
        <f t="shared" si="13"/>
        <v>0</v>
      </c>
      <c r="AA17" s="345">
        <f t="shared" si="14"/>
        <v>0</v>
      </c>
    </row>
    <row r="18" spans="1:27">
      <c r="A18" s="322">
        <v>11</v>
      </c>
      <c r="B18" s="315">
        <f>IF($B$4="上水道",IF($B$2&lt;=20,LOOKUP(A18,単価明細!A:A,単価明細!B:B),LOOKUP(A18,単価明細!A:A,単価明細!F:F)),IF($B$2&lt;=20,LOOKUP(A18,単価明細!A:A,単価明細!B:B),LOOKUP(A18,単価明細!A:A,単価明細!F:F))+10)</f>
        <v>180</v>
      </c>
      <c r="C18" s="319">
        <f>IF($B$4="上水道",IF($B$2&lt;=20,LOOKUP(A18,単価明細!A:A,単価明細!C:C),LOOKUP(A18,単価明細!A:A,単価明細!G:G)),IF($B$2&lt;=20,LOOKUP(A18,単価明細!A:A,単価明細!C:C),LOOKUP(A18,単価明細!A:A,単価明細!G:G))+300)</f>
        <v>0</v>
      </c>
      <c r="D18" s="319">
        <f t="shared" si="15"/>
        <v>330</v>
      </c>
      <c r="E18" s="319">
        <f>LOOKUP($B$2,単価明細!J:J,単価明細!K:K)</f>
        <v>1800</v>
      </c>
      <c r="F18" s="319">
        <f t="shared" si="0"/>
        <v>210</v>
      </c>
      <c r="G18" s="316">
        <f t="shared" si="1"/>
        <v>2340</v>
      </c>
      <c r="H18" s="315">
        <f>単価明細!M13</f>
        <v>140</v>
      </c>
      <c r="I18" s="319">
        <f>早見表!$Q$37</f>
        <v>1350</v>
      </c>
      <c r="J18" s="314">
        <f t="shared" si="16"/>
        <v>1140</v>
      </c>
      <c r="K18" s="314">
        <f t="shared" si="2"/>
        <v>240</v>
      </c>
      <c r="L18" s="316">
        <f t="shared" si="3"/>
        <v>2730</v>
      </c>
      <c r="M18" s="319">
        <f t="shared" si="4"/>
        <v>11</v>
      </c>
      <c r="N18" s="319">
        <f>IF($B$1=1,B18,LOOKUP(M18,単価明細!A:A,単価明細!B:B)*B$1)</f>
        <v>180</v>
      </c>
      <c r="O18" s="319">
        <f t="shared" si="5"/>
        <v>0</v>
      </c>
      <c r="P18" s="319">
        <f t="shared" si="17"/>
        <v>330</v>
      </c>
      <c r="Q18" s="319">
        <f>LOOKUP($B$2,単価明細!J:J,単価明細!K:K)</f>
        <v>1800</v>
      </c>
      <c r="R18" s="319">
        <f t="shared" si="6"/>
        <v>210</v>
      </c>
      <c r="S18" s="319">
        <f t="shared" si="7"/>
        <v>2340</v>
      </c>
      <c r="T18" s="317">
        <f t="shared" si="8"/>
        <v>0</v>
      </c>
      <c r="U18" s="314">
        <f t="shared" si="9"/>
        <v>140</v>
      </c>
      <c r="V18" s="314">
        <f t="shared" si="10"/>
        <v>1350</v>
      </c>
      <c r="W18" s="314">
        <f t="shared" si="18"/>
        <v>1140</v>
      </c>
      <c r="X18" s="314">
        <f t="shared" si="11"/>
        <v>240</v>
      </c>
      <c r="Y18" s="314">
        <f t="shared" si="12"/>
        <v>2730</v>
      </c>
      <c r="Z18" s="317">
        <f t="shared" si="13"/>
        <v>0</v>
      </c>
      <c r="AA18" s="345">
        <f t="shared" si="14"/>
        <v>0</v>
      </c>
    </row>
    <row r="19" spans="1:27">
      <c r="A19" s="322">
        <v>12</v>
      </c>
      <c r="B19" s="315">
        <f>IF($B$4="上水道",IF($B$2&lt;=20,LOOKUP(A19,単価明細!A:A,単価明細!B:B),LOOKUP(A19,単価明細!A:A,単価明細!F:F)),IF($B$2&lt;=20,LOOKUP(A19,単価明細!A:A,単価明細!B:B),LOOKUP(A19,単価明細!A:A,単価明細!F:F))+10)</f>
        <v>180</v>
      </c>
      <c r="C19" s="319">
        <f>IF($B$4="上水道",IF($B$2&lt;=20,LOOKUP(A19,単価明細!A:A,単価明細!C:C),LOOKUP(A19,単価明細!A:A,単価明細!G:G)),IF($B$2&lt;=20,LOOKUP(A19,単価明細!A:A,単価明細!C:C),LOOKUP(A19,単価明細!A:A,単価明細!G:G))+300)</f>
        <v>0</v>
      </c>
      <c r="D19" s="319">
        <f t="shared" si="15"/>
        <v>510</v>
      </c>
      <c r="E19" s="319">
        <f>LOOKUP($B$2,単価明細!J:J,単価明細!K:K)</f>
        <v>1800</v>
      </c>
      <c r="F19" s="319">
        <f t="shared" si="0"/>
        <v>230</v>
      </c>
      <c r="G19" s="316">
        <f t="shared" si="1"/>
        <v>2540</v>
      </c>
      <c r="H19" s="315">
        <f>単価明細!M14</f>
        <v>140</v>
      </c>
      <c r="I19" s="319">
        <f>早見表!$Q$37</f>
        <v>1350</v>
      </c>
      <c r="J19" s="314">
        <f t="shared" si="16"/>
        <v>1280</v>
      </c>
      <c r="K19" s="314">
        <f t="shared" si="2"/>
        <v>260</v>
      </c>
      <c r="L19" s="316">
        <f t="shared" si="3"/>
        <v>2890</v>
      </c>
      <c r="M19" s="319">
        <f t="shared" si="4"/>
        <v>12</v>
      </c>
      <c r="N19" s="319">
        <f>IF($B$1=1,B19,LOOKUP(M19,単価明細!A:A,単価明細!B:B)*B$1)</f>
        <v>180</v>
      </c>
      <c r="O19" s="319">
        <f t="shared" si="5"/>
        <v>0</v>
      </c>
      <c r="P19" s="319">
        <f t="shared" si="17"/>
        <v>510</v>
      </c>
      <c r="Q19" s="319">
        <f>LOOKUP($B$2,単価明細!J:J,単価明細!K:K)</f>
        <v>1800</v>
      </c>
      <c r="R19" s="319">
        <f t="shared" si="6"/>
        <v>230</v>
      </c>
      <c r="S19" s="319">
        <f t="shared" si="7"/>
        <v>2540</v>
      </c>
      <c r="T19" s="317">
        <f t="shared" si="8"/>
        <v>0</v>
      </c>
      <c r="U19" s="314">
        <f t="shared" si="9"/>
        <v>140</v>
      </c>
      <c r="V19" s="314">
        <f t="shared" si="10"/>
        <v>1350</v>
      </c>
      <c r="W19" s="314">
        <f t="shared" si="18"/>
        <v>1280</v>
      </c>
      <c r="X19" s="314">
        <f t="shared" si="11"/>
        <v>260</v>
      </c>
      <c r="Y19" s="314">
        <f t="shared" si="12"/>
        <v>2890</v>
      </c>
      <c r="Z19" s="317">
        <f t="shared" si="13"/>
        <v>0</v>
      </c>
      <c r="AA19" s="345">
        <f t="shared" si="14"/>
        <v>0</v>
      </c>
    </row>
    <row r="20" spans="1:27">
      <c r="A20" s="322">
        <v>13</v>
      </c>
      <c r="B20" s="315">
        <f>IF($B$4="上水道",IF($B$2&lt;=20,LOOKUP(A20,単価明細!A:A,単価明細!B:B),LOOKUP(A20,単価明細!A:A,単価明細!F:F)),IF($B$2&lt;=20,LOOKUP(A20,単価明細!A:A,単価明細!B:B),LOOKUP(A20,単価明細!A:A,単価明細!F:F))+10)</f>
        <v>180</v>
      </c>
      <c r="C20" s="319">
        <f>IF($B$4="上水道",IF($B$2&lt;=20,LOOKUP(A20,単価明細!A:A,単価明細!C:C),LOOKUP(A20,単価明細!A:A,単価明細!G:G)),IF($B$2&lt;=20,LOOKUP(A20,単価明細!A:A,単価明細!C:C),LOOKUP(A20,単価明細!A:A,単価明細!G:G))+300)</f>
        <v>0</v>
      </c>
      <c r="D20" s="319">
        <f t="shared" si="15"/>
        <v>690</v>
      </c>
      <c r="E20" s="319">
        <f>LOOKUP($B$2,単価明細!J:J,単価明細!K:K)</f>
        <v>1800</v>
      </c>
      <c r="F20" s="319">
        <f t="shared" si="0"/>
        <v>240</v>
      </c>
      <c r="G20" s="316">
        <f t="shared" si="1"/>
        <v>2730</v>
      </c>
      <c r="H20" s="315">
        <f>単価明細!M15</f>
        <v>140</v>
      </c>
      <c r="I20" s="319">
        <f>早見表!$Q$37</f>
        <v>1350</v>
      </c>
      <c r="J20" s="314">
        <f t="shared" si="16"/>
        <v>1420</v>
      </c>
      <c r="K20" s="314">
        <f t="shared" si="2"/>
        <v>270</v>
      </c>
      <c r="L20" s="316">
        <f t="shared" si="3"/>
        <v>3040</v>
      </c>
      <c r="M20" s="319">
        <f t="shared" si="4"/>
        <v>13</v>
      </c>
      <c r="N20" s="319">
        <f>IF($B$1=1,B20,LOOKUP(M20,単価明細!A:A,単価明細!B:B)*B$1)</f>
        <v>180</v>
      </c>
      <c r="O20" s="319">
        <f t="shared" si="5"/>
        <v>0</v>
      </c>
      <c r="P20" s="319">
        <f t="shared" si="17"/>
        <v>690</v>
      </c>
      <c r="Q20" s="319">
        <f>LOOKUP($B$2,単価明細!J:J,単価明細!K:K)</f>
        <v>1800</v>
      </c>
      <c r="R20" s="319">
        <f t="shared" si="6"/>
        <v>240</v>
      </c>
      <c r="S20" s="319">
        <f t="shared" si="7"/>
        <v>2730</v>
      </c>
      <c r="T20" s="317">
        <f t="shared" si="8"/>
        <v>0</v>
      </c>
      <c r="U20" s="314">
        <f t="shared" si="9"/>
        <v>140</v>
      </c>
      <c r="V20" s="314">
        <f t="shared" si="10"/>
        <v>1350</v>
      </c>
      <c r="W20" s="314">
        <f t="shared" si="18"/>
        <v>1420</v>
      </c>
      <c r="X20" s="314">
        <f t="shared" si="11"/>
        <v>270</v>
      </c>
      <c r="Y20" s="314">
        <f t="shared" si="12"/>
        <v>3040</v>
      </c>
      <c r="Z20" s="317">
        <f t="shared" si="13"/>
        <v>0</v>
      </c>
      <c r="AA20" s="345">
        <f t="shared" si="14"/>
        <v>0</v>
      </c>
    </row>
    <row r="21" spans="1:27">
      <c r="A21" s="322">
        <v>14</v>
      </c>
      <c r="B21" s="315">
        <f>IF($B$4="上水道",IF($B$2&lt;=20,LOOKUP(A21,単価明細!A:A,単価明細!B:B),LOOKUP(A21,単価明細!A:A,単価明細!F:F)),IF($B$2&lt;=20,LOOKUP(A21,単価明細!A:A,単価明細!B:B),LOOKUP(A21,単価明細!A:A,単価明細!F:F))+10)</f>
        <v>180</v>
      </c>
      <c r="C21" s="319">
        <f>IF($B$4="上水道",IF($B$2&lt;=20,LOOKUP(A21,単価明細!A:A,単価明細!C:C),LOOKUP(A21,単価明細!A:A,単価明細!G:G)),IF($B$2&lt;=20,LOOKUP(A21,単価明細!A:A,単価明細!C:C),LOOKUP(A21,単価明細!A:A,単価明細!G:G))+300)</f>
        <v>0</v>
      </c>
      <c r="D21" s="319">
        <f t="shared" si="15"/>
        <v>870</v>
      </c>
      <c r="E21" s="319">
        <f>LOOKUP($B$2,単価明細!J:J,単価明細!K:K)</f>
        <v>1800</v>
      </c>
      <c r="F21" s="319">
        <f t="shared" si="0"/>
        <v>260</v>
      </c>
      <c r="G21" s="316">
        <f t="shared" si="1"/>
        <v>2930</v>
      </c>
      <c r="H21" s="315">
        <f>単価明細!M16</f>
        <v>140</v>
      </c>
      <c r="I21" s="319">
        <f>早見表!$Q$37</f>
        <v>1350</v>
      </c>
      <c r="J21" s="314">
        <f t="shared" si="16"/>
        <v>1560</v>
      </c>
      <c r="K21" s="314">
        <f t="shared" si="2"/>
        <v>290</v>
      </c>
      <c r="L21" s="316">
        <f t="shared" si="3"/>
        <v>3200</v>
      </c>
      <c r="M21" s="319">
        <f t="shared" si="4"/>
        <v>14</v>
      </c>
      <c r="N21" s="319">
        <f>IF($B$1=1,B21,LOOKUP(M21,単価明細!A:A,単価明細!B:B)*B$1)</f>
        <v>180</v>
      </c>
      <c r="O21" s="319">
        <f t="shared" si="5"/>
        <v>0</v>
      </c>
      <c r="P21" s="319">
        <f t="shared" si="17"/>
        <v>870</v>
      </c>
      <c r="Q21" s="319">
        <f>LOOKUP($B$2,単価明細!J:J,単価明細!K:K)</f>
        <v>1800</v>
      </c>
      <c r="R21" s="319">
        <f t="shared" si="6"/>
        <v>260</v>
      </c>
      <c r="S21" s="319">
        <f t="shared" si="7"/>
        <v>2930</v>
      </c>
      <c r="T21" s="317">
        <f t="shared" si="8"/>
        <v>0</v>
      </c>
      <c r="U21" s="314">
        <f t="shared" si="9"/>
        <v>140</v>
      </c>
      <c r="V21" s="314">
        <f t="shared" si="10"/>
        <v>1350</v>
      </c>
      <c r="W21" s="314">
        <f t="shared" si="18"/>
        <v>1560</v>
      </c>
      <c r="X21" s="314">
        <f t="shared" si="11"/>
        <v>290</v>
      </c>
      <c r="Y21" s="314">
        <f t="shared" si="12"/>
        <v>3200</v>
      </c>
      <c r="Z21" s="317">
        <f t="shared" si="13"/>
        <v>0</v>
      </c>
      <c r="AA21" s="345">
        <f t="shared" si="14"/>
        <v>0</v>
      </c>
    </row>
    <row r="22" spans="1:27">
      <c r="A22" s="322">
        <v>15</v>
      </c>
      <c r="B22" s="315">
        <f>IF($B$4="上水道",IF($B$2&lt;=20,LOOKUP(A22,単価明細!A:A,単価明細!B:B),LOOKUP(A22,単価明細!A:A,単価明細!F:F)),IF($B$2&lt;=20,LOOKUP(A22,単価明細!A:A,単価明細!B:B),LOOKUP(A22,単価明細!A:A,単価明細!F:F))+10)</f>
        <v>180</v>
      </c>
      <c r="C22" s="319">
        <f>IF($B$4="上水道",IF($B$2&lt;=20,LOOKUP(A22,単価明細!A:A,単価明細!C:C),LOOKUP(A22,単価明細!A:A,単価明細!G:G)),IF($B$2&lt;=20,LOOKUP(A22,単価明細!A:A,単価明細!C:C),LOOKUP(A22,単価明細!A:A,単価明細!G:G))+300)</f>
        <v>0</v>
      </c>
      <c r="D22" s="319">
        <f t="shared" si="15"/>
        <v>1050</v>
      </c>
      <c r="E22" s="319">
        <f>LOOKUP($B$2,単価明細!J:J,単価明細!K:K)</f>
        <v>1800</v>
      </c>
      <c r="F22" s="319">
        <f t="shared" si="0"/>
        <v>280</v>
      </c>
      <c r="G22" s="316">
        <f t="shared" si="1"/>
        <v>3130</v>
      </c>
      <c r="H22" s="315">
        <f>単価明細!M17</f>
        <v>140</v>
      </c>
      <c r="I22" s="319">
        <f>早見表!$Q$37</f>
        <v>1350</v>
      </c>
      <c r="J22" s="314">
        <f t="shared" si="16"/>
        <v>1700</v>
      </c>
      <c r="K22" s="314">
        <f t="shared" si="2"/>
        <v>300</v>
      </c>
      <c r="L22" s="316">
        <f t="shared" si="3"/>
        <v>3350</v>
      </c>
      <c r="M22" s="319">
        <f t="shared" si="4"/>
        <v>15</v>
      </c>
      <c r="N22" s="319">
        <f>IF($B$1=1,B22,LOOKUP(M22,単価明細!A:A,単価明細!B:B)*B$1)</f>
        <v>180</v>
      </c>
      <c r="O22" s="319">
        <f t="shared" si="5"/>
        <v>0</v>
      </c>
      <c r="P22" s="319">
        <f t="shared" si="17"/>
        <v>1050</v>
      </c>
      <c r="Q22" s="319">
        <f>LOOKUP($B$2,単価明細!J:J,単価明細!K:K)</f>
        <v>1800</v>
      </c>
      <c r="R22" s="319">
        <f t="shared" si="6"/>
        <v>280</v>
      </c>
      <c r="S22" s="319">
        <f t="shared" si="7"/>
        <v>3130</v>
      </c>
      <c r="T22" s="317">
        <f t="shared" si="8"/>
        <v>0</v>
      </c>
      <c r="U22" s="314">
        <f t="shared" si="9"/>
        <v>140</v>
      </c>
      <c r="V22" s="314">
        <f t="shared" si="10"/>
        <v>1350</v>
      </c>
      <c r="W22" s="314">
        <f t="shared" si="18"/>
        <v>1700</v>
      </c>
      <c r="X22" s="314">
        <f t="shared" si="11"/>
        <v>300</v>
      </c>
      <c r="Y22" s="314">
        <f t="shared" si="12"/>
        <v>3350</v>
      </c>
      <c r="Z22" s="317">
        <f t="shared" si="13"/>
        <v>0</v>
      </c>
      <c r="AA22" s="345">
        <f t="shared" si="14"/>
        <v>0</v>
      </c>
    </row>
    <row r="23" spans="1:27">
      <c r="A23" s="322">
        <v>16</v>
      </c>
      <c r="B23" s="315">
        <f>IF($B$4="上水道",IF($B$2&lt;=20,LOOKUP(A23,単価明細!A:A,単価明細!B:B),LOOKUP(A23,単価明細!A:A,単価明細!F:F)),IF($B$2&lt;=20,LOOKUP(A23,単価明細!A:A,単価明細!B:B),LOOKUP(A23,単価明細!A:A,単価明細!F:F))+10)</f>
        <v>180</v>
      </c>
      <c r="C23" s="319">
        <f>IF($B$4="上水道",IF($B$2&lt;=20,LOOKUP(A23,単価明細!A:A,単価明細!C:C),LOOKUP(A23,単価明細!A:A,単価明細!G:G)),IF($B$2&lt;=20,LOOKUP(A23,単価明細!A:A,単価明細!C:C),LOOKUP(A23,単価明細!A:A,単価明細!G:G))+300)</f>
        <v>0</v>
      </c>
      <c r="D23" s="319">
        <f t="shared" si="15"/>
        <v>1230</v>
      </c>
      <c r="E23" s="319">
        <f>LOOKUP($B$2,単価明細!J:J,単価明細!K:K)</f>
        <v>1800</v>
      </c>
      <c r="F23" s="319">
        <f t="shared" si="0"/>
        <v>300</v>
      </c>
      <c r="G23" s="316">
        <f t="shared" si="1"/>
        <v>3330</v>
      </c>
      <c r="H23" s="315">
        <f>単価明細!M18</f>
        <v>140</v>
      </c>
      <c r="I23" s="319">
        <f>早見表!$Q$37</f>
        <v>1350</v>
      </c>
      <c r="J23" s="314">
        <f t="shared" si="16"/>
        <v>1840</v>
      </c>
      <c r="K23" s="314">
        <f t="shared" si="2"/>
        <v>310</v>
      </c>
      <c r="L23" s="316">
        <f t="shared" si="3"/>
        <v>3500</v>
      </c>
      <c r="M23" s="319">
        <f t="shared" si="4"/>
        <v>16</v>
      </c>
      <c r="N23" s="319">
        <f>IF($B$1=1,B23,LOOKUP(M23,単価明細!A:A,単価明細!B:B)*B$1)</f>
        <v>180</v>
      </c>
      <c r="O23" s="319">
        <f t="shared" si="5"/>
        <v>0</v>
      </c>
      <c r="P23" s="319">
        <f t="shared" si="17"/>
        <v>1230</v>
      </c>
      <c r="Q23" s="319">
        <f>LOOKUP($B$2,単価明細!J:J,単価明細!K:K)</f>
        <v>1800</v>
      </c>
      <c r="R23" s="319">
        <f t="shared" si="6"/>
        <v>300</v>
      </c>
      <c r="S23" s="319">
        <f t="shared" si="7"/>
        <v>3330</v>
      </c>
      <c r="T23" s="317">
        <f t="shared" si="8"/>
        <v>0</v>
      </c>
      <c r="U23" s="314">
        <f t="shared" si="9"/>
        <v>140</v>
      </c>
      <c r="V23" s="314">
        <f t="shared" si="10"/>
        <v>1350</v>
      </c>
      <c r="W23" s="314">
        <f t="shared" si="18"/>
        <v>1840</v>
      </c>
      <c r="X23" s="314">
        <f t="shared" si="11"/>
        <v>310</v>
      </c>
      <c r="Y23" s="314">
        <f t="shared" si="12"/>
        <v>3500</v>
      </c>
      <c r="Z23" s="317">
        <f t="shared" si="13"/>
        <v>0</v>
      </c>
      <c r="AA23" s="345">
        <f t="shared" si="14"/>
        <v>0</v>
      </c>
    </row>
    <row r="24" spans="1:27">
      <c r="A24" s="322">
        <v>17</v>
      </c>
      <c r="B24" s="315">
        <f>IF($B$4="上水道",IF($B$2&lt;=20,LOOKUP(A24,単価明細!A:A,単価明細!B:B),LOOKUP(A24,単価明細!A:A,単価明細!F:F)),IF($B$2&lt;=20,LOOKUP(A24,単価明細!A:A,単価明細!B:B),LOOKUP(A24,単価明細!A:A,単価明細!F:F))+10)</f>
        <v>180</v>
      </c>
      <c r="C24" s="319">
        <f>IF($B$4="上水道",IF($B$2&lt;=20,LOOKUP(A24,単価明細!A:A,単価明細!C:C),LOOKUP(A24,単価明細!A:A,単価明細!G:G)),IF($B$2&lt;=20,LOOKUP(A24,単価明細!A:A,単価明細!C:C),LOOKUP(A24,単価明細!A:A,単価明細!G:G))+300)</f>
        <v>0</v>
      </c>
      <c r="D24" s="319">
        <f t="shared" si="15"/>
        <v>1410</v>
      </c>
      <c r="E24" s="319">
        <f>LOOKUP($B$2,単価明細!J:J,単価明細!K:K)</f>
        <v>1800</v>
      </c>
      <c r="F24" s="319">
        <f t="shared" si="0"/>
        <v>320</v>
      </c>
      <c r="G24" s="316">
        <f t="shared" si="1"/>
        <v>3530</v>
      </c>
      <c r="H24" s="315">
        <f>単価明細!M19</f>
        <v>140</v>
      </c>
      <c r="I24" s="319">
        <f>早見表!$Q$37</f>
        <v>1350</v>
      </c>
      <c r="J24" s="314">
        <f t="shared" si="16"/>
        <v>1980</v>
      </c>
      <c r="K24" s="314">
        <f t="shared" si="2"/>
        <v>330</v>
      </c>
      <c r="L24" s="316">
        <f t="shared" si="3"/>
        <v>3660</v>
      </c>
      <c r="M24" s="319">
        <f t="shared" si="4"/>
        <v>17</v>
      </c>
      <c r="N24" s="319">
        <f>IF($B$1=1,B24,LOOKUP(M24,単価明細!A:A,単価明細!B:B)*B$1)</f>
        <v>180</v>
      </c>
      <c r="O24" s="319">
        <f t="shared" si="5"/>
        <v>0</v>
      </c>
      <c r="P24" s="319">
        <f t="shared" si="17"/>
        <v>1410</v>
      </c>
      <c r="Q24" s="319">
        <f>LOOKUP($B$2,単価明細!J:J,単価明細!K:K)</f>
        <v>1800</v>
      </c>
      <c r="R24" s="319">
        <f t="shared" si="6"/>
        <v>320</v>
      </c>
      <c r="S24" s="319">
        <f t="shared" si="7"/>
        <v>3530</v>
      </c>
      <c r="T24" s="317">
        <f t="shared" si="8"/>
        <v>0</v>
      </c>
      <c r="U24" s="314">
        <f t="shared" si="9"/>
        <v>140</v>
      </c>
      <c r="V24" s="314">
        <f t="shared" si="10"/>
        <v>1350</v>
      </c>
      <c r="W24" s="314">
        <f t="shared" si="18"/>
        <v>1980</v>
      </c>
      <c r="X24" s="314">
        <f t="shared" si="11"/>
        <v>330</v>
      </c>
      <c r="Y24" s="314">
        <f t="shared" si="12"/>
        <v>3660</v>
      </c>
      <c r="Z24" s="317">
        <f t="shared" si="13"/>
        <v>0</v>
      </c>
      <c r="AA24" s="345">
        <f t="shared" si="14"/>
        <v>0</v>
      </c>
    </row>
    <row r="25" spans="1:27">
      <c r="A25" s="322">
        <v>18</v>
      </c>
      <c r="B25" s="315">
        <f>IF($B$4="上水道",IF($B$2&lt;=20,LOOKUP(A25,単価明細!A:A,単価明細!B:B),LOOKUP(A25,単価明細!A:A,単価明細!F:F)),IF($B$2&lt;=20,LOOKUP(A25,単価明細!A:A,単価明細!B:B),LOOKUP(A25,単価明細!A:A,単価明細!F:F))+10)</f>
        <v>180</v>
      </c>
      <c r="C25" s="319">
        <f>IF($B$4="上水道",IF($B$2&lt;=20,LOOKUP(A25,単価明細!A:A,単価明細!C:C),LOOKUP(A25,単価明細!A:A,単価明細!G:G)),IF($B$2&lt;=20,LOOKUP(A25,単価明細!A:A,単価明細!C:C),LOOKUP(A25,単価明細!A:A,単価明細!G:G))+300)</f>
        <v>0</v>
      </c>
      <c r="D25" s="319">
        <f t="shared" si="15"/>
        <v>1590</v>
      </c>
      <c r="E25" s="319">
        <f>LOOKUP($B$2,単価明細!J:J,単価明細!K:K)</f>
        <v>1800</v>
      </c>
      <c r="F25" s="319">
        <f t="shared" si="0"/>
        <v>330</v>
      </c>
      <c r="G25" s="316">
        <f t="shared" si="1"/>
        <v>3720</v>
      </c>
      <c r="H25" s="315">
        <f>単価明細!M20</f>
        <v>140</v>
      </c>
      <c r="I25" s="319">
        <f>早見表!$Q$37</f>
        <v>1350</v>
      </c>
      <c r="J25" s="314">
        <f t="shared" si="16"/>
        <v>2120</v>
      </c>
      <c r="K25" s="314">
        <f t="shared" si="2"/>
        <v>340</v>
      </c>
      <c r="L25" s="316">
        <f t="shared" si="3"/>
        <v>3810</v>
      </c>
      <c r="M25" s="319">
        <f t="shared" si="4"/>
        <v>18</v>
      </c>
      <c r="N25" s="319">
        <f>IF($B$1=1,B25,LOOKUP(M25,単価明細!A:A,単価明細!B:B)*B$1)</f>
        <v>180</v>
      </c>
      <c r="O25" s="319">
        <f t="shared" si="5"/>
        <v>0</v>
      </c>
      <c r="P25" s="319">
        <f t="shared" si="17"/>
        <v>1590</v>
      </c>
      <c r="Q25" s="319">
        <f>LOOKUP($B$2,単価明細!J:J,単価明細!K:K)</f>
        <v>1800</v>
      </c>
      <c r="R25" s="319">
        <f t="shared" si="6"/>
        <v>330</v>
      </c>
      <c r="S25" s="319">
        <f t="shared" si="7"/>
        <v>3720</v>
      </c>
      <c r="T25" s="317">
        <f t="shared" si="8"/>
        <v>0</v>
      </c>
      <c r="U25" s="314">
        <f t="shared" si="9"/>
        <v>140</v>
      </c>
      <c r="V25" s="314">
        <f t="shared" si="10"/>
        <v>1350</v>
      </c>
      <c r="W25" s="314">
        <f t="shared" si="18"/>
        <v>2120</v>
      </c>
      <c r="X25" s="314">
        <f t="shared" si="11"/>
        <v>340</v>
      </c>
      <c r="Y25" s="314">
        <f t="shared" si="12"/>
        <v>3810</v>
      </c>
      <c r="Z25" s="317">
        <f t="shared" si="13"/>
        <v>0</v>
      </c>
      <c r="AA25" s="345">
        <f t="shared" si="14"/>
        <v>0</v>
      </c>
    </row>
    <row r="26" spans="1:27">
      <c r="A26" s="322">
        <v>19</v>
      </c>
      <c r="B26" s="315">
        <f>IF($B$4="上水道",IF($B$2&lt;=20,LOOKUP(A26,単価明細!A:A,単価明細!B:B),LOOKUP(A26,単価明細!A:A,単価明細!F:F)),IF($B$2&lt;=20,LOOKUP(A26,単価明細!A:A,単価明細!B:B),LOOKUP(A26,単価明細!A:A,単価明細!F:F))+10)</f>
        <v>180</v>
      </c>
      <c r="C26" s="319">
        <f>IF($B$4="上水道",IF($B$2&lt;=20,LOOKUP(A26,単価明細!A:A,単価明細!C:C),LOOKUP(A26,単価明細!A:A,単価明細!G:G)),IF($B$2&lt;=20,LOOKUP(A26,単価明細!A:A,単価明細!C:C),LOOKUP(A26,単価明細!A:A,単価明細!G:G))+300)</f>
        <v>0</v>
      </c>
      <c r="D26" s="319">
        <f t="shared" si="15"/>
        <v>1770</v>
      </c>
      <c r="E26" s="319">
        <f>LOOKUP($B$2,単価明細!J:J,単価明細!K:K)</f>
        <v>1800</v>
      </c>
      <c r="F26" s="319">
        <f t="shared" si="0"/>
        <v>350</v>
      </c>
      <c r="G26" s="316">
        <f t="shared" si="1"/>
        <v>3920</v>
      </c>
      <c r="H26" s="315">
        <f>単価明細!M21</f>
        <v>140</v>
      </c>
      <c r="I26" s="319">
        <f>早見表!$Q$37</f>
        <v>1350</v>
      </c>
      <c r="J26" s="314">
        <f t="shared" si="16"/>
        <v>2260</v>
      </c>
      <c r="K26" s="314">
        <f t="shared" si="2"/>
        <v>360</v>
      </c>
      <c r="L26" s="316">
        <f t="shared" si="3"/>
        <v>3970</v>
      </c>
      <c r="M26" s="319">
        <f t="shared" si="4"/>
        <v>19</v>
      </c>
      <c r="N26" s="319">
        <f>IF($B$1=1,B26,LOOKUP(M26,単価明細!A:A,単価明細!B:B)*B$1)</f>
        <v>180</v>
      </c>
      <c r="O26" s="319">
        <f t="shared" si="5"/>
        <v>0</v>
      </c>
      <c r="P26" s="319">
        <f t="shared" si="17"/>
        <v>1770</v>
      </c>
      <c r="Q26" s="319">
        <f>LOOKUP($B$2,単価明細!J:J,単価明細!K:K)</f>
        <v>1800</v>
      </c>
      <c r="R26" s="319">
        <f t="shared" si="6"/>
        <v>350</v>
      </c>
      <c r="S26" s="319">
        <f t="shared" si="7"/>
        <v>3920</v>
      </c>
      <c r="T26" s="317">
        <f t="shared" si="8"/>
        <v>0</v>
      </c>
      <c r="U26" s="314">
        <f t="shared" si="9"/>
        <v>140</v>
      </c>
      <c r="V26" s="314">
        <f t="shared" si="10"/>
        <v>1350</v>
      </c>
      <c r="W26" s="314">
        <f t="shared" si="18"/>
        <v>2260</v>
      </c>
      <c r="X26" s="314">
        <f t="shared" si="11"/>
        <v>360</v>
      </c>
      <c r="Y26" s="314">
        <f t="shared" si="12"/>
        <v>3970</v>
      </c>
      <c r="Z26" s="317">
        <f t="shared" si="13"/>
        <v>0</v>
      </c>
      <c r="AA26" s="345">
        <f t="shared" si="14"/>
        <v>0</v>
      </c>
    </row>
    <row r="27" spans="1:27">
      <c r="A27" s="322">
        <v>20</v>
      </c>
      <c r="B27" s="315">
        <f>IF($B$4="上水道",IF($B$2&lt;=20,LOOKUP(A27,単価明細!A:A,単価明細!B:B),LOOKUP(A27,単価明細!A:A,単価明細!F:F)),IF($B$2&lt;=20,LOOKUP(A27,単価明細!A:A,単価明細!B:B),LOOKUP(A27,単価明細!A:A,単価明細!F:F))+10)</f>
        <v>180</v>
      </c>
      <c r="C27" s="319">
        <f>IF($B$4="上水道",IF($B$2&lt;=20,LOOKUP(A27,単価明細!A:A,単価明細!C:C),LOOKUP(A27,単価明細!A:A,単価明細!G:G)),IF($B$2&lt;=20,LOOKUP(A27,単価明細!A:A,単価明細!C:C),LOOKUP(A27,単価明細!A:A,単価明細!G:G))+300)</f>
        <v>0</v>
      </c>
      <c r="D27" s="319">
        <f t="shared" si="15"/>
        <v>1950</v>
      </c>
      <c r="E27" s="319">
        <f>LOOKUP($B$2,単価明細!J:J,単価明細!K:K)</f>
        <v>1800</v>
      </c>
      <c r="F27" s="319">
        <f t="shared" si="0"/>
        <v>370</v>
      </c>
      <c r="G27" s="316">
        <f t="shared" si="1"/>
        <v>4120</v>
      </c>
      <c r="H27" s="315">
        <f>単価明細!M22</f>
        <v>140</v>
      </c>
      <c r="I27" s="319">
        <f>早見表!$Q$37</f>
        <v>1350</v>
      </c>
      <c r="J27" s="314">
        <f t="shared" si="16"/>
        <v>2400</v>
      </c>
      <c r="K27" s="314">
        <f t="shared" si="2"/>
        <v>370</v>
      </c>
      <c r="L27" s="316">
        <f t="shared" si="3"/>
        <v>4120</v>
      </c>
      <c r="M27" s="319">
        <f t="shared" si="4"/>
        <v>20</v>
      </c>
      <c r="N27" s="319">
        <f>IF($B$1=1,B27,LOOKUP(M27,単価明細!A:A,単価明細!B:B)*B$1)</f>
        <v>180</v>
      </c>
      <c r="O27" s="319">
        <f t="shared" si="5"/>
        <v>0</v>
      </c>
      <c r="P27" s="319">
        <f t="shared" si="17"/>
        <v>1950</v>
      </c>
      <c r="Q27" s="319">
        <f>LOOKUP($B$2,単価明細!J:J,単価明細!K:K)</f>
        <v>1800</v>
      </c>
      <c r="R27" s="319">
        <f t="shared" si="6"/>
        <v>370</v>
      </c>
      <c r="S27" s="319">
        <f t="shared" si="7"/>
        <v>4120</v>
      </c>
      <c r="T27" s="317">
        <f t="shared" si="8"/>
        <v>0</v>
      </c>
      <c r="U27" s="314">
        <f t="shared" si="9"/>
        <v>140</v>
      </c>
      <c r="V27" s="314">
        <f t="shared" si="10"/>
        <v>1350</v>
      </c>
      <c r="W27" s="314">
        <f t="shared" si="18"/>
        <v>2400</v>
      </c>
      <c r="X27" s="314">
        <f t="shared" si="11"/>
        <v>370</v>
      </c>
      <c r="Y27" s="314">
        <f t="shared" si="12"/>
        <v>4120</v>
      </c>
      <c r="Z27" s="317">
        <f t="shared" si="13"/>
        <v>0</v>
      </c>
      <c r="AA27" s="345">
        <f t="shared" si="14"/>
        <v>0</v>
      </c>
    </row>
    <row r="28" spans="1:27">
      <c r="A28" s="322">
        <v>21</v>
      </c>
      <c r="B28" s="315">
        <f>IF($B$4="上水道",IF($B$2&lt;=20,LOOKUP(A28,単価明細!A:A,単価明細!B:B),LOOKUP(A28,単価明細!A:A,単価明細!F:F)),IF($B$2&lt;=20,LOOKUP(A28,単価明細!A:A,単価明細!B:B),LOOKUP(A28,単価明細!A:A,単価明細!F:F))+10)</f>
        <v>180</v>
      </c>
      <c r="C28" s="319">
        <f>IF($B$4="上水道",IF($B$2&lt;=20,LOOKUP(A28,単価明細!A:A,単価明細!C:C),LOOKUP(A28,単価明細!A:A,単価明細!G:G)),IF($B$2&lt;=20,LOOKUP(A28,単価明細!A:A,単価明細!C:C),LOOKUP(A28,単価明細!A:A,単価明細!G:G))+300)</f>
        <v>0</v>
      </c>
      <c r="D28" s="319">
        <f t="shared" si="15"/>
        <v>2130</v>
      </c>
      <c r="E28" s="319">
        <f>LOOKUP($B$2,単価明細!J:J,単価明細!K:K)</f>
        <v>1800</v>
      </c>
      <c r="F28" s="319">
        <f t="shared" si="0"/>
        <v>390</v>
      </c>
      <c r="G28" s="316">
        <f t="shared" si="1"/>
        <v>4320</v>
      </c>
      <c r="H28" s="315">
        <f>単価明細!M23</f>
        <v>140</v>
      </c>
      <c r="I28" s="319">
        <f>早見表!$Q$37</f>
        <v>1350</v>
      </c>
      <c r="J28" s="314">
        <f t="shared" si="16"/>
        <v>2540</v>
      </c>
      <c r="K28" s="314">
        <f t="shared" si="2"/>
        <v>380</v>
      </c>
      <c r="L28" s="316">
        <f t="shared" si="3"/>
        <v>4270</v>
      </c>
      <c r="M28" s="319">
        <f t="shared" si="4"/>
        <v>21</v>
      </c>
      <c r="N28" s="319">
        <f>IF($B$1=1,B28,LOOKUP(M28,単価明細!A:A,単価明細!B:B)*B$1)</f>
        <v>180</v>
      </c>
      <c r="O28" s="319">
        <f t="shared" si="5"/>
        <v>0</v>
      </c>
      <c r="P28" s="319">
        <f t="shared" si="17"/>
        <v>2130</v>
      </c>
      <c r="Q28" s="319">
        <f>LOOKUP($B$2,単価明細!J:J,単価明細!K:K)</f>
        <v>1800</v>
      </c>
      <c r="R28" s="319">
        <f t="shared" si="6"/>
        <v>390</v>
      </c>
      <c r="S28" s="319">
        <f t="shared" si="7"/>
        <v>4320</v>
      </c>
      <c r="T28" s="317">
        <f t="shared" si="8"/>
        <v>0</v>
      </c>
      <c r="U28" s="314">
        <f t="shared" si="9"/>
        <v>140</v>
      </c>
      <c r="V28" s="314">
        <f t="shared" si="10"/>
        <v>1350</v>
      </c>
      <c r="W28" s="314">
        <f t="shared" si="18"/>
        <v>2540</v>
      </c>
      <c r="X28" s="314">
        <f t="shared" si="11"/>
        <v>380</v>
      </c>
      <c r="Y28" s="314">
        <f t="shared" si="12"/>
        <v>4270</v>
      </c>
      <c r="Z28" s="317">
        <f t="shared" si="13"/>
        <v>0</v>
      </c>
      <c r="AA28" s="345">
        <f t="shared" si="14"/>
        <v>0</v>
      </c>
    </row>
    <row r="29" spans="1:27">
      <c r="A29" s="322">
        <v>22</v>
      </c>
      <c r="B29" s="315">
        <f>IF($B$4="上水道",IF($B$2&lt;=20,LOOKUP(A29,単価明細!A:A,単価明細!B:B),LOOKUP(A29,単価明細!A:A,単価明細!F:F)),IF($B$2&lt;=20,LOOKUP(A29,単価明細!A:A,単価明細!B:B),LOOKUP(A29,単価明細!A:A,単価明細!F:F))+10)</f>
        <v>180</v>
      </c>
      <c r="C29" s="319">
        <f>IF($B$4="上水道",IF($B$2&lt;=20,LOOKUP(A29,単価明細!A:A,単価明細!C:C),LOOKUP(A29,単価明細!A:A,単価明細!G:G)),IF($B$2&lt;=20,LOOKUP(A29,単価明細!A:A,単価明細!C:C),LOOKUP(A29,単価明細!A:A,単価明細!G:G))+300)</f>
        <v>0</v>
      </c>
      <c r="D29" s="319">
        <f t="shared" si="15"/>
        <v>2310</v>
      </c>
      <c r="E29" s="319">
        <f>LOOKUP($B$2,単価明細!J:J,単価明細!K:K)</f>
        <v>1800</v>
      </c>
      <c r="F29" s="319">
        <f t="shared" si="0"/>
        <v>410</v>
      </c>
      <c r="G29" s="316">
        <f t="shared" si="1"/>
        <v>4520</v>
      </c>
      <c r="H29" s="315">
        <f>単価明細!M24</f>
        <v>140</v>
      </c>
      <c r="I29" s="319">
        <f>早見表!$Q$37</f>
        <v>1350</v>
      </c>
      <c r="J29" s="314">
        <f t="shared" si="16"/>
        <v>2680</v>
      </c>
      <c r="K29" s="314">
        <f t="shared" si="2"/>
        <v>400</v>
      </c>
      <c r="L29" s="316">
        <f t="shared" si="3"/>
        <v>4430</v>
      </c>
      <c r="M29" s="319">
        <f t="shared" si="4"/>
        <v>22</v>
      </c>
      <c r="N29" s="319">
        <f>IF($B$1=1,B29,LOOKUP(M29,単価明細!A:A,単価明細!B:B)*B$1)</f>
        <v>180</v>
      </c>
      <c r="O29" s="319">
        <f t="shared" si="5"/>
        <v>0</v>
      </c>
      <c r="P29" s="319">
        <f t="shared" si="17"/>
        <v>2310</v>
      </c>
      <c r="Q29" s="319">
        <f>LOOKUP($B$2,単価明細!J:J,単価明細!K:K)</f>
        <v>1800</v>
      </c>
      <c r="R29" s="319">
        <f t="shared" si="6"/>
        <v>410</v>
      </c>
      <c r="S29" s="319">
        <f t="shared" si="7"/>
        <v>4520</v>
      </c>
      <c r="T29" s="317">
        <f t="shared" si="8"/>
        <v>0</v>
      </c>
      <c r="U29" s="314">
        <f t="shared" si="9"/>
        <v>140</v>
      </c>
      <c r="V29" s="314">
        <f t="shared" si="10"/>
        <v>1350</v>
      </c>
      <c r="W29" s="314">
        <f t="shared" si="18"/>
        <v>2680</v>
      </c>
      <c r="X29" s="314">
        <f t="shared" si="11"/>
        <v>400</v>
      </c>
      <c r="Y29" s="314">
        <f t="shared" si="12"/>
        <v>4430</v>
      </c>
      <c r="Z29" s="317">
        <f t="shared" si="13"/>
        <v>0</v>
      </c>
      <c r="AA29" s="345">
        <f t="shared" si="14"/>
        <v>0</v>
      </c>
    </row>
    <row r="30" spans="1:27">
      <c r="A30" s="322">
        <v>23</v>
      </c>
      <c r="B30" s="315">
        <f>IF($B$4="上水道",IF($B$2&lt;=20,LOOKUP(A30,単価明細!A:A,単価明細!B:B),LOOKUP(A30,単価明細!A:A,単価明細!F:F)),IF($B$2&lt;=20,LOOKUP(A30,単価明細!A:A,単価明細!B:B),LOOKUP(A30,単価明細!A:A,単価明細!F:F))+10)</f>
        <v>180</v>
      </c>
      <c r="C30" s="319">
        <f>IF($B$4="上水道",IF($B$2&lt;=20,LOOKUP(A30,単価明細!A:A,単価明細!C:C),LOOKUP(A30,単価明細!A:A,単価明細!G:G)),IF($B$2&lt;=20,LOOKUP(A30,単価明細!A:A,単価明細!C:C),LOOKUP(A30,単価明細!A:A,単価明細!G:G))+300)</f>
        <v>0</v>
      </c>
      <c r="D30" s="319">
        <f t="shared" si="15"/>
        <v>2490</v>
      </c>
      <c r="E30" s="319">
        <f>LOOKUP($B$2,単価明細!J:J,単価明細!K:K)</f>
        <v>1800</v>
      </c>
      <c r="F30" s="319">
        <f t="shared" si="0"/>
        <v>420</v>
      </c>
      <c r="G30" s="316">
        <f t="shared" si="1"/>
        <v>4710</v>
      </c>
      <c r="H30" s="315">
        <f>単価明細!M25</f>
        <v>140</v>
      </c>
      <c r="I30" s="319">
        <f>早見表!$Q$37</f>
        <v>1350</v>
      </c>
      <c r="J30" s="314">
        <f t="shared" si="16"/>
        <v>2820</v>
      </c>
      <c r="K30" s="314">
        <f t="shared" si="2"/>
        <v>410</v>
      </c>
      <c r="L30" s="316">
        <f t="shared" si="3"/>
        <v>4580</v>
      </c>
      <c r="M30" s="319">
        <f t="shared" si="4"/>
        <v>23</v>
      </c>
      <c r="N30" s="319">
        <f>IF($B$1=1,B30,LOOKUP(M30,単価明細!A:A,単価明細!B:B)*B$1)</f>
        <v>180</v>
      </c>
      <c r="O30" s="319">
        <f t="shared" si="5"/>
        <v>0</v>
      </c>
      <c r="P30" s="319">
        <f t="shared" si="17"/>
        <v>2490</v>
      </c>
      <c r="Q30" s="319">
        <f>LOOKUP($B$2,単価明細!J:J,単価明細!K:K)</f>
        <v>1800</v>
      </c>
      <c r="R30" s="319">
        <f t="shared" si="6"/>
        <v>420</v>
      </c>
      <c r="S30" s="319">
        <f t="shared" si="7"/>
        <v>4710</v>
      </c>
      <c r="T30" s="317">
        <f t="shared" si="8"/>
        <v>0</v>
      </c>
      <c r="U30" s="314">
        <f t="shared" si="9"/>
        <v>140</v>
      </c>
      <c r="V30" s="314">
        <f t="shared" si="10"/>
        <v>1350</v>
      </c>
      <c r="W30" s="314">
        <f t="shared" si="18"/>
        <v>2820</v>
      </c>
      <c r="X30" s="314">
        <f t="shared" si="11"/>
        <v>410</v>
      </c>
      <c r="Y30" s="314">
        <f t="shared" si="12"/>
        <v>4580</v>
      </c>
      <c r="Z30" s="317">
        <f t="shared" si="13"/>
        <v>0</v>
      </c>
      <c r="AA30" s="345">
        <f t="shared" si="14"/>
        <v>0</v>
      </c>
    </row>
    <row r="31" spans="1:27">
      <c r="A31" s="322">
        <v>24</v>
      </c>
      <c r="B31" s="315">
        <f>IF($B$4="上水道",IF($B$2&lt;=20,LOOKUP(A31,単価明細!A:A,単価明細!B:B),LOOKUP(A31,単価明細!A:A,単価明細!F:F)),IF($B$2&lt;=20,LOOKUP(A31,単価明細!A:A,単価明細!B:B),LOOKUP(A31,単価明細!A:A,単価明細!F:F))+10)</f>
        <v>180</v>
      </c>
      <c r="C31" s="319">
        <f>IF($B$4="上水道",IF($B$2&lt;=20,LOOKUP(A31,単価明細!A:A,単価明細!C:C),LOOKUP(A31,単価明細!A:A,単価明細!G:G)),IF($B$2&lt;=20,LOOKUP(A31,単価明細!A:A,単価明細!C:C),LOOKUP(A31,単価明細!A:A,単価明細!G:G))+300)</f>
        <v>0</v>
      </c>
      <c r="D31" s="319">
        <f t="shared" si="15"/>
        <v>2670</v>
      </c>
      <c r="E31" s="319">
        <f>LOOKUP($B$2,単価明細!J:J,単価明細!K:K)</f>
        <v>1800</v>
      </c>
      <c r="F31" s="319">
        <f t="shared" si="0"/>
        <v>440</v>
      </c>
      <c r="G31" s="316">
        <f t="shared" si="1"/>
        <v>4910</v>
      </c>
      <c r="H31" s="315">
        <f>単価明細!M26</f>
        <v>140</v>
      </c>
      <c r="I31" s="319">
        <f>早見表!$Q$37</f>
        <v>1350</v>
      </c>
      <c r="J31" s="314">
        <f t="shared" si="16"/>
        <v>2960</v>
      </c>
      <c r="K31" s="314">
        <f t="shared" si="2"/>
        <v>430</v>
      </c>
      <c r="L31" s="316">
        <f t="shared" si="3"/>
        <v>4740</v>
      </c>
      <c r="M31" s="319">
        <f t="shared" si="4"/>
        <v>24</v>
      </c>
      <c r="N31" s="319">
        <f>IF($B$1=1,B31,LOOKUP(M31,単価明細!A:A,単価明細!B:B)*B$1)</f>
        <v>180</v>
      </c>
      <c r="O31" s="319">
        <f t="shared" si="5"/>
        <v>0</v>
      </c>
      <c r="P31" s="319">
        <f t="shared" si="17"/>
        <v>2670</v>
      </c>
      <c r="Q31" s="319">
        <f>LOOKUP($B$2,単価明細!J:J,単価明細!K:K)</f>
        <v>1800</v>
      </c>
      <c r="R31" s="319">
        <f t="shared" si="6"/>
        <v>440</v>
      </c>
      <c r="S31" s="319">
        <f t="shared" si="7"/>
        <v>4910</v>
      </c>
      <c r="T31" s="317">
        <f t="shared" si="8"/>
        <v>0</v>
      </c>
      <c r="U31" s="314">
        <f t="shared" si="9"/>
        <v>140</v>
      </c>
      <c r="V31" s="314">
        <f t="shared" si="10"/>
        <v>1350</v>
      </c>
      <c r="W31" s="314">
        <f t="shared" si="18"/>
        <v>2960</v>
      </c>
      <c r="X31" s="314">
        <f t="shared" si="11"/>
        <v>430</v>
      </c>
      <c r="Y31" s="314">
        <f t="shared" si="12"/>
        <v>4740</v>
      </c>
      <c r="Z31" s="317">
        <f t="shared" si="13"/>
        <v>0</v>
      </c>
      <c r="AA31" s="345">
        <f t="shared" si="14"/>
        <v>0</v>
      </c>
    </row>
    <row r="32" spans="1:27">
      <c r="A32" s="322">
        <v>25</v>
      </c>
      <c r="B32" s="315">
        <f>IF($B$4="上水道",IF($B$2&lt;=20,LOOKUP(A32,単価明細!A:A,単価明細!B:B),LOOKUP(A32,単価明細!A:A,単価明細!F:F)),IF($B$2&lt;=20,LOOKUP(A32,単価明細!A:A,単価明細!B:B),LOOKUP(A32,単価明細!A:A,単価明細!F:F))+10)</f>
        <v>180</v>
      </c>
      <c r="C32" s="319">
        <f>IF($B$4="上水道",IF($B$2&lt;=20,LOOKUP(A32,単価明細!A:A,単価明細!C:C),LOOKUP(A32,単価明細!A:A,単価明細!G:G)),IF($B$2&lt;=20,LOOKUP(A32,単価明細!A:A,単価明細!C:C),LOOKUP(A32,単価明細!A:A,単価明細!G:G))+300)</f>
        <v>0</v>
      </c>
      <c r="D32" s="319">
        <f t="shared" si="15"/>
        <v>2850</v>
      </c>
      <c r="E32" s="319">
        <f>LOOKUP($B$2,単価明細!J:J,単価明細!K:K)</f>
        <v>1800</v>
      </c>
      <c r="F32" s="319">
        <f t="shared" si="0"/>
        <v>460</v>
      </c>
      <c r="G32" s="316">
        <f t="shared" si="1"/>
        <v>5110</v>
      </c>
      <c r="H32" s="315">
        <f>単価明細!M27</f>
        <v>140</v>
      </c>
      <c r="I32" s="319">
        <f>早見表!$Q$37</f>
        <v>1350</v>
      </c>
      <c r="J32" s="314">
        <f t="shared" si="16"/>
        <v>3100</v>
      </c>
      <c r="K32" s="314">
        <f t="shared" si="2"/>
        <v>440</v>
      </c>
      <c r="L32" s="316">
        <f t="shared" si="3"/>
        <v>4890</v>
      </c>
      <c r="M32" s="319">
        <f t="shared" si="4"/>
        <v>25</v>
      </c>
      <c r="N32" s="319">
        <f>IF($B$1=1,B32,LOOKUP(M32,単価明細!A:A,単価明細!B:B)*B$1)</f>
        <v>180</v>
      </c>
      <c r="O32" s="319">
        <f t="shared" si="5"/>
        <v>0</v>
      </c>
      <c r="P32" s="319">
        <f t="shared" si="17"/>
        <v>2850</v>
      </c>
      <c r="Q32" s="319">
        <f>LOOKUP($B$2,単価明細!J:J,単価明細!K:K)</f>
        <v>1800</v>
      </c>
      <c r="R32" s="319">
        <f t="shared" si="6"/>
        <v>460</v>
      </c>
      <c r="S32" s="319">
        <f t="shared" si="7"/>
        <v>5110</v>
      </c>
      <c r="T32" s="317">
        <f t="shared" si="8"/>
        <v>0</v>
      </c>
      <c r="U32" s="314">
        <f t="shared" si="9"/>
        <v>140</v>
      </c>
      <c r="V32" s="314">
        <f t="shared" si="10"/>
        <v>1350</v>
      </c>
      <c r="W32" s="314">
        <f t="shared" si="18"/>
        <v>3100</v>
      </c>
      <c r="X32" s="314">
        <f t="shared" si="11"/>
        <v>440</v>
      </c>
      <c r="Y32" s="314">
        <f t="shared" si="12"/>
        <v>4890</v>
      </c>
      <c r="Z32" s="317">
        <f t="shared" si="13"/>
        <v>0</v>
      </c>
      <c r="AA32" s="345">
        <f t="shared" si="14"/>
        <v>0</v>
      </c>
    </row>
    <row r="33" spans="1:27">
      <c r="A33" s="322">
        <v>26</v>
      </c>
      <c r="B33" s="315">
        <f>IF($B$4="上水道",IF($B$2&lt;=20,LOOKUP(A33,単価明細!A:A,単価明細!B:B),LOOKUP(A33,単価明細!A:A,単価明細!F:F)),IF($B$2&lt;=20,LOOKUP(A33,単価明細!A:A,単価明細!B:B),LOOKUP(A33,単価明細!A:A,単価明細!F:F))+10)</f>
        <v>180</v>
      </c>
      <c r="C33" s="319">
        <f>IF($B$4="上水道",IF($B$2&lt;=20,LOOKUP(A33,単価明細!A:A,単価明細!C:C),LOOKUP(A33,単価明細!A:A,単価明細!G:G)),IF($B$2&lt;=20,LOOKUP(A33,単価明細!A:A,単価明細!C:C),LOOKUP(A33,単価明細!A:A,単価明細!G:G))+300)</f>
        <v>0</v>
      </c>
      <c r="D33" s="319">
        <f t="shared" si="15"/>
        <v>3030</v>
      </c>
      <c r="E33" s="319">
        <f>LOOKUP($B$2,単価明細!J:J,単価明細!K:K)</f>
        <v>1800</v>
      </c>
      <c r="F33" s="319">
        <f t="shared" si="0"/>
        <v>480</v>
      </c>
      <c r="G33" s="316">
        <f t="shared" si="1"/>
        <v>5310</v>
      </c>
      <c r="H33" s="315">
        <f>単価明細!M28</f>
        <v>140</v>
      </c>
      <c r="I33" s="319">
        <f>早見表!$Q$37</f>
        <v>1350</v>
      </c>
      <c r="J33" s="314">
        <f t="shared" si="16"/>
        <v>3240</v>
      </c>
      <c r="K33" s="314">
        <f t="shared" si="2"/>
        <v>450</v>
      </c>
      <c r="L33" s="316">
        <f t="shared" si="3"/>
        <v>5040</v>
      </c>
      <c r="M33" s="319">
        <f t="shared" si="4"/>
        <v>26</v>
      </c>
      <c r="N33" s="319">
        <f>IF($B$1=1,B33,LOOKUP(M33,単価明細!A:A,単価明細!B:B)*B$1)</f>
        <v>180</v>
      </c>
      <c r="O33" s="319">
        <f t="shared" si="5"/>
        <v>0</v>
      </c>
      <c r="P33" s="319">
        <f t="shared" si="17"/>
        <v>3030</v>
      </c>
      <c r="Q33" s="319">
        <f>LOOKUP($B$2,単価明細!J:J,単価明細!K:K)</f>
        <v>1800</v>
      </c>
      <c r="R33" s="319">
        <f t="shared" si="6"/>
        <v>480</v>
      </c>
      <c r="S33" s="319">
        <f t="shared" si="7"/>
        <v>5310</v>
      </c>
      <c r="T33" s="317">
        <f t="shared" si="8"/>
        <v>0</v>
      </c>
      <c r="U33" s="314">
        <f t="shared" si="9"/>
        <v>140</v>
      </c>
      <c r="V33" s="314">
        <f t="shared" si="10"/>
        <v>1350</v>
      </c>
      <c r="W33" s="314">
        <f t="shared" si="18"/>
        <v>3240</v>
      </c>
      <c r="X33" s="314">
        <f t="shared" si="11"/>
        <v>450</v>
      </c>
      <c r="Y33" s="314">
        <f t="shared" si="12"/>
        <v>5040</v>
      </c>
      <c r="Z33" s="317">
        <f t="shared" si="13"/>
        <v>0</v>
      </c>
      <c r="AA33" s="345">
        <f t="shared" si="14"/>
        <v>0</v>
      </c>
    </row>
    <row r="34" spans="1:27">
      <c r="A34" s="322">
        <v>27</v>
      </c>
      <c r="B34" s="315">
        <f>IF($B$4="上水道",IF($B$2&lt;=20,LOOKUP(A34,単価明細!A:A,単価明細!B:B),LOOKUP(A34,単価明細!A:A,単価明細!F:F)),IF($B$2&lt;=20,LOOKUP(A34,単価明細!A:A,単価明細!B:B),LOOKUP(A34,単価明細!A:A,単価明細!F:F))+10)</f>
        <v>180</v>
      </c>
      <c r="C34" s="319">
        <f>IF($B$4="上水道",IF($B$2&lt;=20,LOOKUP(A34,単価明細!A:A,単価明細!C:C),LOOKUP(A34,単価明細!A:A,単価明細!G:G)),IF($B$2&lt;=20,LOOKUP(A34,単価明細!A:A,単価明細!C:C),LOOKUP(A34,単価明細!A:A,単価明細!G:G))+300)</f>
        <v>0</v>
      </c>
      <c r="D34" s="319">
        <f t="shared" si="15"/>
        <v>3210</v>
      </c>
      <c r="E34" s="319">
        <f>LOOKUP($B$2,単価明細!J:J,単価明細!K:K)</f>
        <v>1800</v>
      </c>
      <c r="F34" s="319">
        <f t="shared" si="0"/>
        <v>500</v>
      </c>
      <c r="G34" s="316">
        <f t="shared" si="1"/>
        <v>5510</v>
      </c>
      <c r="H34" s="315">
        <f>単価明細!M29</f>
        <v>140</v>
      </c>
      <c r="I34" s="319">
        <f>早見表!$Q$37</f>
        <v>1350</v>
      </c>
      <c r="J34" s="314">
        <f t="shared" si="16"/>
        <v>3380</v>
      </c>
      <c r="K34" s="314">
        <f t="shared" si="2"/>
        <v>470</v>
      </c>
      <c r="L34" s="316">
        <f t="shared" si="3"/>
        <v>5200</v>
      </c>
      <c r="M34" s="319">
        <f t="shared" si="4"/>
        <v>27</v>
      </c>
      <c r="N34" s="319">
        <f>IF($B$1=1,B34,LOOKUP(M34,単価明細!A:A,単価明細!B:B)*B$1)</f>
        <v>180</v>
      </c>
      <c r="O34" s="319">
        <f t="shared" si="5"/>
        <v>0</v>
      </c>
      <c r="P34" s="319">
        <f t="shared" si="17"/>
        <v>3210</v>
      </c>
      <c r="Q34" s="319">
        <f>LOOKUP($B$2,単価明細!J:J,単価明細!K:K)</f>
        <v>1800</v>
      </c>
      <c r="R34" s="319">
        <f t="shared" si="6"/>
        <v>500</v>
      </c>
      <c r="S34" s="319">
        <f t="shared" si="7"/>
        <v>5510</v>
      </c>
      <c r="T34" s="317">
        <f t="shared" si="8"/>
        <v>0</v>
      </c>
      <c r="U34" s="314">
        <f t="shared" si="9"/>
        <v>140</v>
      </c>
      <c r="V34" s="314">
        <f t="shared" si="10"/>
        <v>1350</v>
      </c>
      <c r="W34" s="314">
        <f t="shared" si="18"/>
        <v>3380</v>
      </c>
      <c r="X34" s="314">
        <f t="shared" si="11"/>
        <v>470</v>
      </c>
      <c r="Y34" s="314">
        <f t="shared" si="12"/>
        <v>5200</v>
      </c>
      <c r="Z34" s="317">
        <f t="shared" si="13"/>
        <v>0</v>
      </c>
      <c r="AA34" s="345">
        <f t="shared" si="14"/>
        <v>0</v>
      </c>
    </row>
    <row r="35" spans="1:27">
      <c r="A35" s="322">
        <v>28</v>
      </c>
      <c r="B35" s="315">
        <f>IF($B$4="上水道",IF($B$2&lt;=20,LOOKUP(A35,単価明細!A:A,単価明細!B:B),LOOKUP(A35,単価明細!A:A,単価明細!F:F)),IF($B$2&lt;=20,LOOKUP(A35,単価明細!A:A,単価明細!B:B),LOOKUP(A35,単価明細!A:A,単価明細!F:F))+10)</f>
        <v>180</v>
      </c>
      <c r="C35" s="319">
        <f>IF($B$4="上水道",IF($B$2&lt;=20,LOOKUP(A35,単価明細!A:A,単価明細!C:C),LOOKUP(A35,単価明細!A:A,単価明細!G:G)),IF($B$2&lt;=20,LOOKUP(A35,単価明細!A:A,単価明細!C:C),LOOKUP(A35,単価明細!A:A,単価明細!G:G))+300)</f>
        <v>0</v>
      </c>
      <c r="D35" s="319">
        <f t="shared" si="15"/>
        <v>3390</v>
      </c>
      <c r="E35" s="319">
        <f>LOOKUP($B$2,単価明細!J:J,単価明細!K:K)</f>
        <v>1800</v>
      </c>
      <c r="F35" s="319">
        <f t="shared" si="0"/>
        <v>510</v>
      </c>
      <c r="G35" s="316">
        <f t="shared" si="1"/>
        <v>5700</v>
      </c>
      <c r="H35" s="315">
        <f>単価明細!M30</f>
        <v>140</v>
      </c>
      <c r="I35" s="319">
        <f>早見表!$Q$37</f>
        <v>1350</v>
      </c>
      <c r="J35" s="314">
        <f t="shared" si="16"/>
        <v>3520</v>
      </c>
      <c r="K35" s="314">
        <f t="shared" si="2"/>
        <v>480</v>
      </c>
      <c r="L35" s="316">
        <f t="shared" si="3"/>
        <v>5350</v>
      </c>
      <c r="M35" s="319">
        <f t="shared" si="4"/>
        <v>28</v>
      </c>
      <c r="N35" s="319">
        <f>IF($B$1=1,B35,LOOKUP(M35,単価明細!A:A,単価明細!B:B)*B$1)</f>
        <v>180</v>
      </c>
      <c r="O35" s="319">
        <f t="shared" si="5"/>
        <v>0</v>
      </c>
      <c r="P35" s="319">
        <f t="shared" si="17"/>
        <v>3390</v>
      </c>
      <c r="Q35" s="319">
        <f>LOOKUP($B$2,単価明細!J:J,単価明細!K:K)</f>
        <v>1800</v>
      </c>
      <c r="R35" s="319">
        <f t="shared" si="6"/>
        <v>510</v>
      </c>
      <c r="S35" s="319">
        <f t="shared" si="7"/>
        <v>5700</v>
      </c>
      <c r="T35" s="317">
        <f t="shared" si="8"/>
        <v>0</v>
      </c>
      <c r="U35" s="314">
        <f t="shared" si="9"/>
        <v>140</v>
      </c>
      <c r="V35" s="314">
        <f t="shared" si="10"/>
        <v>1350</v>
      </c>
      <c r="W35" s="314">
        <f t="shared" si="18"/>
        <v>3520</v>
      </c>
      <c r="X35" s="314">
        <f t="shared" si="11"/>
        <v>480</v>
      </c>
      <c r="Y35" s="314">
        <f t="shared" si="12"/>
        <v>5350</v>
      </c>
      <c r="Z35" s="317">
        <f t="shared" si="13"/>
        <v>0</v>
      </c>
      <c r="AA35" s="345">
        <f t="shared" si="14"/>
        <v>0</v>
      </c>
    </row>
    <row r="36" spans="1:27">
      <c r="A36" s="322">
        <v>29</v>
      </c>
      <c r="B36" s="315">
        <f>IF($B$4="上水道",IF($B$2&lt;=20,LOOKUP(A36,単価明細!A:A,単価明細!B:B),LOOKUP(A36,単価明細!A:A,単価明細!F:F)),IF($B$2&lt;=20,LOOKUP(A36,単価明細!A:A,単価明細!B:B),LOOKUP(A36,単価明細!A:A,単価明細!F:F))+10)</f>
        <v>180</v>
      </c>
      <c r="C36" s="319">
        <f>IF($B$4="上水道",IF($B$2&lt;=20,LOOKUP(A36,単価明細!A:A,単価明細!C:C),LOOKUP(A36,単価明細!A:A,単価明細!G:G)),IF($B$2&lt;=20,LOOKUP(A36,単価明細!A:A,単価明細!C:C),LOOKUP(A36,単価明細!A:A,単価明細!G:G))+300)</f>
        <v>0</v>
      </c>
      <c r="D36" s="319">
        <f t="shared" si="15"/>
        <v>3570</v>
      </c>
      <c r="E36" s="319">
        <f>LOOKUP($B$2,単価明細!J:J,単価明細!K:K)</f>
        <v>1800</v>
      </c>
      <c r="F36" s="319">
        <f t="shared" si="0"/>
        <v>530</v>
      </c>
      <c r="G36" s="316">
        <f t="shared" si="1"/>
        <v>5900</v>
      </c>
      <c r="H36" s="315">
        <f>単価明細!M31</f>
        <v>140</v>
      </c>
      <c r="I36" s="319">
        <f>早見表!$Q$37</f>
        <v>1350</v>
      </c>
      <c r="J36" s="314">
        <f t="shared" si="16"/>
        <v>3660</v>
      </c>
      <c r="K36" s="314">
        <f t="shared" si="2"/>
        <v>500</v>
      </c>
      <c r="L36" s="316">
        <f t="shared" si="3"/>
        <v>5510</v>
      </c>
      <c r="M36" s="319">
        <f t="shared" si="4"/>
        <v>29</v>
      </c>
      <c r="N36" s="319">
        <f>IF($B$1=1,B36,LOOKUP(M36,単価明細!A:A,単価明細!B:B)*B$1)</f>
        <v>180</v>
      </c>
      <c r="O36" s="319">
        <f t="shared" si="5"/>
        <v>0</v>
      </c>
      <c r="P36" s="319">
        <f t="shared" si="17"/>
        <v>3570</v>
      </c>
      <c r="Q36" s="319">
        <f>LOOKUP($B$2,単価明細!J:J,単価明細!K:K)</f>
        <v>1800</v>
      </c>
      <c r="R36" s="319">
        <f t="shared" si="6"/>
        <v>530</v>
      </c>
      <c r="S36" s="319">
        <f t="shared" si="7"/>
        <v>5900</v>
      </c>
      <c r="T36" s="317">
        <f t="shared" si="8"/>
        <v>0</v>
      </c>
      <c r="U36" s="314">
        <f t="shared" si="9"/>
        <v>140</v>
      </c>
      <c r="V36" s="314">
        <f t="shared" si="10"/>
        <v>1350</v>
      </c>
      <c r="W36" s="314">
        <f t="shared" si="18"/>
        <v>3660</v>
      </c>
      <c r="X36" s="314">
        <f t="shared" si="11"/>
        <v>500</v>
      </c>
      <c r="Y36" s="314">
        <f t="shared" si="12"/>
        <v>5510</v>
      </c>
      <c r="Z36" s="317">
        <f t="shared" si="13"/>
        <v>0</v>
      </c>
      <c r="AA36" s="345">
        <f t="shared" si="14"/>
        <v>0</v>
      </c>
    </row>
    <row r="37" spans="1:27">
      <c r="A37" s="322">
        <v>30</v>
      </c>
      <c r="B37" s="315">
        <f>IF($B$4="上水道",IF($B$2&lt;=20,LOOKUP(A37,単価明細!A:A,単価明細!B:B),LOOKUP(A37,単価明細!A:A,単価明細!F:F)),IF($B$2&lt;=20,LOOKUP(A37,単価明細!A:A,単価明細!B:B),LOOKUP(A37,単価明細!A:A,単価明細!F:F))+10)</f>
        <v>180</v>
      </c>
      <c r="C37" s="319">
        <f>IF($B$4="上水道",IF($B$2&lt;=20,LOOKUP(A37,単価明細!A:A,単価明細!C:C),LOOKUP(A37,単価明細!A:A,単価明細!G:G)),IF($B$2&lt;=20,LOOKUP(A37,単価明細!A:A,単価明細!C:C),LOOKUP(A37,単価明細!A:A,単価明細!G:G))+300)</f>
        <v>0</v>
      </c>
      <c r="D37" s="319">
        <f t="shared" si="15"/>
        <v>3750</v>
      </c>
      <c r="E37" s="319">
        <f>LOOKUP($B$2,単価明細!J:J,単価明細!K:K)</f>
        <v>1800</v>
      </c>
      <c r="F37" s="319">
        <f t="shared" si="0"/>
        <v>550</v>
      </c>
      <c r="G37" s="316">
        <f t="shared" si="1"/>
        <v>6100</v>
      </c>
      <c r="H37" s="315">
        <f>単価明細!M32</f>
        <v>140</v>
      </c>
      <c r="I37" s="319">
        <f>早見表!$Q$37</f>
        <v>1350</v>
      </c>
      <c r="J37" s="314">
        <f t="shared" si="16"/>
        <v>3800</v>
      </c>
      <c r="K37" s="314">
        <f t="shared" si="2"/>
        <v>510</v>
      </c>
      <c r="L37" s="316">
        <f t="shared" si="3"/>
        <v>5660</v>
      </c>
      <c r="M37" s="319">
        <f t="shared" si="4"/>
        <v>30</v>
      </c>
      <c r="N37" s="319">
        <f>IF($B$1=1,B37,LOOKUP(M37,単価明細!A:A,単価明細!B:B)*B$1)</f>
        <v>180</v>
      </c>
      <c r="O37" s="319">
        <f t="shared" si="5"/>
        <v>0</v>
      </c>
      <c r="P37" s="319">
        <f t="shared" si="17"/>
        <v>3750</v>
      </c>
      <c r="Q37" s="319">
        <f>LOOKUP($B$2,単価明細!J:J,単価明細!K:K)</f>
        <v>1800</v>
      </c>
      <c r="R37" s="319">
        <f t="shared" si="6"/>
        <v>550</v>
      </c>
      <c r="S37" s="319">
        <f t="shared" si="7"/>
        <v>6100</v>
      </c>
      <c r="T37" s="317">
        <f t="shared" si="8"/>
        <v>0</v>
      </c>
      <c r="U37" s="314">
        <f t="shared" si="9"/>
        <v>140</v>
      </c>
      <c r="V37" s="314">
        <f t="shared" si="10"/>
        <v>1350</v>
      </c>
      <c r="W37" s="314">
        <f t="shared" si="18"/>
        <v>3800</v>
      </c>
      <c r="X37" s="314">
        <f t="shared" si="11"/>
        <v>510</v>
      </c>
      <c r="Y37" s="314">
        <f t="shared" si="12"/>
        <v>5660</v>
      </c>
      <c r="Z37" s="317">
        <f t="shared" si="13"/>
        <v>0</v>
      </c>
      <c r="AA37" s="345">
        <f t="shared" si="14"/>
        <v>0</v>
      </c>
    </row>
    <row r="38" spans="1:27">
      <c r="A38" s="322">
        <v>31</v>
      </c>
      <c r="B38" s="315">
        <f>IF($B$4="上水道",IF($B$2&lt;=20,LOOKUP(A38,単価明細!A:A,単価明細!B:B),LOOKUP(A38,単価明細!A:A,単価明細!F:F)),IF($B$2&lt;=20,LOOKUP(A38,単価明細!A:A,単価明細!B:B),LOOKUP(A38,単価明細!A:A,単価明細!F:F))+10)</f>
        <v>200</v>
      </c>
      <c r="C38" s="319">
        <f>IF($B$4="上水道",IF($B$2&lt;=20,LOOKUP(A38,単価明細!A:A,単価明細!C:C),LOOKUP(A38,単価明細!A:A,単価明細!G:G)),IF($B$2&lt;=20,LOOKUP(A38,単価明細!A:A,単価明細!C:C),LOOKUP(A38,単価明細!A:A,単価明細!G:G))+300)</f>
        <v>0</v>
      </c>
      <c r="D38" s="319">
        <f t="shared" si="15"/>
        <v>3950</v>
      </c>
      <c r="E38" s="319">
        <f>LOOKUP($B$2,単価明細!J:J,単価明細!K:K)</f>
        <v>1800</v>
      </c>
      <c r="F38" s="319">
        <f t="shared" si="0"/>
        <v>570</v>
      </c>
      <c r="G38" s="316">
        <f t="shared" si="1"/>
        <v>6320</v>
      </c>
      <c r="H38" s="315">
        <f>単価明細!M33</f>
        <v>200</v>
      </c>
      <c r="I38" s="319">
        <f>早見表!$Q$37</f>
        <v>1350</v>
      </c>
      <c r="J38" s="314">
        <f t="shared" si="16"/>
        <v>4000</v>
      </c>
      <c r="K38" s="314">
        <f t="shared" si="2"/>
        <v>530</v>
      </c>
      <c r="L38" s="316">
        <f t="shared" si="3"/>
        <v>5880</v>
      </c>
      <c r="M38" s="319">
        <f t="shared" si="4"/>
        <v>31</v>
      </c>
      <c r="N38" s="319">
        <f>IF($B$1=1,B38,LOOKUP(M38,単価明細!A:A,単価明細!B:B)*B$1)</f>
        <v>200</v>
      </c>
      <c r="O38" s="319">
        <f t="shared" si="5"/>
        <v>0</v>
      </c>
      <c r="P38" s="319">
        <f t="shared" si="17"/>
        <v>3950</v>
      </c>
      <c r="Q38" s="319">
        <f>LOOKUP($B$2,単価明細!J:J,単価明細!K:K)</f>
        <v>1800</v>
      </c>
      <c r="R38" s="319">
        <f t="shared" si="6"/>
        <v>570</v>
      </c>
      <c r="S38" s="319">
        <f t="shared" si="7"/>
        <v>6320</v>
      </c>
      <c r="T38" s="317">
        <f t="shared" si="8"/>
        <v>0</v>
      </c>
      <c r="U38" s="314">
        <f t="shared" si="9"/>
        <v>200</v>
      </c>
      <c r="V38" s="314">
        <f t="shared" si="10"/>
        <v>1350</v>
      </c>
      <c r="W38" s="314">
        <f t="shared" si="18"/>
        <v>4000</v>
      </c>
      <c r="X38" s="314">
        <f t="shared" si="11"/>
        <v>530</v>
      </c>
      <c r="Y38" s="314">
        <f t="shared" si="12"/>
        <v>5880</v>
      </c>
      <c r="Z38" s="317">
        <f t="shared" si="13"/>
        <v>0</v>
      </c>
      <c r="AA38" s="345">
        <f t="shared" si="14"/>
        <v>0</v>
      </c>
    </row>
    <row r="39" spans="1:27">
      <c r="A39" s="322">
        <v>32</v>
      </c>
      <c r="B39" s="315">
        <f>IF($B$4="上水道",IF($B$2&lt;=20,LOOKUP(A39,単価明細!A:A,単価明細!B:B),LOOKUP(A39,単価明細!A:A,単価明細!F:F)),IF($B$2&lt;=20,LOOKUP(A39,単価明細!A:A,単価明細!B:B),LOOKUP(A39,単価明細!A:A,単価明細!F:F))+10)</f>
        <v>200</v>
      </c>
      <c r="C39" s="319">
        <f>IF($B$4="上水道",IF($B$2&lt;=20,LOOKUP(A39,単価明細!A:A,単価明細!C:C),LOOKUP(A39,単価明細!A:A,単価明細!G:G)),IF($B$2&lt;=20,LOOKUP(A39,単価明細!A:A,単価明細!C:C),LOOKUP(A39,単価明細!A:A,単価明細!G:G))+300)</f>
        <v>0</v>
      </c>
      <c r="D39" s="319">
        <f t="shared" si="15"/>
        <v>4150</v>
      </c>
      <c r="E39" s="319">
        <f>LOOKUP($B$2,単価明細!J:J,単価明細!K:K)</f>
        <v>1800</v>
      </c>
      <c r="F39" s="319">
        <f t="shared" si="0"/>
        <v>590</v>
      </c>
      <c r="G39" s="316">
        <f t="shared" si="1"/>
        <v>6540</v>
      </c>
      <c r="H39" s="315">
        <f>単価明細!M34</f>
        <v>200</v>
      </c>
      <c r="I39" s="319">
        <f>早見表!$Q$37</f>
        <v>1350</v>
      </c>
      <c r="J39" s="314">
        <f t="shared" si="16"/>
        <v>4200</v>
      </c>
      <c r="K39" s="314">
        <f t="shared" si="2"/>
        <v>550</v>
      </c>
      <c r="L39" s="316">
        <f t="shared" si="3"/>
        <v>6100</v>
      </c>
      <c r="M39" s="319">
        <f t="shared" si="4"/>
        <v>32</v>
      </c>
      <c r="N39" s="319">
        <f>IF($B$1=1,B39,LOOKUP(M39,単価明細!A:A,単価明細!B:B)*B$1)</f>
        <v>200</v>
      </c>
      <c r="O39" s="319">
        <f t="shared" si="5"/>
        <v>0</v>
      </c>
      <c r="P39" s="319">
        <f t="shared" si="17"/>
        <v>4150</v>
      </c>
      <c r="Q39" s="319">
        <f>LOOKUP($B$2,単価明細!J:J,単価明細!K:K)</f>
        <v>1800</v>
      </c>
      <c r="R39" s="319">
        <f t="shared" si="6"/>
        <v>590</v>
      </c>
      <c r="S39" s="319">
        <f t="shared" si="7"/>
        <v>6540</v>
      </c>
      <c r="T39" s="317">
        <f t="shared" si="8"/>
        <v>0</v>
      </c>
      <c r="U39" s="314">
        <f t="shared" si="9"/>
        <v>200</v>
      </c>
      <c r="V39" s="314">
        <f t="shared" si="10"/>
        <v>1350</v>
      </c>
      <c r="W39" s="314">
        <f t="shared" si="18"/>
        <v>4200</v>
      </c>
      <c r="X39" s="314">
        <f t="shared" si="11"/>
        <v>550</v>
      </c>
      <c r="Y39" s="314">
        <f t="shared" si="12"/>
        <v>6100</v>
      </c>
      <c r="Z39" s="317">
        <f t="shared" si="13"/>
        <v>0</v>
      </c>
      <c r="AA39" s="345">
        <f t="shared" si="14"/>
        <v>0</v>
      </c>
    </row>
    <row r="40" spans="1:27">
      <c r="A40" s="322">
        <v>33</v>
      </c>
      <c r="B40" s="315">
        <f>IF($B$4="上水道",IF($B$2&lt;=20,LOOKUP(A40,単価明細!A:A,単価明細!B:B),LOOKUP(A40,単価明細!A:A,単価明細!F:F)),IF($B$2&lt;=20,LOOKUP(A40,単価明細!A:A,単価明細!B:B),LOOKUP(A40,単価明細!A:A,単価明細!F:F))+10)</f>
        <v>200</v>
      </c>
      <c r="C40" s="319">
        <f>IF($B$4="上水道",IF($B$2&lt;=20,LOOKUP(A40,単価明細!A:A,単価明細!C:C),LOOKUP(A40,単価明細!A:A,単価明細!G:G)),IF($B$2&lt;=20,LOOKUP(A40,単価明細!A:A,単価明細!C:C),LOOKUP(A40,単価明細!A:A,単価明細!G:G))+300)</f>
        <v>0</v>
      </c>
      <c r="D40" s="319">
        <f t="shared" si="15"/>
        <v>4350</v>
      </c>
      <c r="E40" s="319">
        <f>LOOKUP($B$2,単価明細!J:J,単価明細!K:K)</f>
        <v>1800</v>
      </c>
      <c r="F40" s="319">
        <f t="shared" si="0"/>
        <v>610</v>
      </c>
      <c r="G40" s="316">
        <f t="shared" si="1"/>
        <v>6760</v>
      </c>
      <c r="H40" s="315">
        <f>単価明細!M35</f>
        <v>200</v>
      </c>
      <c r="I40" s="319">
        <f>早見表!$Q$37</f>
        <v>1350</v>
      </c>
      <c r="J40" s="314">
        <f t="shared" si="16"/>
        <v>4400</v>
      </c>
      <c r="K40" s="314">
        <f t="shared" si="2"/>
        <v>570</v>
      </c>
      <c r="L40" s="316">
        <f t="shared" si="3"/>
        <v>6320</v>
      </c>
      <c r="M40" s="319">
        <f t="shared" si="4"/>
        <v>33</v>
      </c>
      <c r="N40" s="319">
        <f>IF($B$1=1,B40,LOOKUP(M40,単価明細!A:A,単価明細!B:B)*B$1)</f>
        <v>200</v>
      </c>
      <c r="O40" s="319">
        <f t="shared" si="5"/>
        <v>0</v>
      </c>
      <c r="P40" s="319">
        <f t="shared" si="17"/>
        <v>4350</v>
      </c>
      <c r="Q40" s="319">
        <f>LOOKUP($B$2,単価明細!J:J,単価明細!K:K)</f>
        <v>1800</v>
      </c>
      <c r="R40" s="319">
        <f t="shared" si="6"/>
        <v>610</v>
      </c>
      <c r="S40" s="319">
        <f t="shared" si="7"/>
        <v>6760</v>
      </c>
      <c r="T40" s="317">
        <f t="shared" si="8"/>
        <v>0</v>
      </c>
      <c r="U40" s="314">
        <f t="shared" si="9"/>
        <v>200</v>
      </c>
      <c r="V40" s="314">
        <f t="shared" si="10"/>
        <v>1350</v>
      </c>
      <c r="W40" s="314">
        <f t="shared" si="18"/>
        <v>4400</v>
      </c>
      <c r="X40" s="314">
        <f t="shared" si="11"/>
        <v>570</v>
      </c>
      <c r="Y40" s="314">
        <f t="shared" si="12"/>
        <v>6320</v>
      </c>
      <c r="Z40" s="317">
        <f t="shared" si="13"/>
        <v>0</v>
      </c>
      <c r="AA40" s="345">
        <f t="shared" si="14"/>
        <v>0</v>
      </c>
    </row>
    <row r="41" spans="1:27">
      <c r="A41" s="322">
        <v>34</v>
      </c>
      <c r="B41" s="315">
        <f>IF($B$4="上水道",IF($B$2&lt;=20,LOOKUP(A41,単価明細!A:A,単価明細!B:B),LOOKUP(A41,単価明細!A:A,単価明細!F:F)),IF($B$2&lt;=20,LOOKUP(A41,単価明細!A:A,単価明細!B:B),LOOKUP(A41,単価明細!A:A,単価明細!F:F))+10)</f>
        <v>200</v>
      </c>
      <c r="C41" s="319">
        <f>IF($B$4="上水道",IF($B$2&lt;=20,LOOKUP(A41,単価明細!A:A,単価明細!C:C),LOOKUP(A41,単価明細!A:A,単価明細!G:G)),IF($B$2&lt;=20,LOOKUP(A41,単価明細!A:A,単価明細!C:C),LOOKUP(A41,単価明細!A:A,単価明細!G:G))+300)</f>
        <v>0</v>
      </c>
      <c r="D41" s="319">
        <f t="shared" si="15"/>
        <v>4550</v>
      </c>
      <c r="E41" s="319">
        <f>LOOKUP($B$2,単価明細!J:J,単価明細!K:K)</f>
        <v>1800</v>
      </c>
      <c r="F41" s="319">
        <f t="shared" si="0"/>
        <v>630</v>
      </c>
      <c r="G41" s="316">
        <f t="shared" si="1"/>
        <v>6980</v>
      </c>
      <c r="H41" s="315">
        <f>単価明細!M36</f>
        <v>200</v>
      </c>
      <c r="I41" s="319">
        <f>早見表!$Q$37</f>
        <v>1350</v>
      </c>
      <c r="J41" s="314">
        <f t="shared" si="16"/>
        <v>4600</v>
      </c>
      <c r="K41" s="314">
        <f t="shared" si="2"/>
        <v>590</v>
      </c>
      <c r="L41" s="316">
        <f t="shared" si="3"/>
        <v>6540</v>
      </c>
      <c r="M41" s="319">
        <f t="shared" si="4"/>
        <v>34</v>
      </c>
      <c r="N41" s="319">
        <f>IF($B$1=1,B41,LOOKUP(M41,単価明細!A:A,単価明細!B:B)*B$1)</f>
        <v>200</v>
      </c>
      <c r="O41" s="319">
        <f t="shared" si="5"/>
        <v>0</v>
      </c>
      <c r="P41" s="319">
        <f t="shared" si="17"/>
        <v>4550</v>
      </c>
      <c r="Q41" s="319">
        <f>LOOKUP($B$2,単価明細!J:J,単価明細!K:K)</f>
        <v>1800</v>
      </c>
      <c r="R41" s="319">
        <f t="shared" si="6"/>
        <v>630</v>
      </c>
      <c r="S41" s="319">
        <f t="shared" si="7"/>
        <v>6980</v>
      </c>
      <c r="T41" s="317">
        <f t="shared" si="8"/>
        <v>0</v>
      </c>
      <c r="U41" s="314">
        <f t="shared" si="9"/>
        <v>200</v>
      </c>
      <c r="V41" s="314">
        <f t="shared" si="10"/>
        <v>1350</v>
      </c>
      <c r="W41" s="314">
        <f t="shared" si="18"/>
        <v>4600</v>
      </c>
      <c r="X41" s="314">
        <f t="shared" si="11"/>
        <v>590</v>
      </c>
      <c r="Y41" s="314">
        <f t="shared" si="12"/>
        <v>6540</v>
      </c>
      <c r="Z41" s="317">
        <f t="shared" si="13"/>
        <v>0</v>
      </c>
      <c r="AA41" s="345">
        <f t="shared" si="14"/>
        <v>0</v>
      </c>
    </row>
    <row r="42" spans="1:27">
      <c r="A42" s="322">
        <v>35</v>
      </c>
      <c r="B42" s="315">
        <f>IF($B$4="上水道",IF($B$2&lt;=20,LOOKUP(A42,単価明細!A:A,単価明細!B:B),LOOKUP(A42,単価明細!A:A,単価明細!F:F)),IF($B$2&lt;=20,LOOKUP(A42,単価明細!A:A,単価明細!B:B),LOOKUP(A42,単価明細!A:A,単価明細!F:F))+10)</f>
        <v>200</v>
      </c>
      <c r="C42" s="319">
        <f>IF($B$4="上水道",IF($B$2&lt;=20,LOOKUP(A42,単価明細!A:A,単価明細!C:C),LOOKUP(A42,単価明細!A:A,単価明細!G:G)),IF($B$2&lt;=20,LOOKUP(A42,単価明細!A:A,単価明細!C:C),LOOKUP(A42,単価明細!A:A,単価明細!G:G))+300)</f>
        <v>0</v>
      </c>
      <c r="D42" s="319">
        <f t="shared" si="15"/>
        <v>4750</v>
      </c>
      <c r="E42" s="319">
        <f>LOOKUP($B$2,単価明細!J:J,単価明細!K:K)</f>
        <v>1800</v>
      </c>
      <c r="F42" s="319">
        <f t="shared" si="0"/>
        <v>650</v>
      </c>
      <c r="G42" s="316">
        <f t="shared" si="1"/>
        <v>7200</v>
      </c>
      <c r="H42" s="315">
        <f>単価明細!M37</f>
        <v>200</v>
      </c>
      <c r="I42" s="319">
        <f>早見表!$Q$37</f>
        <v>1350</v>
      </c>
      <c r="J42" s="314">
        <f t="shared" si="16"/>
        <v>4800</v>
      </c>
      <c r="K42" s="314">
        <f t="shared" si="2"/>
        <v>610</v>
      </c>
      <c r="L42" s="316">
        <f t="shared" si="3"/>
        <v>6760</v>
      </c>
      <c r="M42" s="319">
        <f t="shared" si="4"/>
        <v>35</v>
      </c>
      <c r="N42" s="319">
        <f>IF($B$1=1,B42,LOOKUP(M42,単価明細!A:A,単価明細!B:B)*B$1)</f>
        <v>200</v>
      </c>
      <c r="O42" s="319">
        <f t="shared" si="5"/>
        <v>0</v>
      </c>
      <c r="P42" s="319">
        <f t="shared" si="17"/>
        <v>4750</v>
      </c>
      <c r="Q42" s="319">
        <f>LOOKUP($B$2,単価明細!J:J,単価明細!K:K)</f>
        <v>1800</v>
      </c>
      <c r="R42" s="319">
        <f t="shared" si="6"/>
        <v>650</v>
      </c>
      <c r="S42" s="319">
        <f t="shared" si="7"/>
        <v>7200</v>
      </c>
      <c r="T42" s="317">
        <f t="shared" si="8"/>
        <v>0</v>
      </c>
      <c r="U42" s="314">
        <f t="shared" si="9"/>
        <v>200</v>
      </c>
      <c r="V42" s="314">
        <f t="shared" si="10"/>
        <v>1350</v>
      </c>
      <c r="W42" s="314">
        <f t="shared" si="18"/>
        <v>4800</v>
      </c>
      <c r="X42" s="314">
        <f t="shared" si="11"/>
        <v>610</v>
      </c>
      <c r="Y42" s="314">
        <f t="shared" si="12"/>
        <v>6760</v>
      </c>
      <c r="Z42" s="317">
        <f t="shared" si="13"/>
        <v>0</v>
      </c>
      <c r="AA42" s="345">
        <f t="shared" si="14"/>
        <v>0</v>
      </c>
    </row>
    <row r="43" spans="1:27">
      <c r="A43" s="322">
        <v>36</v>
      </c>
      <c r="B43" s="315">
        <f>IF($B$4="上水道",IF($B$2&lt;=20,LOOKUP(A43,単価明細!A:A,単価明細!B:B),LOOKUP(A43,単価明細!A:A,単価明細!F:F)),IF($B$2&lt;=20,LOOKUP(A43,単価明細!A:A,単価明細!B:B),LOOKUP(A43,単価明細!A:A,単価明細!F:F))+10)</f>
        <v>200</v>
      </c>
      <c r="C43" s="319">
        <f>IF($B$4="上水道",IF($B$2&lt;=20,LOOKUP(A43,単価明細!A:A,単価明細!C:C),LOOKUP(A43,単価明細!A:A,単価明細!G:G)),IF($B$2&lt;=20,LOOKUP(A43,単価明細!A:A,単価明細!C:C),LOOKUP(A43,単価明細!A:A,単価明細!G:G))+300)</f>
        <v>0</v>
      </c>
      <c r="D43" s="319">
        <f t="shared" si="15"/>
        <v>4950</v>
      </c>
      <c r="E43" s="319">
        <f>LOOKUP($B$2,単価明細!J:J,単価明細!K:K)</f>
        <v>1800</v>
      </c>
      <c r="F43" s="319">
        <f t="shared" si="0"/>
        <v>670</v>
      </c>
      <c r="G43" s="316">
        <f t="shared" si="1"/>
        <v>7420</v>
      </c>
      <c r="H43" s="315">
        <f>単価明細!M38</f>
        <v>200</v>
      </c>
      <c r="I43" s="319">
        <f>早見表!$Q$37</f>
        <v>1350</v>
      </c>
      <c r="J43" s="314">
        <f t="shared" si="16"/>
        <v>5000</v>
      </c>
      <c r="K43" s="314">
        <f t="shared" si="2"/>
        <v>630</v>
      </c>
      <c r="L43" s="316">
        <f t="shared" si="3"/>
        <v>6980</v>
      </c>
      <c r="M43" s="319">
        <f t="shared" si="4"/>
        <v>36</v>
      </c>
      <c r="N43" s="319">
        <f>IF($B$1=1,B43,LOOKUP(M43,単価明細!A:A,単価明細!B:B)*B$1)</f>
        <v>200</v>
      </c>
      <c r="O43" s="319">
        <f t="shared" si="5"/>
        <v>0</v>
      </c>
      <c r="P43" s="319">
        <f t="shared" si="17"/>
        <v>4950</v>
      </c>
      <c r="Q43" s="319">
        <f>LOOKUP($B$2,単価明細!J:J,単価明細!K:K)</f>
        <v>1800</v>
      </c>
      <c r="R43" s="319">
        <f t="shared" si="6"/>
        <v>670</v>
      </c>
      <c r="S43" s="319">
        <f t="shared" si="7"/>
        <v>7420</v>
      </c>
      <c r="T43" s="317">
        <f t="shared" si="8"/>
        <v>0</v>
      </c>
      <c r="U43" s="314">
        <f t="shared" si="9"/>
        <v>200</v>
      </c>
      <c r="V43" s="314">
        <f t="shared" si="10"/>
        <v>1350</v>
      </c>
      <c r="W43" s="314">
        <f t="shared" si="18"/>
        <v>5000</v>
      </c>
      <c r="X43" s="314">
        <f t="shared" si="11"/>
        <v>630</v>
      </c>
      <c r="Y43" s="314">
        <f t="shared" si="12"/>
        <v>6980</v>
      </c>
      <c r="Z43" s="317">
        <f t="shared" si="13"/>
        <v>0</v>
      </c>
      <c r="AA43" s="345">
        <f t="shared" si="14"/>
        <v>0</v>
      </c>
    </row>
    <row r="44" spans="1:27">
      <c r="A44" s="322">
        <v>37</v>
      </c>
      <c r="B44" s="315">
        <f>IF($B$4="上水道",IF($B$2&lt;=20,LOOKUP(A44,単価明細!A:A,単価明細!B:B),LOOKUP(A44,単価明細!A:A,単価明細!F:F)),IF($B$2&lt;=20,LOOKUP(A44,単価明細!A:A,単価明細!B:B),LOOKUP(A44,単価明細!A:A,単価明細!F:F))+10)</f>
        <v>200</v>
      </c>
      <c r="C44" s="319">
        <f>IF($B$4="上水道",IF($B$2&lt;=20,LOOKUP(A44,単価明細!A:A,単価明細!C:C),LOOKUP(A44,単価明細!A:A,単価明細!G:G)),IF($B$2&lt;=20,LOOKUP(A44,単価明細!A:A,単価明細!C:C),LOOKUP(A44,単価明細!A:A,単価明細!G:G))+300)</f>
        <v>0</v>
      </c>
      <c r="D44" s="319">
        <f t="shared" si="15"/>
        <v>5150</v>
      </c>
      <c r="E44" s="319">
        <f>LOOKUP($B$2,単価明細!J:J,単価明細!K:K)</f>
        <v>1800</v>
      </c>
      <c r="F44" s="319">
        <f t="shared" si="0"/>
        <v>690</v>
      </c>
      <c r="G44" s="316">
        <f t="shared" si="1"/>
        <v>7640</v>
      </c>
      <c r="H44" s="315">
        <f>単価明細!M39</f>
        <v>200</v>
      </c>
      <c r="I44" s="319">
        <f>早見表!$Q$37</f>
        <v>1350</v>
      </c>
      <c r="J44" s="314">
        <f t="shared" si="16"/>
        <v>5200</v>
      </c>
      <c r="K44" s="314">
        <f t="shared" si="2"/>
        <v>650</v>
      </c>
      <c r="L44" s="316">
        <f t="shared" si="3"/>
        <v>7200</v>
      </c>
      <c r="M44" s="319">
        <f t="shared" si="4"/>
        <v>37</v>
      </c>
      <c r="N44" s="319">
        <f>IF($B$1=1,B44,LOOKUP(M44,単価明細!A:A,単価明細!B:B)*B$1)</f>
        <v>200</v>
      </c>
      <c r="O44" s="319">
        <f t="shared" si="5"/>
        <v>0</v>
      </c>
      <c r="P44" s="319">
        <f t="shared" si="17"/>
        <v>5150</v>
      </c>
      <c r="Q44" s="319">
        <f>LOOKUP($B$2,単価明細!J:J,単価明細!K:K)</f>
        <v>1800</v>
      </c>
      <c r="R44" s="319">
        <f t="shared" si="6"/>
        <v>690</v>
      </c>
      <c r="S44" s="319">
        <f t="shared" si="7"/>
        <v>7640</v>
      </c>
      <c r="T44" s="317">
        <f t="shared" si="8"/>
        <v>0</v>
      </c>
      <c r="U44" s="314">
        <f t="shared" si="9"/>
        <v>200</v>
      </c>
      <c r="V44" s="314">
        <f t="shared" si="10"/>
        <v>1350</v>
      </c>
      <c r="W44" s="314">
        <f t="shared" si="18"/>
        <v>5200</v>
      </c>
      <c r="X44" s="314">
        <f t="shared" si="11"/>
        <v>650</v>
      </c>
      <c r="Y44" s="314">
        <f t="shared" si="12"/>
        <v>7200</v>
      </c>
      <c r="Z44" s="317">
        <f t="shared" si="13"/>
        <v>0</v>
      </c>
      <c r="AA44" s="345">
        <f t="shared" si="14"/>
        <v>0</v>
      </c>
    </row>
    <row r="45" spans="1:27">
      <c r="A45" s="322">
        <v>38</v>
      </c>
      <c r="B45" s="315">
        <f>IF($B$4="上水道",IF($B$2&lt;=20,LOOKUP(A45,単価明細!A:A,単価明細!B:B),LOOKUP(A45,単価明細!A:A,単価明細!F:F)),IF($B$2&lt;=20,LOOKUP(A45,単価明細!A:A,単価明細!B:B),LOOKUP(A45,単価明細!A:A,単価明細!F:F))+10)</f>
        <v>200</v>
      </c>
      <c r="C45" s="319">
        <f>IF($B$4="上水道",IF($B$2&lt;=20,LOOKUP(A45,単価明細!A:A,単価明細!C:C),LOOKUP(A45,単価明細!A:A,単価明細!G:G)),IF($B$2&lt;=20,LOOKUP(A45,単価明細!A:A,単価明細!C:C),LOOKUP(A45,単価明細!A:A,単価明細!G:G))+300)</f>
        <v>0</v>
      </c>
      <c r="D45" s="319">
        <f t="shared" si="15"/>
        <v>5350</v>
      </c>
      <c r="E45" s="319">
        <f>LOOKUP($B$2,単価明細!J:J,単価明細!K:K)</f>
        <v>1800</v>
      </c>
      <c r="F45" s="319">
        <f t="shared" si="0"/>
        <v>710</v>
      </c>
      <c r="G45" s="316">
        <f t="shared" si="1"/>
        <v>7860</v>
      </c>
      <c r="H45" s="315">
        <f>単価明細!M40</f>
        <v>200</v>
      </c>
      <c r="I45" s="319">
        <f>早見表!$Q$37</f>
        <v>1350</v>
      </c>
      <c r="J45" s="314">
        <f t="shared" si="16"/>
        <v>5400</v>
      </c>
      <c r="K45" s="314">
        <f t="shared" si="2"/>
        <v>670</v>
      </c>
      <c r="L45" s="316">
        <f t="shared" si="3"/>
        <v>7420</v>
      </c>
      <c r="M45" s="319">
        <f t="shared" si="4"/>
        <v>38</v>
      </c>
      <c r="N45" s="319">
        <f>IF($B$1=1,B45,LOOKUP(M45,単価明細!A:A,単価明細!B:B)*B$1)</f>
        <v>200</v>
      </c>
      <c r="O45" s="319">
        <f t="shared" si="5"/>
        <v>0</v>
      </c>
      <c r="P45" s="319">
        <f t="shared" si="17"/>
        <v>5350</v>
      </c>
      <c r="Q45" s="319">
        <f>LOOKUP($B$2,単価明細!J:J,単価明細!K:K)</f>
        <v>1800</v>
      </c>
      <c r="R45" s="319">
        <f t="shared" si="6"/>
        <v>710</v>
      </c>
      <c r="S45" s="319">
        <f t="shared" si="7"/>
        <v>7860</v>
      </c>
      <c r="T45" s="317">
        <f t="shared" si="8"/>
        <v>0</v>
      </c>
      <c r="U45" s="314">
        <f t="shared" si="9"/>
        <v>200</v>
      </c>
      <c r="V45" s="314">
        <f t="shared" si="10"/>
        <v>1350</v>
      </c>
      <c r="W45" s="314">
        <f t="shared" si="18"/>
        <v>5400</v>
      </c>
      <c r="X45" s="314">
        <f t="shared" si="11"/>
        <v>670</v>
      </c>
      <c r="Y45" s="314">
        <f t="shared" si="12"/>
        <v>7420</v>
      </c>
      <c r="Z45" s="317">
        <f t="shared" si="13"/>
        <v>0</v>
      </c>
      <c r="AA45" s="345">
        <f t="shared" si="14"/>
        <v>0</v>
      </c>
    </row>
    <row r="46" spans="1:27">
      <c r="A46" s="322">
        <v>39</v>
      </c>
      <c r="B46" s="315">
        <f>IF($B$4="上水道",IF($B$2&lt;=20,LOOKUP(A46,単価明細!A:A,単価明細!B:B),LOOKUP(A46,単価明細!A:A,単価明細!F:F)),IF($B$2&lt;=20,LOOKUP(A46,単価明細!A:A,単価明細!B:B),LOOKUP(A46,単価明細!A:A,単価明細!F:F))+10)</f>
        <v>200</v>
      </c>
      <c r="C46" s="319">
        <f>IF($B$4="上水道",IF($B$2&lt;=20,LOOKUP(A46,単価明細!A:A,単価明細!C:C),LOOKUP(A46,単価明細!A:A,単価明細!G:G)),IF($B$2&lt;=20,LOOKUP(A46,単価明細!A:A,単価明細!C:C),LOOKUP(A46,単価明細!A:A,単価明細!G:G))+300)</f>
        <v>0</v>
      </c>
      <c r="D46" s="319">
        <f t="shared" si="15"/>
        <v>5550</v>
      </c>
      <c r="E46" s="319">
        <f>LOOKUP($B$2,単価明細!J:J,単価明細!K:K)</f>
        <v>1800</v>
      </c>
      <c r="F46" s="319">
        <f t="shared" si="0"/>
        <v>730</v>
      </c>
      <c r="G46" s="316">
        <f t="shared" si="1"/>
        <v>8080</v>
      </c>
      <c r="H46" s="315">
        <f>単価明細!M41</f>
        <v>200</v>
      </c>
      <c r="I46" s="319">
        <f>早見表!$Q$37</f>
        <v>1350</v>
      </c>
      <c r="J46" s="314">
        <f t="shared" si="16"/>
        <v>5600</v>
      </c>
      <c r="K46" s="314">
        <f t="shared" si="2"/>
        <v>690</v>
      </c>
      <c r="L46" s="316">
        <f t="shared" si="3"/>
        <v>7640</v>
      </c>
      <c r="M46" s="319">
        <f t="shared" si="4"/>
        <v>39</v>
      </c>
      <c r="N46" s="319">
        <f>IF($B$1=1,B46,LOOKUP(M46,単価明細!A:A,単価明細!B:B)*B$1)</f>
        <v>200</v>
      </c>
      <c r="O46" s="319">
        <f t="shared" si="5"/>
        <v>0</v>
      </c>
      <c r="P46" s="319">
        <f t="shared" si="17"/>
        <v>5550</v>
      </c>
      <c r="Q46" s="319">
        <f>LOOKUP($B$2,単価明細!J:J,単価明細!K:K)</f>
        <v>1800</v>
      </c>
      <c r="R46" s="319">
        <f t="shared" si="6"/>
        <v>730</v>
      </c>
      <c r="S46" s="319">
        <f t="shared" si="7"/>
        <v>8080</v>
      </c>
      <c r="T46" s="317">
        <f t="shared" si="8"/>
        <v>0</v>
      </c>
      <c r="U46" s="314">
        <f t="shared" si="9"/>
        <v>200</v>
      </c>
      <c r="V46" s="314">
        <f t="shared" si="10"/>
        <v>1350</v>
      </c>
      <c r="W46" s="314">
        <f t="shared" si="18"/>
        <v>5600</v>
      </c>
      <c r="X46" s="314">
        <f t="shared" si="11"/>
        <v>690</v>
      </c>
      <c r="Y46" s="314">
        <f t="shared" si="12"/>
        <v>7640</v>
      </c>
      <c r="Z46" s="317">
        <f t="shared" si="13"/>
        <v>0</v>
      </c>
      <c r="AA46" s="345">
        <f t="shared" si="14"/>
        <v>0</v>
      </c>
    </row>
    <row r="47" spans="1:27">
      <c r="A47" s="322">
        <v>40</v>
      </c>
      <c r="B47" s="315">
        <f>IF($B$4="上水道",IF($B$2&lt;=20,LOOKUP(A47,単価明細!A:A,単価明細!B:B),LOOKUP(A47,単価明細!A:A,単価明細!F:F)),IF($B$2&lt;=20,LOOKUP(A47,単価明細!A:A,単価明細!B:B),LOOKUP(A47,単価明細!A:A,単価明細!F:F))+10)</f>
        <v>200</v>
      </c>
      <c r="C47" s="319">
        <f>IF($B$4="上水道",IF($B$2&lt;=20,LOOKUP(A47,単価明細!A:A,単価明細!C:C),LOOKUP(A47,単価明細!A:A,単価明細!G:G)),IF($B$2&lt;=20,LOOKUP(A47,単価明細!A:A,単価明細!C:C),LOOKUP(A47,単価明細!A:A,単価明細!G:G))+300)</f>
        <v>0</v>
      </c>
      <c r="D47" s="319">
        <f t="shared" si="15"/>
        <v>5750</v>
      </c>
      <c r="E47" s="319">
        <f>LOOKUP($B$2,単価明細!J:J,単価明細!K:K)</f>
        <v>1800</v>
      </c>
      <c r="F47" s="319">
        <f t="shared" si="0"/>
        <v>750</v>
      </c>
      <c r="G47" s="316">
        <f t="shared" si="1"/>
        <v>8300</v>
      </c>
      <c r="H47" s="315">
        <f>単価明細!M42</f>
        <v>200</v>
      </c>
      <c r="I47" s="319">
        <f>早見表!$Q$37</f>
        <v>1350</v>
      </c>
      <c r="J47" s="314">
        <f t="shared" si="16"/>
        <v>5800</v>
      </c>
      <c r="K47" s="314">
        <f t="shared" si="2"/>
        <v>710</v>
      </c>
      <c r="L47" s="316">
        <f t="shared" si="3"/>
        <v>7860</v>
      </c>
      <c r="M47" s="319">
        <f t="shared" si="4"/>
        <v>40</v>
      </c>
      <c r="N47" s="319">
        <f>IF($B$1=1,B47,LOOKUP(M47,単価明細!A:A,単価明細!B:B)*B$1)</f>
        <v>200</v>
      </c>
      <c r="O47" s="319">
        <f t="shared" si="5"/>
        <v>0</v>
      </c>
      <c r="P47" s="319">
        <f t="shared" si="17"/>
        <v>5750</v>
      </c>
      <c r="Q47" s="319">
        <f>LOOKUP($B$2,単価明細!J:J,単価明細!K:K)</f>
        <v>1800</v>
      </c>
      <c r="R47" s="319">
        <f t="shared" si="6"/>
        <v>750</v>
      </c>
      <c r="S47" s="319">
        <f t="shared" si="7"/>
        <v>8300</v>
      </c>
      <c r="T47" s="317">
        <f t="shared" si="8"/>
        <v>0</v>
      </c>
      <c r="U47" s="314">
        <f t="shared" si="9"/>
        <v>200</v>
      </c>
      <c r="V47" s="314">
        <f t="shared" si="10"/>
        <v>1350</v>
      </c>
      <c r="W47" s="314">
        <f t="shared" si="18"/>
        <v>5800</v>
      </c>
      <c r="X47" s="314">
        <f t="shared" si="11"/>
        <v>710</v>
      </c>
      <c r="Y47" s="314">
        <f t="shared" si="12"/>
        <v>7860</v>
      </c>
      <c r="Z47" s="317">
        <f t="shared" si="13"/>
        <v>0</v>
      </c>
      <c r="AA47" s="345">
        <f t="shared" si="14"/>
        <v>0</v>
      </c>
    </row>
    <row r="48" spans="1:27">
      <c r="A48" s="322">
        <v>41</v>
      </c>
      <c r="B48" s="315">
        <f>IF($B$4="上水道",IF($B$2&lt;=20,LOOKUP(A48,単価明細!A:A,単価明細!B:B),LOOKUP(A48,単価明細!A:A,単価明細!F:F)),IF($B$2&lt;=20,LOOKUP(A48,単価明細!A:A,単価明細!B:B),LOOKUP(A48,単価明細!A:A,単価明細!F:F))+10)</f>
        <v>200</v>
      </c>
      <c r="C48" s="319">
        <f>IF($B$4="上水道",IF($B$2&lt;=20,LOOKUP(A48,単価明細!A:A,単価明細!C:C),LOOKUP(A48,単価明細!A:A,単価明細!G:G)),IF($B$2&lt;=20,LOOKUP(A48,単価明細!A:A,単価明細!C:C),LOOKUP(A48,単価明細!A:A,単価明細!G:G))+300)</f>
        <v>0</v>
      </c>
      <c r="D48" s="319">
        <f t="shared" si="15"/>
        <v>5950</v>
      </c>
      <c r="E48" s="319">
        <f>LOOKUP($B$2,単価明細!J:J,単価明細!K:K)</f>
        <v>1800</v>
      </c>
      <c r="F48" s="319">
        <f t="shared" si="0"/>
        <v>770</v>
      </c>
      <c r="G48" s="316">
        <f t="shared" si="1"/>
        <v>8520</v>
      </c>
      <c r="H48" s="315">
        <f>単価明細!M43</f>
        <v>200</v>
      </c>
      <c r="I48" s="319">
        <f>早見表!$Q$37</f>
        <v>1350</v>
      </c>
      <c r="J48" s="314">
        <f t="shared" si="16"/>
        <v>6000</v>
      </c>
      <c r="K48" s="314">
        <f t="shared" si="2"/>
        <v>730</v>
      </c>
      <c r="L48" s="316">
        <f t="shared" si="3"/>
        <v>8080</v>
      </c>
      <c r="M48" s="319">
        <f t="shared" si="4"/>
        <v>41</v>
      </c>
      <c r="N48" s="319">
        <f>IF($B$1=1,B48,LOOKUP(M48,単価明細!A:A,単価明細!B:B)*B$1)</f>
        <v>200</v>
      </c>
      <c r="O48" s="319">
        <f t="shared" si="5"/>
        <v>0</v>
      </c>
      <c r="P48" s="319">
        <f t="shared" si="17"/>
        <v>5950</v>
      </c>
      <c r="Q48" s="319">
        <f>LOOKUP($B$2,単価明細!J:J,単価明細!K:K)</f>
        <v>1800</v>
      </c>
      <c r="R48" s="319">
        <f t="shared" si="6"/>
        <v>770</v>
      </c>
      <c r="S48" s="319">
        <f t="shared" si="7"/>
        <v>8520</v>
      </c>
      <c r="T48" s="317">
        <f t="shared" si="8"/>
        <v>0</v>
      </c>
      <c r="U48" s="314">
        <f t="shared" si="9"/>
        <v>200</v>
      </c>
      <c r="V48" s="314">
        <f t="shared" si="10"/>
        <v>1350</v>
      </c>
      <c r="W48" s="314">
        <f t="shared" si="18"/>
        <v>6000</v>
      </c>
      <c r="X48" s="314">
        <f t="shared" si="11"/>
        <v>730</v>
      </c>
      <c r="Y48" s="314">
        <f t="shared" si="12"/>
        <v>8080</v>
      </c>
      <c r="Z48" s="317">
        <f t="shared" si="13"/>
        <v>0</v>
      </c>
      <c r="AA48" s="345">
        <f t="shared" si="14"/>
        <v>0</v>
      </c>
    </row>
    <row r="49" spans="1:27">
      <c r="A49" s="322">
        <v>42</v>
      </c>
      <c r="B49" s="315">
        <f>IF($B$4="上水道",IF($B$2&lt;=20,LOOKUP(A49,単価明細!A:A,単価明細!B:B),LOOKUP(A49,単価明細!A:A,単価明細!F:F)),IF($B$2&lt;=20,LOOKUP(A49,単価明細!A:A,単価明細!B:B),LOOKUP(A49,単価明細!A:A,単価明細!F:F))+10)</f>
        <v>200</v>
      </c>
      <c r="C49" s="319">
        <f>IF($B$4="上水道",IF($B$2&lt;=20,LOOKUP(A49,単価明細!A:A,単価明細!C:C),LOOKUP(A49,単価明細!A:A,単価明細!G:G)),IF($B$2&lt;=20,LOOKUP(A49,単価明細!A:A,単価明細!C:C),LOOKUP(A49,単価明細!A:A,単価明細!G:G))+300)</f>
        <v>0</v>
      </c>
      <c r="D49" s="319">
        <f t="shared" si="15"/>
        <v>6150</v>
      </c>
      <c r="E49" s="319">
        <f>LOOKUP($B$2,単価明細!J:J,単価明細!K:K)</f>
        <v>1800</v>
      </c>
      <c r="F49" s="319">
        <f t="shared" si="0"/>
        <v>790</v>
      </c>
      <c r="G49" s="316">
        <f t="shared" si="1"/>
        <v>8740</v>
      </c>
      <c r="H49" s="315">
        <f>単価明細!M44</f>
        <v>200</v>
      </c>
      <c r="I49" s="319">
        <f>早見表!$Q$37</f>
        <v>1350</v>
      </c>
      <c r="J49" s="314">
        <f t="shared" si="16"/>
        <v>6200</v>
      </c>
      <c r="K49" s="314">
        <f t="shared" si="2"/>
        <v>750</v>
      </c>
      <c r="L49" s="316">
        <f t="shared" si="3"/>
        <v>8300</v>
      </c>
      <c r="M49" s="319">
        <f t="shared" si="4"/>
        <v>42</v>
      </c>
      <c r="N49" s="319">
        <f>IF($B$1=1,B49,LOOKUP(M49,単価明細!A:A,単価明細!B:B)*B$1)</f>
        <v>200</v>
      </c>
      <c r="O49" s="319">
        <f t="shared" si="5"/>
        <v>0</v>
      </c>
      <c r="P49" s="319">
        <f t="shared" si="17"/>
        <v>6150</v>
      </c>
      <c r="Q49" s="319">
        <f>LOOKUP($B$2,単価明細!J:J,単価明細!K:K)</f>
        <v>1800</v>
      </c>
      <c r="R49" s="319">
        <f t="shared" si="6"/>
        <v>790</v>
      </c>
      <c r="S49" s="319">
        <f t="shared" si="7"/>
        <v>8740</v>
      </c>
      <c r="T49" s="317">
        <f t="shared" si="8"/>
        <v>0</v>
      </c>
      <c r="U49" s="314">
        <f t="shared" si="9"/>
        <v>200</v>
      </c>
      <c r="V49" s="314">
        <f t="shared" si="10"/>
        <v>1350</v>
      </c>
      <c r="W49" s="314">
        <f t="shared" si="18"/>
        <v>6200</v>
      </c>
      <c r="X49" s="314">
        <f t="shared" si="11"/>
        <v>750</v>
      </c>
      <c r="Y49" s="314">
        <f t="shared" si="12"/>
        <v>8300</v>
      </c>
      <c r="Z49" s="317">
        <f t="shared" si="13"/>
        <v>0</v>
      </c>
      <c r="AA49" s="345">
        <f t="shared" si="14"/>
        <v>0</v>
      </c>
    </row>
    <row r="50" spans="1:27">
      <c r="A50" s="322">
        <v>43</v>
      </c>
      <c r="B50" s="315">
        <f>IF($B$4="上水道",IF($B$2&lt;=20,LOOKUP(A50,単価明細!A:A,単価明細!B:B),LOOKUP(A50,単価明細!A:A,単価明細!F:F)),IF($B$2&lt;=20,LOOKUP(A50,単価明細!A:A,単価明細!B:B),LOOKUP(A50,単価明細!A:A,単価明細!F:F))+10)</f>
        <v>200</v>
      </c>
      <c r="C50" s="319">
        <f>IF($B$4="上水道",IF($B$2&lt;=20,LOOKUP(A50,単価明細!A:A,単価明細!C:C),LOOKUP(A50,単価明細!A:A,単価明細!G:G)),IF($B$2&lt;=20,LOOKUP(A50,単価明細!A:A,単価明細!C:C),LOOKUP(A50,単価明細!A:A,単価明細!G:G))+300)</f>
        <v>0</v>
      </c>
      <c r="D50" s="319">
        <f t="shared" si="15"/>
        <v>6350</v>
      </c>
      <c r="E50" s="319">
        <f>LOOKUP($B$2,単価明細!J:J,単価明細!K:K)</f>
        <v>1800</v>
      </c>
      <c r="F50" s="319">
        <f t="shared" si="0"/>
        <v>810</v>
      </c>
      <c r="G50" s="316">
        <f t="shared" si="1"/>
        <v>8960</v>
      </c>
      <c r="H50" s="315">
        <f>単価明細!M45</f>
        <v>200</v>
      </c>
      <c r="I50" s="319">
        <f>早見表!$Q$37</f>
        <v>1350</v>
      </c>
      <c r="J50" s="314">
        <f t="shared" si="16"/>
        <v>6400</v>
      </c>
      <c r="K50" s="314">
        <f t="shared" si="2"/>
        <v>770</v>
      </c>
      <c r="L50" s="316">
        <f t="shared" si="3"/>
        <v>8520</v>
      </c>
      <c r="M50" s="319">
        <f t="shared" si="4"/>
        <v>43</v>
      </c>
      <c r="N50" s="319">
        <f>IF($B$1=1,B50,LOOKUP(M50,単価明細!A:A,単価明細!B:B)*B$1)</f>
        <v>200</v>
      </c>
      <c r="O50" s="319">
        <f t="shared" si="5"/>
        <v>0</v>
      </c>
      <c r="P50" s="319">
        <f t="shared" si="17"/>
        <v>6350</v>
      </c>
      <c r="Q50" s="319">
        <f>LOOKUP($B$2,単価明細!J:J,単価明細!K:K)</f>
        <v>1800</v>
      </c>
      <c r="R50" s="319">
        <f t="shared" si="6"/>
        <v>810</v>
      </c>
      <c r="S50" s="319">
        <f t="shared" si="7"/>
        <v>8960</v>
      </c>
      <c r="T50" s="317">
        <f t="shared" si="8"/>
        <v>0</v>
      </c>
      <c r="U50" s="314">
        <f t="shared" si="9"/>
        <v>200</v>
      </c>
      <c r="V50" s="314">
        <f t="shared" si="10"/>
        <v>1350</v>
      </c>
      <c r="W50" s="314">
        <f t="shared" si="18"/>
        <v>6400</v>
      </c>
      <c r="X50" s="314">
        <f t="shared" si="11"/>
        <v>770</v>
      </c>
      <c r="Y50" s="314">
        <f t="shared" si="12"/>
        <v>8520</v>
      </c>
      <c r="Z50" s="317">
        <f t="shared" si="13"/>
        <v>0</v>
      </c>
      <c r="AA50" s="345">
        <f t="shared" si="14"/>
        <v>0</v>
      </c>
    </row>
    <row r="51" spans="1:27">
      <c r="A51" s="322">
        <v>44</v>
      </c>
      <c r="B51" s="315">
        <f>IF($B$4="上水道",IF($B$2&lt;=20,LOOKUP(A51,単価明細!A:A,単価明細!B:B),LOOKUP(A51,単価明細!A:A,単価明細!F:F)),IF($B$2&lt;=20,LOOKUP(A51,単価明細!A:A,単価明細!B:B),LOOKUP(A51,単価明細!A:A,単価明細!F:F))+10)</f>
        <v>200</v>
      </c>
      <c r="C51" s="319">
        <f>IF($B$4="上水道",IF($B$2&lt;=20,LOOKUP(A51,単価明細!A:A,単価明細!C:C),LOOKUP(A51,単価明細!A:A,単価明細!G:G)),IF($B$2&lt;=20,LOOKUP(A51,単価明細!A:A,単価明細!C:C),LOOKUP(A51,単価明細!A:A,単価明細!G:G))+300)</f>
        <v>0</v>
      </c>
      <c r="D51" s="319">
        <f t="shared" si="15"/>
        <v>6550</v>
      </c>
      <c r="E51" s="319">
        <f>LOOKUP($B$2,単価明細!J:J,単価明細!K:K)</f>
        <v>1800</v>
      </c>
      <c r="F51" s="319">
        <f t="shared" si="0"/>
        <v>830</v>
      </c>
      <c r="G51" s="316">
        <f t="shared" si="1"/>
        <v>9180</v>
      </c>
      <c r="H51" s="315">
        <f>単価明細!M46</f>
        <v>200</v>
      </c>
      <c r="I51" s="319">
        <f>早見表!$Q$37</f>
        <v>1350</v>
      </c>
      <c r="J51" s="314">
        <f t="shared" si="16"/>
        <v>6600</v>
      </c>
      <c r="K51" s="314">
        <f t="shared" si="2"/>
        <v>790</v>
      </c>
      <c r="L51" s="316">
        <f t="shared" si="3"/>
        <v>8740</v>
      </c>
      <c r="M51" s="319">
        <f t="shared" si="4"/>
        <v>44</v>
      </c>
      <c r="N51" s="319">
        <f>IF($B$1=1,B51,LOOKUP(M51,単価明細!A:A,単価明細!B:B)*B$1)</f>
        <v>200</v>
      </c>
      <c r="O51" s="319">
        <f t="shared" si="5"/>
        <v>0</v>
      </c>
      <c r="P51" s="319">
        <f t="shared" si="17"/>
        <v>6550</v>
      </c>
      <c r="Q51" s="319">
        <f>LOOKUP($B$2,単価明細!J:J,単価明細!K:K)</f>
        <v>1800</v>
      </c>
      <c r="R51" s="319">
        <f t="shared" si="6"/>
        <v>830</v>
      </c>
      <c r="S51" s="319">
        <f t="shared" si="7"/>
        <v>9180</v>
      </c>
      <c r="T51" s="317">
        <f t="shared" si="8"/>
        <v>0</v>
      </c>
      <c r="U51" s="314">
        <f t="shared" si="9"/>
        <v>200</v>
      </c>
      <c r="V51" s="314">
        <f t="shared" si="10"/>
        <v>1350</v>
      </c>
      <c r="W51" s="314">
        <f t="shared" si="18"/>
        <v>6600</v>
      </c>
      <c r="X51" s="314">
        <f t="shared" si="11"/>
        <v>790</v>
      </c>
      <c r="Y51" s="314">
        <f t="shared" si="12"/>
        <v>8740</v>
      </c>
      <c r="Z51" s="317">
        <f t="shared" si="13"/>
        <v>0</v>
      </c>
      <c r="AA51" s="345">
        <f t="shared" si="14"/>
        <v>0</v>
      </c>
    </row>
    <row r="52" spans="1:27">
      <c r="A52" s="322">
        <v>45</v>
      </c>
      <c r="B52" s="315">
        <f>IF($B$4="上水道",IF($B$2&lt;=20,LOOKUP(A52,単価明細!A:A,単価明細!B:B),LOOKUP(A52,単価明細!A:A,単価明細!F:F)),IF($B$2&lt;=20,LOOKUP(A52,単価明細!A:A,単価明細!B:B),LOOKUP(A52,単価明細!A:A,単価明細!F:F))+10)</f>
        <v>200</v>
      </c>
      <c r="C52" s="319">
        <f>IF($B$4="上水道",IF($B$2&lt;=20,LOOKUP(A52,単価明細!A:A,単価明細!C:C),LOOKUP(A52,単価明細!A:A,単価明細!G:G)),IF($B$2&lt;=20,LOOKUP(A52,単価明細!A:A,単価明細!C:C),LOOKUP(A52,単価明細!A:A,単価明細!G:G))+300)</f>
        <v>0</v>
      </c>
      <c r="D52" s="319">
        <f t="shared" si="15"/>
        <v>6750</v>
      </c>
      <c r="E52" s="319">
        <f>LOOKUP($B$2,単価明細!J:J,単価明細!K:K)</f>
        <v>1800</v>
      </c>
      <c r="F52" s="319">
        <f t="shared" si="0"/>
        <v>850</v>
      </c>
      <c r="G52" s="316">
        <f t="shared" si="1"/>
        <v>9400</v>
      </c>
      <c r="H52" s="315">
        <f>単価明細!M47</f>
        <v>200</v>
      </c>
      <c r="I52" s="319">
        <f>早見表!$Q$37</f>
        <v>1350</v>
      </c>
      <c r="J52" s="314">
        <f t="shared" si="16"/>
        <v>6800</v>
      </c>
      <c r="K52" s="314">
        <f t="shared" si="2"/>
        <v>810</v>
      </c>
      <c r="L52" s="316">
        <f t="shared" si="3"/>
        <v>8960</v>
      </c>
      <c r="M52" s="319">
        <f t="shared" si="4"/>
        <v>45</v>
      </c>
      <c r="N52" s="319">
        <f>IF($B$1=1,B52,LOOKUP(M52,単価明細!A:A,単価明細!B:B)*B$1)</f>
        <v>200</v>
      </c>
      <c r="O52" s="319">
        <f t="shared" si="5"/>
        <v>0</v>
      </c>
      <c r="P52" s="319">
        <f t="shared" si="17"/>
        <v>6750</v>
      </c>
      <c r="Q52" s="319">
        <f>LOOKUP($B$2,単価明細!J:J,単価明細!K:K)</f>
        <v>1800</v>
      </c>
      <c r="R52" s="319">
        <f t="shared" si="6"/>
        <v>850</v>
      </c>
      <c r="S52" s="319">
        <f t="shared" si="7"/>
        <v>9400</v>
      </c>
      <c r="T52" s="317">
        <f t="shared" si="8"/>
        <v>0</v>
      </c>
      <c r="U52" s="314">
        <f t="shared" si="9"/>
        <v>200</v>
      </c>
      <c r="V52" s="314">
        <f t="shared" si="10"/>
        <v>1350</v>
      </c>
      <c r="W52" s="314">
        <f t="shared" si="18"/>
        <v>6800</v>
      </c>
      <c r="X52" s="314">
        <f t="shared" si="11"/>
        <v>810</v>
      </c>
      <c r="Y52" s="314">
        <f t="shared" si="12"/>
        <v>8960</v>
      </c>
      <c r="Z52" s="317">
        <f t="shared" si="13"/>
        <v>0</v>
      </c>
      <c r="AA52" s="345">
        <f t="shared" si="14"/>
        <v>0</v>
      </c>
    </row>
    <row r="53" spans="1:27">
      <c r="A53" s="322">
        <v>46</v>
      </c>
      <c r="B53" s="315">
        <f>IF($B$4="上水道",IF($B$2&lt;=20,LOOKUP(A53,単価明細!A:A,単価明細!B:B),LOOKUP(A53,単価明細!A:A,単価明細!F:F)),IF($B$2&lt;=20,LOOKUP(A53,単価明細!A:A,単価明細!B:B),LOOKUP(A53,単価明細!A:A,単価明細!F:F))+10)</f>
        <v>200</v>
      </c>
      <c r="C53" s="319">
        <f>IF($B$4="上水道",IF($B$2&lt;=20,LOOKUP(A53,単価明細!A:A,単価明細!C:C),LOOKUP(A53,単価明細!A:A,単価明細!G:G)),IF($B$2&lt;=20,LOOKUP(A53,単価明細!A:A,単価明細!C:C),LOOKUP(A53,単価明細!A:A,単価明細!G:G))+300)</f>
        <v>0</v>
      </c>
      <c r="D53" s="319">
        <f t="shared" si="15"/>
        <v>6950</v>
      </c>
      <c r="E53" s="319">
        <f>LOOKUP($B$2,単価明細!J:J,単価明細!K:K)</f>
        <v>1800</v>
      </c>
      <c r="F53" s="319">
        <f t="shared" si="0"/>
        <v>870</v>
      </c>
      <c r="G53" s="316">
        <f t="shared" si="1"/>
        <v>9620</v>
      </c>
      <c r="H53" s="315">
        <f>単価明細!M48</f>
        <v>200</v>
      </c>
      <c r="I53" s="319">
        <f>早見表!$Q$37</f>
        <v>1350</v>
      </c>
      <c r="J53" s="314">
        <f t="shared" si="16"/>
        <v>7000</v>
      </c>
      <c r="K53" s="314">
        <f t="shared" si="2"/>
        <v>830</v>
      </c>
      <c r="L53" s="316">
        <f t="shared" si="3"/>
        <v>9180</v>
      </c>
      <c r="M53" s="319">
        <f t="shared" si="4"/>
        <v>46</v>
      </c>
      <c r="N53" s="319">
        <f>IF($B$1=1,B53,LOOKUP(M53,単価明細!A:A,単価明細!B:B)*B$1)</f>
        <v>200</v>
      </c>
      <c r="O53" s="319">
        <f t="shared" si="5"/>
        <v>0</v>
      </c>
      <c r="P53" s="319">
        <f t="shared" si="17"/>
        <v>6950</v>
      </c>
      <c r="Q53" s="319">
        <f>LOOKUP($B$2,単価明細!J:J,単価明細!K:K)</f>
        <v>1800</v>
      </c>
      <c r="R53" s="319">
        <f t="shared" si="6"/>
        <v>870</v>
      </c>
      <c r="S53" s="319">
        <f t="shared" si="7"/>
        <v>9620</v>
      </c>
      <c r="T53" s="317">
        <f t="shared" si="8"/>
        <v>0</v>
      </c>
      <c r="U53" s="314">
        <f t="shared" si="9"/>
        <v>200</v>
      </c>
      <c r="V53" s="314">
        <f t="shared" si="10"/>
        <v>1350</v>
      </c>
      <c r="W53" s="314">
        <f t="shared" si="18"/>
        <v>7000</v>
      </c>
      <c r="X53" s="314">
        <f t="shared" si="11"/>
        <v>830</v>
      </c>
      <c r="Y53" s="314">
        <f t="shared" si="12"/>
        <v>9180</v>
      </c>
      <c r="Z53" s="317">
        <f t="shared" si="13"/>
        <v>0</v>
      </c>
      <c r="AA53" s="345">
        <f t="shared" si="14"/>
        <v>0</v>
      </c>
    </row>
    <row r="54" spans="1:27">
      <c r="A54" s="322">
        <v>47</v>
      </c>
      <c r="B54" s="315">
        <f>IF($B$4="上水道",IF($B$2&lt;=20,LOOKUP(A54,単価明細!A:A,単価明細!B:B),LOOKUP(A54,単価明細!A:A,単価明細!F:F)),IF($B$2&lt;=20,LOOKUP(A54,単価明細!A:A,単価明細!B:B),LOOKUP(A54,単価明細!A:A,単価明細!F:F))+10)</f>
        <v>200</v>
      </c>
      <c r="C54" s="319">
        <f>IF($B$4="上水道",IF($B$2&lt;=20,LOOKUP(A54,単価明細!A:A,単価明細!C:C),LOOKUP(A54,単価明細!A:A,単価明細!G:G)),IF($B$2&lt;=20,LOOKUP(A54,単価明細!A:A,単価明細!C:C),LOOKUP(A54,単価明細!A:A,単価明細!G:G))+300)</f>
        <v>0</v>
      </c>
      <c r="D54" s="319">
        <f t="shared" si="15"/>
        <v>7150</v>
      </c>
      <c r="E54" s="319">
        <f>LOOKUP($B$2,単価明細!J:J,単価明細!K:K)</f>
        <v>1800</v>
      </c>
      <c r="F54" s="319">
        <f t="shared" si="0"/>
        <v>890</v>
      </c>
      <c r="G54" s="316">
        <f t="shared" si="1"/>
        <v>9840</v>
      </c>
      <c r="H54" s="315">
        <f>単価明細!M49</f>
        <v>200</v>
      </c>
      <c r="I54" s="319">
        <f>早見表!$Q$37</f>
        <v>1350</v>
      </c>
      <c r="J54" s="314">
        <f t="shared" si="16"/>
        <v>7200</v>
      </c>
      <c r="K54" s="314">
        <f t="shared" si="2"/>
        <v>850</v>
      </c>
      <c r="L54" s="316">
        <f t="shared" si="3"/>
        <v>9400</v>
      </c>
      <c r="M54" s="319">
        <f t="shared" si="4"/>
        <v>47</v>
      </c>
      <c r="N54" s="319">
        <f>IF($B$1=1,B54,LOOKUP(M54,単価明細!A:A,単価明細!B:B)*B$1)</f>
        <v>200</v>
      </c>
      <c r="O54" s="319">
        <f t="shared" si="5"/>
        <v>0</v>
      </c>
      <c r="P54" s="319">
        <f t="shared" si="17"/>
        <v>7150</v>
      </c>
      <c r="Q54" s="319">
        <f>LOOKUP($B$2,単価明細!J:J,単価明細!K:K)</f>
        <v>1800</v>
      </c>
      <c r="R54" s="319">
        <f t="shared" si="6"/>
        <v>890</v>
      </c>
      <c r="S54" s="319">
        <f t="shared" si="7"/>
        <v>9840</v>
      </c>
      <c r="T54" s="317">
        <f t="shared" si="8"/>
        <v>0</v>
      </c>
      <c r="U54" s="314">
        <f t="shared" si="9"/>
        <v>200</v>
      </c>
      <c r="V54" s="314">
        <f t="shared" si="10"/>
        <v>1350</v>
      </c>
      <c r="W54" s="314">
        <f t="shared" si="18"/>
        <v>7200</v>
      </c>
      <c r="X54" s="314">
        <f t="shared" si="11"/>
        <v>850</v>
      </c>
      <c r="Y54" s="314">
        <f t="shared" si="12"/>
        <v>9400</v>
      </c>
      <c r="Z54" s="317">
        <f t="shared" si="13"/>
        <v>0</v>
      </c>
      <c r="AA54" s="345">
        <f t="shared" si="14"/>
        <v>0</v>
      </c>
    </row>
    <row r="55" spans="1:27">
      <c r="A55" s="322">
        <v>48</v>
      </c>
      <c r="B55" s="315">
        <f>IF($B$4="上水道",IF($B$2&lt;=20,LOOKUP(A55,単価明細!A:A,単価明細!B:B),LOOKUP(A55,単価明細!A:A,単価明細!F:F)),IF($B$2&lt;=20,LOOKUP(A55,単価明細!A:A,単価明細!B:B),LOOKUP(A55,単価明細!A:A,単価明細!F:F))+10)</f>
        <v>200</v>
      </c>
      <c r="C55" s="319">
        <f>IF($B$4="上水道",IF($B$2&lt;=20,LOOKUP(A55,単価明細!A:A,単価明細!C:C),LOOKUP(A55,単価明細!A:A,単価明細!G:G)),IF($B$2&lt;=20,LOOKUP(A55,単価明細!A:A,単価明細!C:C),LOOKUP(A55,単価明細!A:A,単価明細!G:G))+300)</f>
        <v>0</v>
      </c>
      <c r="D55" s="319">
        <f t="shared" si="15"/>
        <v>7350</v>
      </c>
      <c r="E55" s="319">
        <f>LOOKUP($B$2,単価明細!J:J,単価明細!K:K)</f>
        <v>1800</v>
      </c>
      <c r="F55" s="319">
        <f t="shared" si="0"/>
        <v>910</v>
      </c>
      <c r="G55" s="316">
        <f t="shared" si="1"/>
        <v>10060</v>
      </c>
      <c r="H55" s="315">
        <f>単価明細!M50</f>
        <v>200</v>
      </c>
      <c r="I55" s="319">
        <f>早見表!$Q$37</f>
        <v>1350</v>
      </c>
      <c r="J55" s="314">
        <f t="shared" si="16"/>
        <v>7400</v>
      </c>
      <c r="K55" s="314">
        <f t="shared" si="2"/>
        <v>870</v>
      </c>
      <c r="L55" s="316">
        <f t="shared" si="3"/>
        <v>9620</v>
      </c>
      <c r="M55" s="319">
        <f t="shared" si="4"/>
        <v>48</v>
      </c>
      <c r="N55" s="319">
        <f>IF($B$1=1,B55,LOOKUP(M55,単価明細!A:A,単価明細!B:B)*B$1)</f>
        <v>200</v>
      </c>
      <c r="O55" s="319">
        <f t="shared" si="5"/>
        <v>0</v>
      </c>
      <c r="P55" s="319">
        <f t="shared" si="17"/>
        <v>7350</v>
      </c>
      <c r="Q55" s="319">
        <f>LOOKUP($B$2,単価明細!J:J,単価明細!K:K)</f>
        <v>1800</v>
      </c>
      <c r="R55" s="319">
        <f t="shared" si="6"/>
        <v>910</v>
      </c>
      <c r="S55" s="319">
        <f t="shared" si="7"/>
        <v>10060</v>
      </c>
      <c r="T55" s="317">
        <f t="shared" si="8"/>
        <v>0</v>
      </c>
      <c r="U55" s="314">
        <f t="shared" si="9"/>
        <v>200</v>
      </c>
      <c r="V55" s="314">
        <f t="shared" si="10"/>
        <v>1350</v>
      </c>
      <c r="W55" s="314">
        <f t="shared" si="18"/>
        <v>7400</v>
      </c>
      <c r="X55" s="314">
        <f t="shared" si="11"/>
        <v>870</v>
      </c>
      <c r="Y55" s="314">
        <f t="shared" si="12"/>
        <v>9620</v>
      </c>
      <c r="Z55" s="317">
        <f t="shared" si="13"/>
        <v>0</v>
      </c>
      <c r="AA55" s="345">
        <f t="shared" si="14"/>
        <v>0</v>
      </c>
    </row>
    <row r="56" spans="1:27">
      <c r="A56" s="322">
        <v>49</v>
      </c>
      <c r="B56" s="315">
        <f>IF($B$4="上水道",IF($B$2&lt;=20,LOOKUP(A56,単価明細!A:A,単価明細!B:B),LOOKUP(A56,単価明細!A:A,単価明細!F:F)),IF($B$2&lt;=20,LOOKUP(A56,単価明細!A:A,単価明細!B:B),LOOKUP(A56,単価明細!A:A,単価明細!F:F))+10)</f>
        <v>200</v>
      </c>
      <c r="C56" s="319">
        <f>IF($B$4="上水道",IF($B$2&lt;=20,LOOKUP(A56,単価明細!A:A,単価明細!C:C),LOOKUP(A56,単価明細!A:A,単価明細!G:G)),IF($B$2&lt;=20,LOOKUP(A56,単価明細!A:A,単価明細!C:C),LOOKUP(A56,単価明細!A:A,単価明細!G:G))+300)</f>
        <v>0</v>
      </c>
      <c r="D56" s="319">
        <f t="shared" si="15"/>
        <v>7550</v>
      </c>
      <c r="E56" s="319">
        <f>LOOKUP($B$2,単価明細!J:J,単価明細!K:K)</f>
        <v>1800</v>
      </c>
      <c r="F56" s="319">
        <f t="shared" si="0"/>
        <v>930</v>
      </c>
      <c r="G56" s="316">
        <f t="shared" si="1"/>
        <v>10280</v>
      </c>
      <c r="H56" s="315">
        <f>単価明細!M51</f>
        <v>200</v>
      </c>
      <c r="I56" s="319">
        <f>早見表!$Q$37</f>
        <v>1350</v>
      </c>
      <c r="J56" s="314">
        <f t="shared" si="16"/>
        <v>7600</v>
      </c>
      <c r="K56" s="314">
        <f t="shared" si="2"/>
        <v>890</v>
      </c>
      <c r="L56" s="316">
        <f t="shared" si="3"/>
        <v>9840</v>
      </c>
      <c r="M56" s="319">
        <f t="shared" si="4"/>
        <v>49</v>
      </c>
      <c r="N56" s="319">
        <f>IF($B$1=1,B56,LOOKUP(M56,単価明細!A:A,単価明細!B:B)*B$1)</f>
        <v>200</v>
      </c>
      <c r="O56" s="319">
        <f t="shared" si="5"/>
        <v>0</v>
      </c>
      <c r="P56" s="319">
        <f t="shared" si="17"/>
        <v>7550</v>
      </c>
      <c r="Q56" s="319">
        <f>LOOKUP($B$2,単価明細!J:J,単価明細!K:K)</f>
        <v>1800</v>
      </c>
      <c r="R56" s="319">
        <f t="shared" si="6"/>
        <v>930</v>
      </c>
      <c r="S56" s="319">
        <f t="shared" si="7"/>
        <v>10280</v>
      </c>
      <c r="T56" s="317">
        <f t="shared" si="8"/>
        <v>0</v>
      </c>
      <c r="U56" s="314">
        <f t="shared" si="9"/>
        <v>200</v>
      </c>
      <c r="V56" s="314">
        <f t="shared" si="10"/>
        <v>1350</v>
      </c>
      <c r="W56" s="314">
        <f t="shared" si="18"/>
        <v>7600</v>
      </c>
      <c r="X56" s="314">
        <f t="shared" si="11"/>
        <v>890</v>
      </c>
      <c r="Y56" s="314">
        <f t="shared" si="12"/>
        <v>9840</v>
      </c>
      <c r="Z56" s="317">
        <f t="shared" si="13"/>
        <v>0</v>
      </c>
      <c r="AA56" s="345">
        <f t="shared" si="14"/>
        <v>0</v>
      </c>
    </row>
    <row r="57" spans="1:27">
      <c r="A57" s="322">
        <v>50</v>
      </c>
      <c r="B57" s="315">
        <f>IF($B$4="上水道",IF($B$2&lt;=20,LOOKUP(A57,単価明細!A:A,単価明細!B:B),LOOKUP(A57,単価明細!A:A,単価明細!F:F)),IF($B$2&lt;=20,LOOKUP(A57,単価明細!A:A,単価明細!B:B),LOOKUP(A57,単価明細!A:A,単価明細!F:F))+10)</f>
        <v>200</v>
      </c>
      <c r="C57" s="319">
        <f>IF($B$4="上水道",IF($B$2&lt;=20,LOOKUP(A57,単価明細!A:A,単価明細!C:C),LOOKUP(A57,単価明細!A:A,単価明細!G:G)),IF($B$2&lt;=20,LOOKUP(A57,単価明細!A:A,単価明細!C:C),LOOKUP(A57,単価明細!A:A,単価明細!G:G))+300)</f>
        <v>0</v>
      </c>
      <c r="D57" s="319">
        <f t="shared" si="15"/>
        <v>7750</v>
      </c>
      <c r="E57" s="319">
        <f>LOOKUP($B$2,単価明細!J:J,単価明細!K:K)</f>
        <v>1800</v>
      </c>
      <c r="F57" s="319">
        <f t="shared" si="0"/>
        <v>950</v>
      </c>
      <c r="G57" s="316">
        <f t="shared" si="1"/>
        <v>10500</v>
      </c>
      <c r="H57" s="315">
        <f>単価明細!M52</f>
        <v>200</v>
      </c>
      <c r="I57" s="319">
        <f>早見表!$Q$37</f>
        <v>1350</v>
      </c>
      <c r="J57" s="314">
        <f t="shared" si="16"/>
        <v>7800</v>
      </c>
      <c r="K57" s="314">
        <f t="shared" si="2"/>
        <v>910</v>
      </c>
      <c r="L57" s="316">
        <f t="shared" si="3"/>
        <v>10060</v>
      </c>
      <c r="M57" s="319">
        <f t="shared" si="4"/>
        <v>50</v>
      </c>
      <c r="N57" s="319">
        <f>IF($B$1=1,B57,LOOKUP(M57,単価明細!A:A,単価明細!B:B)*B$1)</f>
        <v>200</v>
      </c>
      <c r="O57" s="319">
        <f t="shared" si="5"/>
        <v>0</v>
      </c>
      <c r="P57" s="319">
        <f t="shared" si="17"/>
        <v>7750</v>
      </c>
      <c r="Q57" s="319">
        <f>LOOKUP($B$2,単価明細!J:J,単価明細!K:K)</f>
        <v>1800</v>
      </c>
      <c r="R57" s="319">
        <f t="shared" si="6"/>
        <v>950</v>
      </c>
      <c r="S57" s="319">
        <f t="shared" si="7"/>
        <v>10500</v>
      </c>
      <c r="T57" s="317">
        <f t="shared" si="8"/>
        <v>0</v>
      </c>
      <c r="U57" s="314">
        <f t="shared" si="9"/>
        <v>200</v>
      </c>
      <c r="V57" s="314">
        <f t="shared" si="10"/>
        <v>1350</v>
      </c>
      <c r="W57" s="314">
        <f t="shared" si="18"/>
        <v>7800</v>
      </c>
      <c r="X57" s="314">
        <f t="shared" si="11"/>
        <v>910</v>
      </c>
      <c r="Y57" s="314">
        <f t="shared" si="12"/>
        <v>10060</v>
      </c>
      <c r="Z57" s="317">
        <f t="shared" si="13"/>
        <v>0</v>
      </c>
      <c r="AA57" s="345">
        <f t="shared" si="14"/>
        <v>0</v>
      </c>
    </row>
    <row r="58" spans="1:27">
      <c r="A58" s="322">
        <v>51</v>
      </c>
      <c r="B58" s="315">
        <f>IF($B$4="上水道",IF($B$2&lt;=20,LOOKUP(A58,単価明細!A:A,単価明細!B:B),LOOKUP(A58,単価明細!A:A,単価明細!F:F)),IF($B$2&lt;=20,LOOKUP(A58,単価明細!A:A,単価明細!B:B),LOOKUP(A58,単価明細!A:A,単価明細!F:F))+10)</f>
        <v>210</v>
      </c>
      <c r="C58" s="319">
        <f>IF($B$4="上水道",IF($B$2&lt;=20,LOOKUP(A58,単価明細!A:A,単価明細!C:C),LOOKUP(A58,単価明細!A:A,単価明細!G:G)),IF($B$2&lt;=20,LOOKUP(A58,単価明細!A:A,単価明細!C:C),LOOKUP(A58,単価明細!A:A,単価明細!G:G))+300)</f>
        <v>0</v>
      </c>
      <c r="D58" s="319">
        <f t="shared" si="15"/>
        <v>7960</v>
      </c>
      <c r="E58" s="319">
        <f>LOOKUP($B$2,単価明細!J:J,単価明細!K:K)</f>
        <v>1800</v>
      </c>
      <c r="F58" s="319">
        <f t="shared" si="0"/>
        <v>970</v>
      </c>
      <c r="G58" s="316">
        <f t="shared" si="1"/>
        <v>10730</v>
      </c>
      <c r="H58" s="315">
        <f>単価明細!M53</f>
        <v>250</v>
      </c>
      <c r="I58" s="319">
        <f>早見表!$Q$37</f>
        <v>1350</v>
      </c>
      <c r="J58" s="314">
        <f t="shared" si="16"/>
        <v>8050</v>
      </c>
      <c r="K58" s="314">
        <f t="shared" si="2"/>
        <v>940</v>
      </c>
      <c r="L58" s="316">
        <f t="shared" si="3"/>
        <v>10340</v>
      </c>
      <c r="M58" s="319">
        <f t="shared" si="4"/>
        <v>51</v>
      </c>
      <c r="N58" s="319">
        <f>IF($B$1=1,B58,LOOKUP(M58,単価明細!A:A,単価明細!B:B)*B$1)</f>
        <v>210</v>
      </c>
      <c r="O58" s="319">
        <f t="shared" si="5"/>
        <v>0</v>
      </c>
      <c r="P58" s="319">
        <f t="shared" si="17"/>
        <v>7960</v>
      </c>
      <c r="Q58" s="319">
        <f>LOOKUP($B$2,単価明細!J:J,単価明細!K:K)</f>
        <v>1800</v>
      </c>
      <c r="R58" s="319">
        <f t="shared" si="6"/>
        <v>970</v>
      </c>
      <c r="S58" s="319">
        <f t="shared" si="7"/>
        <v>10730</v>
      </c>
      <c r="T58" s="317">
        <f t="shared" si="8"/>
        <v>0</v>
      </c>
      <c r="U58" s="314">
        <f t="shared" si="9"/>
        <v>250</v>
      </c>
      <c r="V58" s="314">
        <f t="shared" si="10"/>
        <v>1350</v>
      </c>
      <c r="W58" s="314">
        <f t="shared" si="18"/>
        <v>8050</v>
      </c>
      <c r="X58" s="314">
        <f t="shared" si="11"/>
        <v>940</v>
      </c>
      <c r="Y58" s="314">
        <f t="shared" si="12"/>
        <v>10340</v>
      </c>
      <c r="Z58" s="317">
        <f t="shared" si="13"/>
        <v>0</v>
      </c>
      <c r="AA58" s="345">
        <f t="shared" si="14"/>
        <v>0</v>
      </c>
    </row>
    <row r="59" spans="1:27">
      <c r="A59" s="322">
        <v>52</v>
      </c>
      <c r="B59" s="315">
        <f>IF($B$4="上水道",IF($B$2&lt;=20,LOOKUP(A59,単価明細!A:A,単価明細!B:B),LOOKUP(A59,単価明細!A:A,単価明細!F:F)),IF($B$2&lt;=20,LOOKUP(A59,単価明細!A:A,単価明細!B:B),LOOKUP(A59,単価明細!A:A,単価明細!F:F))+10)</f>
        <v>210</v>
      </c>
      <c r="C59" s="319">
        <f>IF($B$4="上水道",IF($B$2&lt;=20,LOOKUP(A59,単価明細!A:A,単価明細!C:C),LOOKUP(A59,単価明細!A:A,単価明細!G:G)),IF($B$2&lt;=20,LOOKUP(A59,単価明細!A:A,単価明細!C:C),LOOKUP(A59,単価明細!A:A,単価明細!G:G))+300)</f>
        <v>0</v>
      </c>
      <c r="D59" s="319">
        <f t="shared" si="15"/>
        <v>8170</v>
      </c>
      <c r="E59" s="319">
        <f>LOOKUP($B$2,単価明細!J:J,単価明細!K:K)</f>
        <v>1800</v>
      </c>
      <c r="F59" s="319">
        <f t="shared" si="0"/>
        <v>990</v>
      </c>
      <c r="G59" s="316">
        <f t="shared" si="1"/>
        <v>10960</v>
      </c>
      <c r="H59" s="315">
        <f>単価明細!M54</f>
        <v>250</v>
      </c>
      <c r="I59" s="319">
        <f>早見表!$Q$37</f>
        <v>1350</v>
      </c>
      <c r="J59" s="314">
        <f t="shared" si="16"/>
        <v>8300</v>
      </c>
      <c r="K59" s="314">
        <f t="shared" si="2"/>
        <v>960</v>
      </c>
      <c r="L59" s="316">
        <f t="shared" si="3"/>
        <v>10610</v>
      </c>
      <c r="M59" s="319">
        <f t="shared" si="4"/>
        <v>52</v>
      </c>
      <c r="N59" s="319">
        <f>IF($B$1=1,B59,LOOKUP(M59,単価明細!A:A,単価明細!B:B)*B$1)</f>
        <v>210</v>
      </c>
      <c r="O59" s="319">
        <f t="shared" si="5"/>
        <v>0</v>
      </c>
      <c r="P59" s="319">
        <f t="shared" si="17"/>
        <v>8170</v>
      </c>
      <c r="Q59" s="319">
        <f>LOOKUP($B$2,単価明細!J:J,単価明細!K:K)</f>
        <v>1800</v>
      </c>
      <c r="R59" s="319">
        <f t="shared" si="6"/>
        <v>990</v>
      </c>
      <c r="S59" s="319">
        <f t="shared" si="7"/>
        <v>10960</v>
      </c>
      <c r="T59" s="317">
        <f t="shared" si="8"/>
        <v>0</v>
      </c>
      <c r="U59" s="314">
        <f t="shared" si="9"/>
        <v>250</v>
      </c>
      <c r="V59" s="314">
        <f t="shared" si="10"/>
        <v>1350</v>
      </c>
      <c r="W59" s="314">
        <f t="shared" si="18"/>
        <v>8300</v>
      </c>
      <c r="X59" s="314">
        <f t="shared" si="11"/>
        <v>960</v>
      </c>
      <c r="Y59" s="314">
        <f t="shared" si="12"/>
        <v>10610</v>
      </c>
      <c r="Z59" s="317">
        <f t="shared" si="13"/>
        <v>0</v>
      </c>
      <c r="AA59" s="345">
        <f t="shared" si="14"/>
        <v>0</v>
      </c>
    </row>
    <row r="60" spans="1:27">
      <c r="A60" s="322">
        <v>53</v>
      </c>
      <c r="B60" s="315">
        <f>IF($B$4="上水道",IF($B$2&lt;=20,LOOKUP(A60,単価明細!A:A,単価明細!B:B),LOOKUP(A60,単価明細!A:A,単価明細!F:F)),IF($B$2&lt;=20,LOOKUP(A60,単価明細!A:A,単価明細!B:B),LOOKUP(A60,単価明細!A:A,単価明細!F:F))+10)</f>
        <v>210</v>
      </c>
      <c r="C60" s="319">
        <f>IF($B$4="上水道",IF($B$2&lt;=20,LOOKUP(A60,単価明細!A:A,単価明細!C:C),LOOKUP(A60,単価明細!A:A,単価明細!G:G)),IF($B$2&lt;=20,LOOKUP(A60,単価明細!A:A,単価明細!C:C),LOOKUP(A60,単価明細!A:A,単価明細!G:G))+300)</f>
        <v>0</v>
      </c>
      <c r="D60" s="319">
        <f t="shared" si="15"/>
        <v>8380</v>
      </c>
      <c r="E60" s="319">
        <f>LOOKUP($B$2,単価明細!J:J,単価明細!K:K)</f>
        <v>1800</v>
      </c>
      <c r="F60" s="319">
        <f t="shared" si="0"/>
        <v>1010</v>
      </c>
      <c r="G60" s="316">
        <f t="shared" si="1"/>
        <v>11190</v>
      </c>
      <c r="H60" s="315">
        <f>単価明細!M55</f>
        <v>250</v>
      </c>
      <c r="I60" s="319">
        <f>早見表!$Q$37</f>
        <v>1350</v>
      </c>
      <c r="J60" s="314">
        <f t="shared" si="16"/>
        <v>8550</v>
      </c>
      <c r="K60" s="314">
        <f t="shared" si="2"/>
        <v>990</v>
      </c>
      <c r="L60" s="316">
        <f t="shared" si="3"/>
        <v>10890</v>
      </c>
      <c r="M60" s="319">
        <f t="shared" si="4"/>
        <v>53</v>
      </c>
      <c r="N60" s="319">
        <f>IF($B$1=1,B60,LOOKUP(M60,単価明細!A:A,単価明細!B:B)*B$1)</f>
        <v>210</v>
      </c>
      <c r="O60" s="319">
        <f t="shared" si="5"/>
        <v>0</v>
      </c>
      <c r="P60" s="319">
        <f t="shared" si="17"/>
        <v>8380</v>
      </c>
      <c r="Q60" s="319">
        <f>LOOKUP($B$2,単価明細!J:J,単価明細!K:K)</f>
        <v>1800</v>
      </c>
      <c r="R60" s="319">
        <f t="shared" si="6"/>
        <v>1010</v>
      </c>
      <c r="S60" s="319">
        <f t="shared" si="7"/>
        <v>11190</v>
      </c>
      <c r="T60" s="317">
        <f t="shared" si="8"/>
        <v>0</v>
      </c>
      <c r="U60" s="314">
        <f t="shared" si="9"/>
        <v>250</v>
      </c>
      <c r="V60" s="314">
        <f t="shared" si="10"/>
        <v>1350</v>
      </c>
      <c r="W60" s="314">
        <f t="shared" si="18"/>
        <v>8550</v>
      </c>
      <c r="X60" s="314">
        <f t="shared" si="11"/>
        <v>990</v>
      </c>
      <c r="Y60" s="314">
        <f t="shared" si="12"/>
        <v>10890</v>
      </c>
      <c r="Z60" s="317">
        <f t="shared" si="13"/>
        <v>0</v>
      </c>
      <c r="AA60" s="345">
        <f t="shared" si="14"/>
        <v>0</v>
      </c>
    </row>
    <row r="61" spans="1:27">
      <c r="A61" s="322">
        <v>54</v>
      </c>
      <c r="B61" s="315">
        <f>IF($B$4="上水道",IF($B$2&lt;=20,LOOKUP(A61,単価明細!A:A,単価明細!B:B),LOOKUP(A61,単価明細!A:A,単価明細!F:F)),IF($B$2&lt;=20,LOOKUP(A61,単価明細!A:A,単価明細!B:B),LOOKUP(A61,単価明細!A:A,単価明細!F:F))+10)</f>
        <v>210</v>
      </c>
      <c r="C61" s="319">
        <f>IF($B$4="上水道",IF($B$2&lt;=20,LOOKUP(A61,単価明細!A:A,単価明細!C:C),LOOKUP(A61,単価明細!A:A,単価明細!G:G)),IF($B$2&lt;=20,LOOKUP(A61,単価明細!A:A,単価明細!C:C),LOOKUP(A61,単価明細!A:A,単価明細!G:G))+300)</f>
        <v>0</v>
      </c>
      <c r="D61" s="319">
        <f t="shared" si="15"/>
        <v>8590</v>
      </c>
      <c r="E61" s="319">
        <f>LOOKUP($B$2,単価明細!J:J,単価明細!K:K)</f>
        <v>1800</v>
      </c>
      <c r="F61" s="319">
        <f t="shared" si="0"/>
        <v>1030</v>
      </c>
      <c r="G61" s="316">
        <f t="shared" si="1"/>
        <v>11420</v>
      </c>
      <c r="H61" s="315">
        <f>単価明細!M56</f>
        <v>250</v>
      </c>
      <c r="I61" s="319">
        <f>早見表!$Q$37</f>
        <v>1350</v>
      </c>
      <c r="J61" s="314">
        <f t="shared" si="16"/>
        <v>8800</v>
      </c>
      <c r="K61" s="314">
        <f t="shared" si="2"/>
        <v>1010</v>
      </c>
      <c r="L61" s="316">
        <f t="shared" si="3"/>
        <v>11160</v>
      </c>
      <c r="M61" s="319">
        <f t="shared" si="4"/>
        <v>54</v>
      </c>
      <c r="N61" s="319">
        <f>IF($B$1=1,B61,LOOKUP(M61,単価明細!A:A,単価明細!B:B)*B$1)</f>
        <v>210</v>
      </c>
      <c r="O61" s="319">
        <f t="shared" si="5"/>
        <v>0</v>
      </c>
      <c r="P61" s="319">
        <f t="shared" si="17"/>
        <v>8590</v>
      </c>
      <c r="Q61" s="319">
        <f>LOOKUP($B$2,単価明細!J:J,単価明細!K:K)</f>
        <v>1800</v>
      </c>
      <c r="R61" s="319">
        <f t="shared" si="6"/>
        <v>1030</v>
      </c>
      <c r="S61" s="319">
        <f t="shared" si="7"/>
        <v>11420</v>
      </c>
      <c r="T61" s="317">
        <f t="shared" si="8"/>
        <v>0</v>
      </c>
      <c r="U61" s="314">
        <f t="shared" si="9"/>
        <v>250</v>
      </c>
      <c r="V61" s="314">
        <f t="shared" si="10"/>
        <v>1350</v>
      </c>
      <c r="W61" s="314">
        <f t="shared" si="18"/>
        <v>8800</v>
      </c>
      <c r="X61" s="314">
        <f t="shared" si="11"/>
        <v>1010</v>
      </c>
      <c r="Y61" s="314">
        <f t="shared" si="12"/>
        <v>11160</v>
      </c>
      <c r="Z61" s="317">
        <f t="shared" si="13"/>
        <v>0</v>
      </c>
      <c r="AA61" s="345">
        <f t="shared" si="14"/>
        <v>0</v>
      </c>
    </row>
    <row r="62" spans="1:27">
      <c r="A62" s="322">
        <v>55</v>
      </c>
      <c r="B62" s="315">
        <f>IF($B$4="上水道",IF($B$2&lt;=20,LOOKUP(A62,単価明細!A:A,単価明細!B:B),LOOKUP(A62,単価明細!A:A,単価明細!F:F)),IF($B$2&lt;=20,LOOKUP(A62,単価明細!A:A,単価明細!B:B),LOOKUP(A62,単価明細!A:A,単価明細!F:F))+10)</f>
        <v>210</v>
      </c>
      <c r="C62" s="319">
        <f>IF($B$4="上水道",IF($B$2&lt;=20,LOOKUP(A62,単価明細!A:A,単価明細!C:C),LOOKUP(A62,単価明細!A:A,単価明細!G:G)),IF($B$2&lt;=20,LOOKUP(A62,単価明細!A:A,単価明細!C:C),LOOKUP(A62,単価明細!A:A,単価明細!G:G))+300)</f>
        <v>0</v>
      </c>
      <c r="D62" s="319">
        <f t="shared" si="15"/>
        <v>8800</v>
      </c>
      <c r="E62" s="319">
        <f>LOOKUP($B$2,単価明細!J:J,単価明細!K:K)</f>
        <v>1800</v>
      </c>
      <c r="F62" s="319">
        <f t="shared" si="0"/>
        <v>1060</v>
      </c>
      <c r="G62" s="316">
        <f t="shared" si="1"/>
        <v>11660</v>
      </c>
      <c r="H62" s="315">
        <f>単価明細!M57</f>
        <v>250</v>
      </c>
      <c r="I62" s="319">
        <f>早見表!$Q$37</f>
        <v>1350</v>
      </c>
      <c r="J62" s="314">
        <f t="shared" si="16"/>
        <v>9050</v>
      </c>
      <c r="K62" s="314">
        <f t="shared" si="2"/>
        <v>1040</v>
      </c>
      <c r="L62" s="316">
        <f t="shared" si="3"/>
        <v>11440</v>
      </c>
      <c r="M62" s="319">
        <f t="shared" si="4"/>
        <v>55</v>
      </c>
      <c r="N62" s="319">
        <f>IF($B$1=1,B62,LOOKUP(M62,単価明細!A:A,単価明細!B:B)*B$1)</f>
        <v>210</v>
      </c>
      <c r="O62" s="319">
        <f t="shared" si="5"/>
        <v>0</v>
      </c>
      <c r="P62" s="319">
        <f t="shared" si="17"/>
        <v>8800</v>
      </c>
      <c r="Q62" s="319">
        <f>LOOKUP($B$2,単価明細!J:J,単価明細!K:K)</f>
        <v>1800</v>
      </c>
      <c r="R62" s="319">
        <f t="shared" si="6"/>
        <v>1060</v>
      </c>
      <c r="S62" s="319">
        <f t="shared" si="7"/>
        <v>11660</v>
      </c>
      <c r="T62" s="317">
        <f t="shared" si="8"/>
        <v>0</v>
      </c>
      <c r="U62" s="314">
        <f t="shared" si="9"/>
        <v>250</v>
      </c>
      <c r="V62" s="314">
        <f t="shared" si="10"/>
        <v>1350</v>
      </c>
      <c r="W62" s="314">
        <f t="shared" si="18"/>
        <v>9050</v>
      </c>
      <c r="X62" s="314">
        <f t="shared" si="11"/>
        <v>1040</v>
      </c>
      <c r="Y62" s="314">
        <f t="shared" si="12"/>
        <v>11440</v>
      </c>
      <c r="Z62" s="317">
        <f t="shared" si="13"/>
        <v>0</v>
      </c>
      <c r="AA62" s="345">
        <f t="shared" si="14"/>
        <v>0</v>
      </c>
    </row>
    <row r="63" spans="1:27">
      <c r="A63" s="322">
        <v>56</v>
      </c>
      <c r="B63" s="315">
        <f>IF($B$4="上水道",IF($B$2&lt;=20,LOOKUP(A63,単価明細!A:A,単価明細!B:B),LOOKUP(A63,単価明細!A:A,単価明細!F:F)),IF($B$2&lt;=20,LOOKUP(A63,単価明細!A:A,単価明細!B:B),LOOKUP(A63,単価明細!A:A,単価明細!F:F))+10)</f>
        <v>210</v>
      </c>
      <c r="C63" s="319">
        <f>IF($B$4="上水道",IF($B$2&lt;=20,LOOKUP(A63,単価明細!A:A,単価明細!C:C),LOOKUP(A63,単価明細!A:A,単価明細!G:G)),IF($B$2&lt;=20,LOOKUP(A63,単価明細!A:A,単価明細!C:C),LOOKUP(A63,単価明細!A:A,単価明細!G:G))+300)</f>
        <v>0</v>
      </c>
      <c r="D63" s="319">
        <f t="shared" si="15"/>
        <v>9010</v>
      </c>
      <c r="E63" s="319">
        <f>LOOKUP($B$2,単価明細!J:J,単価明細!K:K)</f>
        <v>1800</v>
      </c>
      <c r="F63" s="319">
        <f t="shared" si="0"/>
        <v>1080</v>
      </c>
      <c r="G63" s="316">
        <f t="shared" si="1"/>
        <v>11890</v>
      </c>
      <c r="H63" s="315">
        <f>単価明細!M58</f>
        <v>250</v>
      </c>
      <c r="I63" s="319">
        <f>早見表!$Q$37</f>
        <v>1350</v>
      </c>
      <c r="J63" s="314">
        <f t="shared" si="16"/>
        <v>9300</v>
      </c>
      <c r="K63" s="314">
        <f t="shared" si="2"/>
        <v>1060</v>
      </c>
      <c r="L63" s="316">
        <f t="shared" si="3"/>
        <v>11710</v>
      </c>
      <c r="M63" s="319">
        <f t="shared" si="4"/>
        <v>56</v>
      </c>
      <c r="N63" s="319">
        <f>IF($B$1=1,B63,LOOKUP(M63,単価明細!A:A,単価明細!B:B)*B$1)</f>
        <v>210</v>
      </c>
      <c r="O63" s="319">
        <f t="shared" si="5"/>
        <v>0</v>
      </c>
      <c r="P63" s="319">
        <f t="shared" si="17"/>
        <v>9010</v>
      </c>
      <c r="Q63" s="319">
        <f>LOOKUP($B$2,単価明細!J:J,単価明細!K:K)</f>
        <v>1800</v>
      </c>
      <c r="R63" s="319">
        <f t="shared" si="6"/>
        <v>1080</v>
      </c>
      <c r="S63" s="319">
        <f t="shared" si="7"/>
        <v>11890</v>
      </c>
      <c r="T63" s="317">
        <f t="shared" si="8"/>
        <v>0</v>
      </c>
      <c r="U63" s="314">
        <f t="shared" si="9"/>
        <v>250</v>
      </c>
      <c r="V63" s="314">
        <f t="shared" si="10"/>
        <v>1350</v>
      </c>
      <c r="W63" s="314">
        <f t="shared" si="18"/>
        <v>9300</v>
      </c>
      <c r="X63" s="314">
        <f t="shared" si="11"/>
        <v>1060</v>
      </c>
      <c r="Y63" s="314">
        <f t="shared" si="12"/>
        <v>11710</v>
      </c>
      <c r="Z63" s="317">
        <f t="shared" si="13"/>
        <v>0</v>
      </c>
      <c r="AA63" s="345">
        <f t="shared" si="14"/>
        <v>0</v>
      </c>
    </row>
    <row r="64" spans="1:27">
      <c r="A64" s="322">
        <v>57</v>
      </c>
      <c r="B64" s="315">
        <f>IF($B$4="上水道",IF($B$2&lt;=20,LOOKUP(A64,単価明細!A:A,単価明細!B:B),LOOKUP(A64,単価明細!A:A,単価明細!F:F)),IF($B$2&lt;=20,LOOKUP(A64,単価明細!A:A,単価明細!B:B),LOOKUP(A64,単価明細!A:A,単価明細!F:F))+10)</f>
        <v>210</v>
      </c>
      <c r="C64" s="319">
        <f>IF($B$4="上水道",IF($B$2&lt;=20,LOOKUP(A64,単価明細!A:A,単価明細!C:C),LOOKUP(A64,単価明細!A:A,単価明細!G:G)),IF($B$2&lt;=20,LOOKUP(A64,単価明細!A:A,単価明細!C:C),LOOKUP(A64,単価明細!A:A,単価明細!G:G))+300)</f>
        <v>0</v>
      </c>
      <c r="D64" s="319">
        <f t="shared" si="15"/>
        <v>9220</v>
      </c>
      <c r="E64" s="319">
        <f>LOOKUP($B$2,単価明細!J:J,単価明細!K:K)</f>
        <v>1800</v>
      </c>
      <c r="F64" s="319">
        <f t="shared" si="0"/>
        <v>1100</v>
      </c>
      <c r="G64" s="316">
        <f t="shared" si="1"/>
        <v>12120</v>
      </c>
      <c r="H64" s="315">
        <f>単価明細!M59</f>
        <v>250</v>
      </c>
      <c r="I64" s="319">
        <f>早見表!$Q$37</f>
        <v>1350</v>
      </c>
      <c r="J64" s="314">
        <f t="shared" si="16"/>
        <v>9550</v>
      </c>
      <c r="K64" s="314">
        <f t="shared" si="2"/>
        <v>1090</v>
      </c>
      <c r="L64" s="316">
        <f t="shared" si="3"/>
        <v>11990</v>
      </c>
      <c r="M64" s="319">
        <f t="shared" si="4"/>
        <v>57</v>
      </c>
      <c r="N64" s="319">
        <f>IF($B$1=1,B64,LOOKUP(M64,単価明細!A:A,単価明細!B:B)*B$1)</f>
        <v>210</v>
      </c>
      <c r="O64" s="319">
        <f t="shared" si="5"/>
        <v>0</v>
      </c>
      <c r="P64" s="319">
        <f t="shared" si="17"/>
        <v>9220</v>
      </c>
      <c r="Q64" s="319">
        <f>LOOKUP($B$2,単価明細!J:J,単価明細!K:K)</f>
        <v>1800</v>
      </c>
      <c r="R64" s="319">
        <f t="shared" si="6"/>
        <v>1100</v>
      </c>
      <c r="S64" s="319">
        <f t="shared" si="7"/>
        <v>12120</v>
      </c>
      <c r="T64" s="317">
        <f t="shared" si="8"/>
        <v>0</v>
      </c>
      <c r="U64" s="314">
        <f t="shared" si="9"/>
        <v>250</v>
      </c>
      <c r="V64" s="314">
        <f t="shared" si="10"/>
        <v>1350</v>
      </c>
      <c r="W64" s="314">
        <f t="shared" si="18"/>
        <v>9550</v>
      </c>
      <c r="X64" s="314">
        <f t="shared" si="11"/>
        <v>1090</v>
      </c>
      <c r="Y64" s="314">
        <f t="shared" si="12"/>
        <v>11990</v>
      </c>
      <c r="Z64" s="317">
        <f t="shared" si="13"/>
        <v>0</v>
      </c>
      <c r="AA64" s="345">
        <f t="shared" si="14"/>
        <v>0</v>
      </c>
    </row>
    <row r="65" spans="1:27">
      <c r="A65" s="322">
        <v>58</v>
      </c>
      <c r="B65" s="315">
        <f>IF($B$4="上水道",IF($B$2&lt;=20,LOOKUP(A65,単価明細!A:A,単価明細!B:B),LOOKUP(A65,単価明細!A:A,単価明細!F:F)),IF($B$2&lt;=20,LOOKUP(A65,単価明細!A:A,単価明細!B:B),LOOKUP(A65,単価明細!A:A,単価明細!F:F))+10)</f>
        <v>210</v>
      </c>
      <c r="C65" s="319">
        <f>IF($B$4="上水道",IF($B$2&lt;=20,LOOKUP(A65,単価明細!A:A,単価明細!C:C),LOOKUP(A65,単価明細!A:A,単価明細!G:G)),IF($B$2&lt;=20,LOOKUP(A65,単価明細!A:A,単価明細!C:C),LOOKUP(A65,単価明細!A:A,単価明細!G:G))+300)</f>
        <v>0</v>
      </c>
      <c r="D65" s="319">
        <f t="shared" si="15"/>
        <v>9430</v>
      </c>
      <c r="E65" s="319">
        <f>LOOKUP($B$2,単価明細!J:J,単価明細!K:K)</f>
        <v>1800</v>
      </c>
      <c r="F65" s="319">
        <f t="shared" si="0"/>
        <v>1120</v>
      </c>
      <c r="G65" s="316">
        <f t="shared" si="1"/>
        <v>12350</v>
      </c>
      <c r="H65" s="315">
        <f>単価明細!M60</f>
        <v>250</v>
      </c>
      <c r="I65" s="319">
        <f>早見表!$Q$37</f>
        <v>1350</v>
      </c>
      <c r="J65" s="314">
        <f t="shared" si="16"/>
        <v>9800</v>
      </c>
      <c r="K65" s="314">
        <f t="shared" si="2"/>
        <v>1110</v>
      </c>
      <c r="L65" s="316">
        <f t="shared" si="3"/>
        <v>12260</v>
      </c>
      <c r="M65" s="319">
        <f t="shared" si="4"/>
        <v>58</v>
      </c>
      <c r="N65" s="319">
        <f>IF($B$1=1,B65,LOOKUP(M65,単価明細!A:A,単価明細!B:B)*B$1)</f>
        <v>210</v>
      </c>
      <c r="O65" s="319">
        <f t="shared" si="5"/>
        <v>0</v>
      </c>
      <c r="P65" s="319">
        <f t="shared" si="17"/>
        <v>9430</v>
      </c>
      <c r="Q65" s="319">
        <f>LOOKUP($B$2,単価明細!J:J,単価明細!K:K)</f>
        <v>1800</v>
      </c>
      <c r="R65" s="319">
        <f t="shared" si="6"/>
        <v>1120</v>
      </c>
      <c r="S65" s="319">
        <f t="shared" si="7"/>
        <v>12350</v>
      </c>
      <c r="T65" s="317">
        <f t="shared" si="8"/>
        <v>0</v>
      </c>
      <c r="U65" s="314">
        <f t="shared" si="9"/>
        <v>250</v>
      </c>
      <c r="V65" s="314">
        <f t="shared" si="10"/>
        <v>1350</v>
      </c>
      <c r="W65" s="314">
        <f t="shared" si="18"/>
        <v>9800</v>
      </c>
      <c r="X65" s="314">
        <f t="shared" si="11"/>
        <v>1110</v>
      </c>
      <c r="Y65" s="314">
        <f t="shared" si="12"/>
        <v>12260</v>
      </c>
      <c r="Z65" s="317">
        <f t="shared" si="13"/>
        <v>0</v>
      </c>
      <c r="AA65" s="345">
        <f t="shared" si="14"/>
        <v>0</v>
      </c>
    </row>
    <row r="66" spans="1:27">
      <c r="A66" s="322">
        <v>59</v>
      </c>
      <c r="B66" s="315">
        <f>IF($B$4="上水道",IF($B$2&lt;=20,LOOKUP(A66,単価明細!A:A,単価明細!B:B),LOOKUP(A66,単価明細!A:A,単価明細!F:F)),IF($B$2&lt;=20,LOOKUP(A66,単価明細!A:A,単価明細!B:B),LOOKUP(A66,単価明細!A:A,単価明細!F:F))+10)</f>
        <v>210</v>
      </c>
      <c r="C66" s="319">
        <f>IF($B$4="上水道",IF($B$2&lt;=20,LOOKUP(A66,単価明細!A:A,単価明細!C:C),LOOKUP(A66,単価明細!A:A,単価明細!G:G)),IF($B$2&lt;=20,LOOKUP(A66,単価明細!A:A,単価明細!C:C),LOOKUP(A66,単価明細!A:A,単価明細!G:G))+300)</f>
        <v>0</v>
      </c>
      <c r="D66" s="319">
        <f t="shared" si="15"/>
        <v>9640</v>
      </c>
      <c r="E66" s="319">
        <f>LOOKUP($B$2,単価明細!J:J,単価明細!K:K)</f>
        <v>1800</v>
      </c>
      <c r="F66" s="319">
        <f t="shared" si="0"/>
        <v>1140</v>
      </c>
      <c r="G66" s="316">
        <f t="shared" si="1"/>
        <v>12580</v>
      </c>
      <c r="H66" s="315">
        <f>単価明細!M61</f>
        <v>250</v>
      </c>
      <c r="I66" s="319">
        <f>早見表!$Q$37</f>
        <v>1350</v>
      </c>
      <c r="J66" s="314">
        <f t="shared" si="16"/>
        <v>10050</v>
      </c>
      <c r="K66" s="314">
        <f t="shared" si="2"/>
        <v>1140</v>
      </c>
      <c r="L66" s="316">
        <f t="shared" si="3"/>
        <v>12540</v>
      </c>
      <c r="M66" s="319">
        <f t="shared" si="4"/>
        <v>59</v>
      </c>
      <c r="N66" s="319">
        <f>IF($B$1=1,B66,LOOKUP(M66,単価明細!A:A,単価明細!B:B)*B$1)</f>
        <v>210</v>
      </c>
      <c r="O66" s="319">
        <f t="shared" si="5"/>
        <v>0</v>
      </c>
      <c r="P66" s="319">
        <f t="shared" si="17"/>
        <v>9640</v>
      </c>
      <c r="Q66" s="319">
        <f>LOOKUP($B$2,単価明細!J:J,単価明細!K:K)</f>
        <v>1800</v>
      </c>
      <c r="R66" s="319">
        <f t="shared" si="6"/>
        <v>1140</v>
      </c>
      <c r="S66" s="319">
        <f t="shared" si="7"/>
        <v>12580</v>
      </c>
      <c r="T66" s="317">
        <f t="shared" si="8"/>
        <v>0</v>
      </c>
      <c r="U66" s="314">
        <f t="shared" si="9"/>
        <v>250</v>
      </c>
      <c r="V66" s="314">
        <f t="shared" si="10"/>
        <v>1350</v>
      </c>
      <c r="W66" s="314">
        <f t="shared" si="18"/>
        <v>10050</v>
      </c>
      <c r="X66" s="314">
        <f t="shared" si="11"/>
        <v>1140</v>
      </c>
      <c r="Y66" s="314">
        <f t="shared" si="12"/>
        <v>12540</v>
      </c>
      <c r="Z66" s="317">
        <f t="shared" si="13"/>
        <v>0</v>
      </c>
      <c r="AA66" s="345">
        <f t="shared" si="14"/>
        <v>0</v>
      </c>
    </row>
    <row r="67" spans="1:27">
      <c r="A67" s="322">
        <v>60</v>
      </c>
      <c r="B67" s="315">
        <f>IF($B$4="上水道",IF($B$2&lt;=20,LOOKUP(A67,単価明細!A:A,単価明細!B:B),LOOKUP(A67,単価明細!A:A,単価明細!F:F)),IF($B$2&lt;=20,LOOKUP(A67,単価明細!A:A,単価明細!B:B),LOOKUP(A67,単価明細!A:A,単価明細!F:F))+10)</f>
        <v>210</v>
      </c>
      <c r="C67" s="319">
        <f>IF($B$4="上水道",IF($B$2&lt;=20,LOOKUP(A67,単価明細!A:A,単価明細!C:C),LOOKUP(A67,単価明細!A:A,単価明細!G:G)),IF($B$2&lt;=20,LOOKUP(A67,単価明細!A:A,単価明細!C:C),LOOKUP(A67,単価明細!A:A,単価明細!G:G))+300)</f>
        <v>0</v>
      </c>
      <c r="D67" s="319">
        <f t="shared" si="15"/>
        <v>9850</v>
      </c>
      <c r="E67" s="319">
        <f>LOOKUP($B$2,単価明細!J:J,単価明細!K:K)</f>
        <v>1800</v>
      </c>
      <c r="F67" s="319">
        <f t="shared" si="0"/>
        <v>1160</v>
      </c>
      <c r="G67" s="316">
        <f t="shared" si="1"/>
        <v>12810</v>
      </c>
      <c r="H67" s="315">
        <f>単価明細!M62</f>
        <v>250</v>
      </c>
      <c r="I67" s="319">
        <f>早見表!$Q$37</f>
        <v>1350</v>
      </c>
      <c r="J67" s="314">
        <f t="shared" si="16"/>
        <v>10300</v>
      </c>
      <c r="K67" s="314">
        <f t="shared" si="2"/>
        <v>1160</v>
      </c>
      <c r="L67" s="316">
        <f t="shared" si="3"/>
        <v>12810</v>
      </c>
      <c r="M67" s="319">
        <f t="shared" si="4"/>
        <v>60</v>
      </c>
      <c r="N67" s="319">
        <f>IF($B$1=1,B67,LOOKUP(M67,単価明細!A:A,単価明細!B:B)*B$1)</f>
        <v>210</v>
      </c>
      <c r="O67" s="319">
        <f t="shared" si="5"/>
        <v>0</v>
      </c>
      <c r="P67" s="319">
        <f t="shared" si="17"/>
        <v>9850</v>
      </c>
      <c r="Q67" s="319">
        <f>LOOKUP($B$2,単価明細!J:J,単価明細!K:K)</f>
        <v>1800</v>
      </c>
      <c r="R67" s="319">
        <f t="shared" si="6"/>
        <v>1160</v>
      </c>
      <c r="S67" s="319">
        <f t="shared" si="7"/>
        <v>12810</v>
      </c>
      <c r="T67" s="317">
        <f t="shared" si="8"/>
        <v>0</v>
      </c>
      <c r="U67" s="314">
        <f t="shared" si="9"/>
        <v>250</v>
      </c>
      <c r="V67" s="314">
        <f t="shared" si="10"/>
        <v>1350</v>
      </c>
      <c r="W67" s="314">
        <f t="shared" si="18"/>
        <v>10300</v>
      </c>
      <c r="X67" s="314">
        <f t="shared" si="11"/>
        <v>1160</v>
      </c>
      <c r="Y67" s="314">
        <f t="shared" si="12"/>
        <v>12810</v>
      </c>
      <c r="Z67" s="317">
        <f t="shared" si="13"/>
        <v>0</v>
      </c>
      <c r="AA67" s="345">
        <f t="shared" si="14"/>
        <v>0</v>
      </c>
    </row>
    <row r="68" spans="1:27">
      <c r="A68" s="322">
        <v>61</v>
      </c>
      <c r="B68" s="315">
        <f>IF($B$4="上水道",IF($B$2&lt;=20,LOOKUP(A68,単価明細!A:A,単価明細!B:B),LOOKUP(A68,単価明細!A:A,単価明細!F:F)),IF($B$2&lt;=20,LOOKUP(A68,単価明細!A:A,単価明細!B:B),LOOKUP(A68,単価明細!A:A,単価明細!F:F))+10)</f>
        <v>210</v>
      </c>
      <c r="C68" s="319">
        <f>IF($B$4="上水道",IF($B$2&lt;=20,LOOKUP(A68,単価明細!A:A,単価明細!C:C),LOOKUP(A68,単価明細!A:A,単価明細!G:G)),IF($B$2&lt;=20,LOOKUP(A68,単価明細!A:A,単価明細!C:C),LOOKUP(A68,単価明細!A:A,単価明細!G:G))+300)</f>
        <v>0</v>
      </c>
      <c r="D68" s="319">
        <f t="shared" si="15"/>
        <v>10060</v>
      </c>
      <c r="E68" s="319">
        <f>LOOKUP($B$2,単価明細!J:J,単価明細!K:K)</f>
        <v>1800</v>
      </c>
      <c r="F68" s="319">
        <f t="shared" si="0"/>
        <v>1180</v>
      </c>
      <c r="G68" s="316">
        <f t="shared" si="1"/>
        <v>13040</v>
      </c>
      <c r="H68" s="315">
        <f>単価明細!M63</f>
        <v>250</v>
      </c>
      <c r="I68" s="319">
        <f>早見表!$Q$37</f>
        <v>1350</v>
      </c>
      <c r="J68" s="314">
        <f t="shared" si="16"/>
        <v>10550</v>
      </c>
      <c r="K68" s="314">
        <f t="shared" si="2"/>
        <v>1190</v>
      </c>
      <c r="L68" s="316">
        <f t="shared" si="3"/>
        <v>13090</v>
      </c>
      <c r="M68" s="319">
        <f t="shared" si="4"/>
        <v>61</v>
      </c>
      <c r="N68" s="319">
        <f>IF($B$1=1,B68,LOOKUP(M68,単価明細!A:A,単価明細!B:B)*B$1)</f>
        <v>210</v>
      </c>
      <c r="O68" s="319">
        <f t="shared" si="5"/>
        <v>0</v>
      </c>
      <c r="P68" s="319">
        <f t="shared" si="17"/>
        <v>10060</v>
      </c>
      <c r="Q68" s="319">
        <f>LOOKUP($B$2,単価明細!J:J,単価明細!K:K)</f>
        <v>1800</v>
      </c>
      <c r="R68" s="319">
        <f t="shared" si="6"/>
        <v>1180</v>
      </c>
      <c r="S68" s="319">
        <f t="shared" si="7"/>
        <v>13040</v>
      </c>
      <c r="T68" s="317">
        <f t="shared" si="8"/>
        <v>0</v>
      </c>
      <c r="U68" s="314">
        <f t="shared" si="9"/>
        <v>250</v>
      </c>
      <c r="V68" s="314">
        <f t="shared" si="10"/>
        <v>1350</v>
      </c>
      <c r="W68" s="314">
        <f t="shared" si="18"/>
        <v>10550</v>
      </c>
      <c r="X68" s="314">
        <f t="shared" si="11"/>
        <v>1190</v>
      </c>
      <c r="Y68" s="314">
        <f t="shared" si="12"/>
        <v>13090</v>
      </c>
      <c r="Z68" s="317">
        <f t="shared" si="13"/>
        <v>0</v>
      </c>
      <c r="AA68" s="345">
        <f t="shared" si="14"/>
        <v>0</v>
      </c>
    </row>
    <row r="69" spans="1:27">
      <c r="A69" s="322">
        <v>62</v>
      </c>
      <c r="B69" s="315">
        <f>IF($B$4="上水道",IF($B$2&lt;=20,LOOKUP(A69,単価明細!A:A,単価明細!B:B),LOOKUP(A69,単価明細!A:A,単価明細!F:F)),IF($B$2&lt;=20,LOOKUP(A69,単価明細!A:A,単価明細!B:B),LOOKUP(A69,単価明細!A:A,単価明細!F:F))+10)</f>
        <v>210</v>
      </c>
      <c r="C69" s="319">
        <f>IF($B$4="上水道",IF($B$2&lt;=20,LOOKUP(A69,単価明細!A:A,単価明細!C:C),LOOKUP(A69,単価明細!A:A,単価明細!G:G)),IF($B$2&lt;=20,LOOKUP(A69,単価明細!A:A,単価明細!C:C),LOOKUP(A69,単価明細!A:A,単価明細!G:G))+300)</f>
        <v>0</v>
      </c>
      <c r="D69" s="319">
        <f t="shared" si="15"/>
        <v>10270</v>
      </c>
      <c r="E69" s="319">
        <f>LOOKUP($B$2,単価明細!J:J,単価明細!K:K)</f>
        <v>1800</v>
      </c>
      <c r="F69" s="319">
        <f t="shared" si="0"/>
        <v>1200</v>
      </c>
      <c r="G69" s="316">
        <f t="shared" si="1"/>
        <v>13270</v>
      </c>
      <c r="H69" s="315">
        <f>単価明細!M64</f>
        <v>250</v>
      </c>
      <c r="I69" s="319">
        <f>早見表!$Q$37</f>
        <v>1350</v>
      </c>
      <c r="J69" s="314">
        <f t="shared" si="16"/>
        <v>10800</v>
      </c>
      <c r="K69" s="314">
        <f t="shared" si="2"/>
        <v>1210</v>
      </c>
      <c r="L69" s="316">
        <f t="shared" si="3"/>
        <v>13360</v>
      </c>
      <c r="M69" s="319">
        <f t="shared" si="4"/>
        <v>62</v>
      </c>
      <c r="N69" s="319">
        <f>IF($B$1=1,B69,LOOKUP(M69,単価明細!A:A,単価明細!B:B)*B$1)</f>
        <v>210</v>
      </c>
      <c r="O69" s="319">
        <f t="shared" si="5"/>
        <v>0</v>
      </c>
      <c r="P69" s="319">
        <f t="shared" si="17"/>
        <v>10270</v>
      </c>
      <c r="Q69" s="319">
        <f>LOOKUP($B$2,単価明細!J:J,単価明細!K:K)</f>
        <v>1800</v>
      </c>
      <c r="R69" s="319">
        <f t="shared" si="6"/>
        <v>1200</v>
      </c>
      <c r="S69" s="319">
        <f t="shared" si="7"/>
        <v>13270</v>
      </c>
      <c r="T69" s="317">
        <f t="shared" si="8"/>
        <v>0</v>
      </c>
      <c r="U69" s="314">
        <f t="shared" si="9"/>
        <v>250</v>
      </c>
      <c r="V69" s="314">
        <f t="shared" si="10"/>
        <v>1350</v>
      </c>
      <c r="W69" s="314">
        <f t="shared" si="18"/>
        <v>10800</v>
      </c>
      <c r="X69" s="314">
        <f t="shared" si="11"/>
        <v>1210</v>
      </c>
      <c r="Y69" s="314">
        <f t="shared" si="12"/>
        <v>13360</v>
      </c>
      <c r="Z69" s="317">
        <f t="shared" si="13"/>
        <v>0</v>
      </c>
      <c r="AA69" s="345">
        <f t="shared" si="14"/>
        <v>0</v>
      </c>
    </row>
    <row r="70" spans="1:27">
      <c r="A70" s="322">
        <v>63</v>
      </c>
      <c r="B70" s="315">
        <f>IF($B$4="上水道",IF($B$2&lt;=20,LOOKUP(A70,単価明細!A:A,単価明細!B:B),LOOKUP(A70,単価明細!A:A,単価明細!F:F)),IF($B$2&lt;=20,LOOKUP(A70,単価明細!A:A,単価明細!B:B),LOOKUP(A70,単価明細!A:A,単価明細!F:F))+10)</f>
        <v>210</v>
      </c>
      <c r="C70" s="319">
        <f>IF($B$4="上水道",IF($B$2&lt;=20,LOOKUP(A70,単価明細!A:A,単価明細!C:C),LOOKUP(A70,単価明細!A:A,単価明細!G:G)),IF($B$2&lt;=20,LOOKUP(A70,単価明細!A:A,単価明細!C:C),LOOKUP(A70,単価明細!A:A,単価明細!G:G))+300)</f>
        <v>0</v>
      </c>
      <c r="D70" s="319">
        <f t="shared" si="15"/>
        <v>10480</v>
      </c>
      <c r="E70" s="319">
        <f>LOOKUP($B$2,単価明細!J:J,単価明細!K:K)</f>
        <v>1800</v>
      </c>
      <c r="F70" s="319">
        <f t="shared" si="0"/>
        <v>1220</v>
      </c>
      <c r="G70" s="316">
        <f t="shared" si="1"/>
        <v>13500</v>
      </c>
      <c r="H70" s="315">
        <f>単価明細!M65</f>
        <v>250</v>
      </c>
      <c r="I70" s="319">
        <f>早見表!$Q$37</f>
        <v>1350</v>
      </c>
      <c r="J70" s="314">
        <f t="shared" si="16"/>
        <v>11050</v>
      </c>
      <c r="K70" s="314">
        <f t="shared" si="2"/>
        <v>1240</v>
      </c>
      <c r="L70" s="316">
        <f t="shared" si="3"/>
        <v>13640</v>
      </c>
      <c r="M70" s="319">
        <f t="shared" si="4"/>
        <v>63</v>
      </c>
      <c r="N70" s="319">
        <f>IF($B$1=1,B70,LOOKUP(M70,単価明細!A:A,単価明細!B:B)*B$1)</f>
        <v>210</v>
      </c>
      <c r="O70" s="319">
        <f t="shared" si="5"/>
        <v>0</v>
      </c>
      <c r="P70" s="319">
        <f t="shared" si="17"/>
        <v>10480</v>
      </c>
      <c r="Q70" s="319">
        <f>LOOKUP($B$2,単価明細!J:J,単価明細!K:K)</f>
        <v>1800</v>
      </c>
      <c r="R70" s="319">
        <f t="shared" si="6"/>
        <v>1220</v>
      </c>
      <c r="S70" s="319">
        <f t="shared" si="7"/>
        <v>13500</v>
      </c>
      <c r="T70" s="317">
        <f t="shared" si="8"/>
        <v>0</v>
      </c>
      <c r="U70" s="314">
        <f t="shared" si="9"/>
        <v>250</v>
      </c>
      <c r="V70" s="314">
        <f t="shared" si="10"/>
        <v>1350</v>
      </c>
      <c r="W70" s="314">
        <f t="shared" si="18"/>
        <v>11050</v>
      </c>
      <c r="X70" s="314">
        <f t="shared" si="11"/>
        <v>1240</v>
      </c>
      <c r="Y70" s="314">
        <f t="shared" si="12"/>
        <v>13640</v>
      </c>
      <c r="Z70" s="317">
        <f t="shared" si="13"/>
        <v>0</v>
      </c>
      <c r="AA70" s="345">
        <f t="shared" si="14"/>
        <v>0</v>
      </c>
    </row>
    <row r="71" spans="1:27">
      <c r="A71" s="322">
        <v>64</v>
      </c>
      <c r="B71" s="315">
        <f>IF($B$4="上水道",IF($B$2&lt;=20,LOOKUP(A71,単価明細!A:A,単価明細!B:B),LOOKUP(A71,単価明細!A:A,単価明細!F:F)),IF($B$2&lt;=20,LOOKUP(A71,単価明細!A:A,単価明細!B:B),LOOKUP(A71,単価明細!A:A,単価明細!F:F))+10)</f>
        <v>210</v>
      </c>
      <c r="C71" s="319">
        <f>IF($B$4="上水道",IF($B$2&lt;=20,LOOKUP(A71,単価明細!A:A,単価明細!C:C),LOOKUP(A71,単価明細!A:A,単価明細!G:G)),IF($B$2&lt;=20,LOOKUP(A71,単価明細!A:A,単価明細!C:C),LOOKUP(A71,単価明細!A:A,単価明細!G:G))+300)</f>
        <v>0</v>
      </c>
      <c r="D71" s="319">
        <f t="shared" si="15"/>
        <v>10690</v>
      </c>
      <c r="E71" s="319">
        <f>LOOKUP($B$2,単価明細!J:J,単価明細!K:K)</f>
        <v>1800</v>
      </c>
      <c r="F71" s="319">
        <f t="shared" ref="F71:F134" si="19">ROUNDDOWN((C71+D71+E71)*$B$3,-1)</f>
        <v>1240</v>
      </c>
      <c r="G71" s="316">
        <f t="shared" ref="G71:G134" si="20">SUM(C71:F71)</f>
        <v>13730</v>
      </c>
      <c r="H71" s="315">
        <f>単価明細!M66</f>
        <v>250</v>
      </c>
      <c r="I71" s="319">
        <f>早見表!$Q$37</f>
        <v>1350</v>
      </c>
      <c r="J71" s="314">
        <f t="shared" si="16"/>
        <v>11300</v>
      </c>
      <c r="K71" s="314">
        <f t="shared" ref="K71:K134" si="21">ROUNDDOWN((I71+J71)*$B$3,-1)</f>
        <v>1260</v>
      </c>
      <c r="L71" s="316">
        <f t="shared" ref="L71:L134" si="22">SUM(I71:K71)</f>
        <v>13910</v>
      </c>
      <c r="M71" s="319">
        <f t="shared" ref="M71:M134" si="23">ROUNDDOWN(A71/B$1,0)</f>
        <v>64</v>
      </c>
      <c r="N71" s="319">
        <f>IF($B$1=1,B71,LOOKUP(M71,単価明細!A:A,単価明細!B:B)*B$1)</f>
        <v>210</v>
      </c>
      <c r="O71" s="319">
        <f t="shared" ref="O71:O134" si="24">C71*B$1</f>
        <v>0</v>
      </c>
      <c r="P71" s="319">
        <f t="shared" si="17"/>
        <v>10690</v>
      </c>
      <c r="Q71" s="319">
        <f>LOOKUP($B$2,単価明細!J:J,単価明細!K:K)</f>
        <v>1800</v>
      </c>
      <c r="R71" s="319">
        <f t="shared" ref="R71:R134" si="25">ROUNDDOWN((O71+P71+Q71)*$B$3,-1)</f>
        <v>1240</v>
      </c>
      <c r="S71" s="319">
        <f t="shared" ref="S71:S134" si="26">SUM(O71:R71)</f>
        <v>13730</v>
      </c>
      <c r="T71" s="317">
        <f t="shared" ref="T71:T134" si="27">G71-S71</f>
        <v>0</v>
      </c>
      <c r="U71" s="314">
        <f t="shared" ref="U71:U134" si="28">LOOKUP(M71,A:A,H:H)*$B$1</f>
        <v>250</v>
      </c>
      <c r="V71" s="314">
        <f t="shared" ref="V71:V134" si="29">I71*B$1</f>
        <v>1350</v>
      </c>
      <c r="W71" s="314">
        <f t="shared" si="18"/>
        <v>11300</v>
      </c>
      <c r="X71" s="314">
        <f t="shared" ref="X71:X134" si="30">ROUNDDOWN((V71+W71)*$B$3,-1)</f>
        <v>1260</v>
      </c>
      <c r="Y71" s="314">
        <f t="shared" ref="Y71:Y134" si="31">SUM(V71:X71)</f>
        <v>13910</v>
      </c>
      <c r="Z71" s="317">
        <f t="shared" ref="Z71:Z134" si="32">L71-Y71</f>
        <v>0</v>
      </c>
      <c r="AA71" s="345">
        <f t="shared" ref="AA71:AA134" si="33">G71+L71-S71-Y71</f>
        <v>0</v>
      </c>
    </row>
    <row r="72" spans="1:27">
      <c r="A72" s="322">
        <v>65</v>
      </c>
      <c r="B72" s="315">
        <f>IF($B$4="上水道",IF($B$2&lt;=20,LOOKUP(A72,単価明細!A:A,単価明細!B:B),LOOKUP(A72,単価明細!A:A,単価明細!F:F)),IF($B$2&lt;=20,LOOKUP(A72,単価明細!A:A,単価明細!B:B),LOOKUP(A72,単価明細!A:A,単価明細!F:F))+10)</f>
        <v>210</v>
      </c>
      <c r="C72" s="319">
        <f>IF($B$4="上水道",IF($B$2&lt;=20,LOOKUP(A72,単価明細!A:A,単価明細!C:C),LOOKUP(A72,単価明細!A:A,単価明細!G:G)),IF($B$2&lt;=20,LOOKUP(A72,単価明細!A:A,単価明細!C:C),LOOKUP(A72,単価明細!A:A,単価明細!G:G))+300)</f>
        <v>0</v>
      </c>
      <c r="D72" s="319">
        <f t="shared" ref="D72:D135" si="34">D71+B72</f>
        <v>10900</v>
      </c>
      <c r="E72" s="319">
        <f>LOOKUP($B$2,単価明細!J:J,単価明細!K:K)</f>
        <v>1800</v>
      </c>
      <c r="F72" s="319">
        <f t="shared" si="19"/>
        <v>1270</v>
      </c>
      <c r="G72" s="316">
        <f t="shared" si="20"/>
        <v>13970</v>
      </c>
      <c r="H72" s="315">
        <f>単価明細!M67</f>
        <v>250</v>
      </c>
      <c r="I72" s="319">
        <f>早見表!$Q$37</f>
        <v>1350</v>
      </c>
      <c r="J72" s="314">
        <f t="shared" ref="J72:J135" si="35">H72+J71</f>
        <v>11550</v>
      </c>
      <c r="K72" s="314">
        <f t="shared" si="21"/>
        <v>1290</v>
      </c>
      <c r="L72" s="316">
        <f t="shared" si="22"/>
        <v>14190</v>
      </c>
      <c r="M72" s="319">
        <f t="shared" si="23"/>
        <v>65</v>
      </c>
      <c r="N72" s="319">
        <f>IF($B$1=1,B72,LOOKUP(M72,単価明細!A:A,単価明細!B:B)*B$1)</f>
        <v>210</v>
      </c>
      <c r="O72" s="319">
        <f t="shared" si="24"/>
        <v>0</v>
      </c>
      <c r="P72" s="319">
        <f t="shared" ref="P72:P135" si="36">IF(M71=M72,P71,P71+N72)</f>
        <v>10900</v>
      </c>
      <c r="Q72" s="319">
        <f>LOOKUP($B$2,単価明細!J:J,単価明細!K:K)</f>
        <v>1800</v>
      </c>
      <c r="R72" s="319">
        <f t="shared" si="25"/>
        <v>1270</v>
      </c>
      <c r="S72" s="319">
        <f t="shared" si="26"/>
        <v>13970</v>
      </c>
      <c r="T72" s="317">
        <f t="shared" si="27"/>
        <v>0</v>
      </c>
      <c r="U72" s="314">
        <f t="shared" si="28"/>
        <v>250</v>
      </c>
      <c r="V72" s="314">
        <f t="shared" si="29"/>
        <v>1350</v>
      </c>
      <c r="W72" s="314">
        <f t="shared" ref="W72:W135" si="37">IF(M71=M72,W71,W71+U72)</f>
        <v>11550</v>
      </c>
      <c r="X72" s="314">
        <f t="shared" si="30"/>
        <v>1290</v>
      </c>
      <c r="Y72" s="314">
        <f t="shared" si="31"/>
        <v>14190</v>
      </c>
      <c r="Z72" s="317">
        <f t="shared" si="32"/>
        <v>0</v>
      </c>
      <c r="AA72" s="345">
        <f t="shared" si="33"/>
        <v>0</v>
      </c>
    </row>
    <row r="73" spans="1:27">
      <c r="A73" s="322">
        <v>66</v>
      </c>
      <c r="B73" s="315">
        <f>IF($B$4="上水道",IF($B$2&lt;=20,LOOKUP(A73,単価明細!A:A,単価明細!B:B),LOOKUP(A73,単価明細!A:A,単価明細!F:F)),IF($B$2&lt;=20,LOOKUP(A73,単価明細!A:A,単価明細!B:B),LOOKUP(A73,単価明細!A:A,単価明細!F:F))+10)</f>
        <v>210</v>
      </c>
      <c r="C73" s="319">
        <f>IF($B$4="上水道",IF($B$2&lt;=20,LOOKUP(A73,単価明細!A:A,単価明細!C:C),LOOKUP(A73,単価明細!A:A,単価明細!G:G)),IF($B$2&lt;=20,LOOKUP(A73,単価明細!A:A,単価明細!C:C),LOOKUP(A73,単価明細!A:A,単価明細!G:G))+300)</f>
        <v>0</v>
      </c>
      <c r="D73" s="319">
        <f t="shared" si="34"/>
        <v>11110</v>
      </c>
      <c r="E73" s="319">
        <f>LOOKUP($B$2,単価明細!J:J,単価明細!K:K)</f>
        <v>1800</v>
      </c>
      <c r="F73" s="319">
        <f t="shared" si="19"/>
        <v>1290</v>
      </c>
      <c r="G73" s="316">
        <f t="shared" si="20"/>
        <v>14200</v>
      </c>
      <c r="H73" s="315">
        <f>単価明細!M68</f>
        <v>250</v>
      </c>
      <c r="I73" s="319">
        <f>早見表!$Q$37</f>
        <v>1350</v>
      </c>
      <c r="J73" s="314">
        <f t="shared" si="35"/>
        <v>11800</v>
      </c>
      <c r="K73" s="314">
        <f t="shared" si="21"/>
        <v>1310</v>
      </c>
      <c r="L73" s="316">
        <f t="shared" si="22"/>
        <v>14460</v>
      </c>
      <c r="M73" s="319">
        <f t="shared" si="23"/>
        <v>66</v>
      </c>
      <c r="N73" s="319">
        <f>IF($B$1=1,B73,LOOKUP(M73,単価明細!A:A,単価明細!B:B)*B$1)</f>
        <v>210</v>
      </c>
      <c r="O73" s="319">
        <f t="shared" si="24"/>
        <v>0</v>
      </c>
      <c r="P73" s="319">
        <f t="shared" si="36"/>
        <v>11110</v>
      </c>
      <c r="Q73" s="319">
        <f>LOOKUP($B$2,単価明細!J:J,単価明細!K:K)</f>
        <v>1800</v>
      </c>
      <c r="R73" s="319">
        <f t="shared" si="25"/>
        <v>1290</v>
      </c>
      <c r="S73" s="319">
        <f t="shared" si="26"/>
        <v>14200</v>
      </c>
      <c r="T73" s="317">
        <f t="shared" si="27"/>
        <v>0</v>
      </c>
      <c r="U73" s="314">
        <f t="shared" si="28"/>
        <v>250</v>
      </c>
      <c r="V73" s="314">
        <f t="shared" si="29"/>
        <v>1350</v>
      </c>
      <c r="W73" s="314">
        <f t="shared" si="37"/>
        <v>11800</v>
      </c>
      <c r="X73" s="314">
        <f t="shared" si="30"/>
        <v>1310</v>
      </c>
      <c r="Y73" s="314">
        <f t="shared" si="31"/>
        <v>14460</v>
      </c>
      <c r="Z73" s="317">
        <f t="shared" si="32"/>
        <v>0</v>
      </c>
      <c r="AA73" s="345">
        <f t="shared" si="33"/>
        <v>0</v>
      </c>
    </row>
    <row r="74" spans="1:27">
      <c r="A74" s="322">
        <v>67</v>
      </c>
      <c r="B74" s="315">
        <f>IF($B$4="上水道",IF($B$2&lt;=20,LOOKUP(A74,単価明細!A:A,単価明細!B:B),LOOKUP(A74,単価明細!A:A,単価明細!F:F)),IF($B$2&lt;=20,LOOKUP(A74,単価明細!A:A,単価明細!B:B),LOOKUP(A74,単価明細!A:A,単価明細!F:F))+10)</f>
        <v>210</v>
      </c>
      <c r="C74" s="319">
        <f>IF($B$4="上水道",IF($B$2&lt;=20,LOOKUP(A74,単価明細!A:A,単価明細!C:C),LOOKUP(A74,単価明細!A:A,単価明細!G:G)),IF($B$2&lt;=20,LOOKUP(A74,単価明細!A:A,単価明細!C:C),LOOKUP(A74,単価明細!A:A,単価明細!G:G))+300)</f>
        <v>0</v>
      </c>
      <c r="D74" s="319">
        <f t="shared" si="34"/>
        <v>11320</v>
      </c>
      <c r="E74" s="319">
        <f>LOOKUP($B$2,単価明細!J:J,単価明細!K:K)</f>
        <v>1800</v>
      </c>
      <c r="F74" s="319">
        <f t="shared" si="19"/>
        <v>1310</v>
      </c>
      <c r="G74" s="316">
        <f t="shared" si="20"/>
        <v>14430</v>
      </c>
      <c r="H74" s="315">
        <f>単価明細!M69</f>
        <v>250</v>
      </c>
      <c r="I74" s="319">
        <f>早見表!$Q$37</f>
        <v>1350</v>
      </c>
      <c r="J74" s="314">
        <f t="shared" si="35"/>
        <v>12050</v>
      </c>
      <c r="K74" s="314">
        <f t="shared" si="21"/>
        <v>1340</v>
      </c>
      <c r="L74" s="316">
        <f t="shared" si="22"/>
        <v>14740</v>
      </c>
      <c r="M74" s="319">
        <f t="shared" si="23"/>
        <v>67</v>
      </c>
      <c r="N74" s="319">
        <f>IF($B$1=1,B74,LOOKUP(M74,単価明細!A:A,単価明細!B:B)*B$1)</f>
        <v>210</v>
      </c>
      <c r="O74" s="319">
        <f t="shared" si="24"/>
        <v>0</v>
      </c>
      <c r="P74" s="319">
        <f t="shared" si="36"/>
        <v>11320</v>
      </c>
      <c r="Q74" s="319">
        <f>LOOKUP($B$2,単価明細!J:J,単価明細!K:K)</f>
        <v>1800</v>
      </c>
      <c r="R74" s="319">
        <f t="shared" si="25"/>
        <v>1310</v>
      </c>
      <c r="S74" s="319">
        <f t="shared" si="26"/>
        <v>14430</v>
      </c>
      <c r="T74" s="317">
        <f t="shared" si="27"/>
        <v>0</v>
      </c>
      <c r="U74" s="314">
        <f t="shared" si="28"/>
        <v>250</v>
      </c>
      <c r="V74" s="314">
        <f t="shared" si="29"/>
        <v>1350</v>
      </c>
      <c r="W74" s="314">
        <f t="shared" si="37"/>
        <v>12050</v>
      </c>
      <c r="X74" s="314">
        <f t="shared" si="30"/>
        <v>1340</v>
      </c>
      <c r="Y74" s="314">
        <f t="shared" si="31"/>
        <v>14740</v>
      </c>
      <c r="Z74" s="317">
        <f t="shared" si="32"/>
        <v>0</v>
      </c>
      <c r="AA74" s="345">
        <f t="shared" si="33"/>
        <v>0</v>
      </c>
    </row>
    <row r="75" spans="1:27">
      <c r="A75" s="322">
        <v>68</v>
      </c>
      <c r="B75" s="315">
        <f>IF($B$4="上水道",IF($B$2&lt;=20,LOOKUP(A75,単価明細!A:A,単価明細!B:B),LOOKUP(A75,単価明細!A:A,単価明細!F:F)),IF($B$2&lt;=20,LOOKUP(A75,単価明細!A:A,単価明細!B:B),LOOKUP(A75,単価明細!A:A,単価明細!F:F))+10)</f>
        <v>210</v>
      </c>
      <c r="C75" s="319">
        <f>IF($B$4="上水道",IF($B$2&lt;=20,LOOKUP(A75,単価明細!A:A,単価明細!C:C),LOOKUP(A75,単価明細!A:A,単価明細!G:G)),IF($B$2&lt;=20,LOOKUP(A75,単価明細!A:A,単価明細!C:C),LOOKUP(A75,単価明細!A:A,単価明細!G:G))+300)</f>
        <v>0</v>
      </c>
      <c r="D75" s="319">
        <f t="shared" si="34"/>
        <v>11530</v>
      </c>
      <c r="E75" s="319">
        <f>LOOKUP($B$2,単価明細!J:J,単価明細!K:K)</f>
        <v>1800</v>
      </c>
      <c r="F75" s="319">
        <f t="shared" si="19"/>
        <v>1330</v>
      </c>
      <c r="G75" s="316">
        <f t="shared" si="20"/>
        <v>14660</v>
      </c>
      <c r="H75" s="315">
        <f>単価明細!M70</f>
        <v>250</v>
      </c>
      <c r="I75" s="319">
        <f>早見表!$Q$37</f>
        <v>1350</v>
      </c>
      <c r="J75" s="314">
        <f t="shared" si="35"/>
        <v>12300</v>
      </c>
      <c r="K75" s="314">
        <f t="shared" si="21"/>
        <v>1360</v>
      </c>
      <c r="L75" s="316">
        <f t="shared" si="22"/>
        <v>15010</v>
      </c>
      <c r="M75" s="319">
        <f t="shared" si="23"/>
        <v>68</v>
      </c>
      <c r="N75" s="319">
        <f>IF($B$1=1,B75,LOOKUP(M75,単価明細!A:A,単価明細!B:B)*B$1)</f>
        <v>210</v>
      </c>
      <c r="O75" s="319">
        <f t="shared" si="24"/>
        <v>0</v>
      </c>
      <c r="P75" s="319">
        <f t="shared" si="36"/>
        <v>11530</v>
      </c>
      <c r="Q75" s="319">
        <f>LOOKUP($B$2,単価明細!J:J,単価明細!K:K)</f>
        <v>1800</v>
      </c>
      <c r="R75" s="319">
        <f t="shared" si="25"/>
        <v>1330</v>
      </c>
      <c r="S75" s="319">
        <f t="shared" si="26"/>
        <v>14660</v>
      </c>
      <c r="T75" s="317">
        <f t="shared" si="27"/>
        <v>0</v>
      </c>
      <c r="U75" s="314">
        <f t="shared" si="28"/>
        <v>250</v>
      </c>
      <c r="V75" s="314">
        <f t="shared" si="29"/>
        <v>1350</v>
      </c>
      <c r="W75" s="314">
        <f t="shared" si="37"/>
        <v>12300</v>
      </c>
      <c r="X75" s="314">
        <f t="shared" si="30"/>
        <v>1360</v>
      </c>
      <c r="Y75" s="314">
        <f t="shared" si="31"/>
        <v>15010</v>
      </c>
      <c r="Z75" s="317">
        <f t="shared" si="32"/>
        <v>0</v>
      </c>
      <c r="AA75" s="345">
        <f t="shared" si="33"/>
        <v>0</v>
      </c>
    </row>
    <row r="76" spans="1:27">
      <c r="A76" s="322">
        <v>69</v>
      </c>
      <c r="B76" s="315">
        <f>IF($B$4="上水道",IF($B$2&lt;=20,LOOKUP(A76,単価明細!A:A,単価明細!B:B),LOOKUP(A76,単価明細!A:A,単価明細!F:F)),IF($B$2&lt;=20,LOOKUP(A76,単価明細!A:A,単価明細!B:B),LOOKUP(A76,単価明細!A:A,単価明細!F:F))+10)</f>
        <v>210</v>
      </c>
      <c r="C76" s="319">
        <f>IF($B$4="上水道",IF($B$2&lt;=20,LOOKUP(A76,単価明細!A:A,単価明細!C:C),LOOKUP(A76,単価明細!A:A,単価明細!G:G)),IF($B$2&lt;=20,LOOKUP(A76,単価明細!A:A,単価明細!C:C),LOOKUP(A76,単価明細!A:A,単価明細!G:G))+300)</f>
        <v>0</v>
      </c>
      <c r="D76" s="319">
        <f t="shared" si="34"/>
        <v>11740</v>
      </c>
      <c r="E76" s="319">
        <f>LOOKUP($B$2,単価明細!J:J,単価明細!K:K)</f>
        <v>1800</v>
      </c>
      <c r="F76" s="319">
        <f t="shared" si="19"/>
        <v>1350</v>
      </c>
      <c r="G76" s="316">
        <f t="shared" si="20"/>
        <v>14890</v>
      </c>
      <c r="H76" s="315">
        <f>単価明細!M71</f>
        <v>250</v>
      </c>
      <c r="I76" s="319">
        <f>早見表!$Q$37</f>
        <v>1350</v>
      </c>
      <c r="J76" s="314">
        <f t="shared" si="35"/>
        <v>12550</v>
      </c>
      <c r="K76" s="314">
        <f t="shared" si="21"/>
        <v>1390</v>
      </c>
      <c r="L76" s="316">
        <f t="shared" si="22"/>
        <v>15290</v>
      </c>
      <c r="M76" s="319">
        <f t="shared" si="23"/>
        <v>69</v>
      </c>
      <c r="N76" s="319">
        <f>IF($B$1=1,B76,LOOKUP(M76,単価明細!A:A,単価明細!B:B)*B$1)</f>
        <v>210</v>
      </c>
      <c r="O76" s="319">
        <f t="shared" si="24"/>
        <v>0</v>
      </c>
      <c r="P76" s="319">
        <f t="shared" si="36"/>
        <v>11740</v>
      </c>
      <c r="Q76" s="319">
        <f>LOOKUP($B$2,単価明細!J:J,単価明細!K:K)</f>
        <v>1800</v>
      </c>
      <c r="R76" s="319">
        <f t="shared" si="25"/>
        <v>1350</v>
      </c>
      <c r="S76" s="319">
        <f t="shared" si="26"/>
        <v>14890</v>
      </c>
      <c r="T76" s="317">
        <f t="shared" si="27"/>
        <v>0</v>
      </c>
      <c r="U76" s="314">
        <f t="shared" si="28"/>
        <v>250</v>
      </c>
      <c r="V76" s="314">
        <f t="shared" si="29"/>
        <v>1350</v>
      </c>
      <c r="W76" s="314">
        <f t="shared" si="37"/>
        <v>12550</v>
      </c>
      <c r="X76" s="314">
        <f t="shared" si="30"/>
        <v>1390</v>
      </c>
      <c r="Y76" s="314">
        <f t="shared" si="31"/>
        <v>15290</v>
      </c>
      <c r="Z76" s="317">
        <f t="shared" si="32"/>
        <v>0</v>
      </c>
      <c r="AA76" s="345">
        <f t="shared" si="33"/>
        <v>0</v>
      </c>
    </row>
    <row r="77" spans="1:27">
      <c r="A77" s="322">
        <v>70</v>
      </c>
      <c r="B77" s="315">
        <f>IF($B$4="上水道",IF($B$2&lt;=20,LOOKUP(A77,単価明細!A:A,単価明細!B:B),LOOKUP(A77,単価明細!A:A,単価明細!F:F)),IF($B$2&lt;=20,LOOKUP(A77,単価明細!A:A,単価明細!B:B),LOOKUP(A77,単価明細!A:A,単価明細!F:F))+10)</f>
        <v>210</v>
      </c>
      <c r="C77" s="319">
        <f>IF($B$4="上水道",IF($B$2&lt;=20,LOOKUP(A77,単価明細!A:A,単価明細!C:C),LOOKUP(A77,単価明細!A:A,単価明細!G:G)),IF($B$2&lt;=20,LOOKUP(A77,単価明細!A:A,単価明細!C:C),LOOKUP(A77,単価明細!A:A,単価明細!G:G))+300)</f>
        <v>0</v>
      </c>
      <c r="D77" s="319">
        <f t="shared" si="34"/>
        <v>11950</v>
      </c>
      <c r="E77" s="319">
        <f>LOOKUP($B$2,単価明細!J:J,単価明細!K:K)</f>
        <v>1800</v>
      </c>
      <c r="F77" s="319">
        <f t="shared" si="19"/>
        <v>1370</v>
      </c>
      <c r="G77" s="316">
        <f t="shared" si="20"/>
        <v>15120</v>
      </c>
      <c r="H77" s="315">
        <f>単価明細!M72</f>
        <v>250</v>
      </c>
      <c r="I77" s="319">
        <f>早見表!$Q$37</f>
        <v>1350</v>
      </c>
      <c r="J77" s="314">
        <f t="shared" si="35"/>
        <v>12800</v>
      </c>
      <c r="K77" s="314">
        <f t="shared" si="21"/>
        <v>1410</v>
      </c>
      <c r="L77" s="316">
        <f t="shared" si="22"/>
        <v>15560</v>
      </c>
      <c r="M77" s="319">
        <f t="shared" si="23"/>
        <v>70</v>
      </c>
      <c r="N77" s="319">
        <f>IF($B$1=1,B77,LOOKUP(M77,単価明細!A:A,単価明細!B:B)*B$1)</f>
        <v>210</v>
      </c>
      <c r="O77" s="319">
        <f t="shared" si="24"/>
        <v>0</v>
      </c>
      <c r="P77" s="319">
        <f t="shared" si="36"/>
        <v>11950</v>
      </c>
      <c r="Q77" s="319">
        <f>LOOKUP($B$2,単価明細!J:J,単価明細!K:K)</f>
        <v>1800</v>
      </c>
      <c r="R77" s="319">
        <f t="shared" si="25"/>
        <v>1370</v>
      </c>
      <c r="S77" s="319">
        <f t="shared" si="26"/>
        <v>15120</v>
      </c>
      <c r="T77" s="317">
        <f t="shared" si="27"/>
        <v>0</v>
      </c>
      <c r="U77" s="314">
        <f t="shared" si="28"/>
        <v>250</v>
      </c>
      <c r="V77" s="314">
        <f t="shared" si="29"/>
        <v>1350</v>
      </c>
      <c r="W77" s="314">
        <f t="shared" si="37"/>
        <v>12800</v>
      </c>
      <c r="X77" s="314">
        <f t="shared" si="30"/>
        <v>1410</v>
      </c>
      <c r="Y77" s="314">
        <f t="shared" si="31"/>
        <v>15560</v>
      </c>
      <c r="Z77" s="317">
        <f t="shared" si="32"/>
        <v>0</v>
      </c>
      <c r="AA77" s="345">
        <f t="shared" si="33"/>
        <v>0</v>
      </c>
    </row>
    <row r="78" spans="1:27">
      <c r="A78" s="322">
        <v>71</v>
      </c>
      <c r="B78" s="315">
        <f>IF($B$4="上水道",IF($B$2&lt;=20,LOOKUP(A78,単価明細!A:A,単価明細!B:B),LOOKUP(A78,単価明細!A:A,単価明細!F:F)),IF($B$2&lt;=20,LOOKUP(A78,単価明細!A:A,単価明細!B:B),LOOKUP(A78,単価明細!A:A,単価明細!F:F))+10)</f>
        <v>210</v>
      </c>
      <c r="C78" s="319">
        <f>IF($B$4="上水道",IF($B$2&lt;=20,LOOKUP(A78,単価明細!A:A,単価明細!C:C),LOOKUP(A78,単価明細!A:A,単価明細!G:G)),IF($B$2&lt;=20,LOOKUP(A78,単価明細!A:A,単価明細!C:C),LOOKUP(A78,単価明細!A:A,単価明細!G:G))+300)</f>
        <v>0</v>
      </c>
      <c r="D78" s="319">
        <f t="shared" si="34"/>
        <v>12160</v>
      </c>
      <c r="E78" s="319">
        <f>LOOKUP($B$2,単価明細!J:J,単価明細!K:K)</f>
        <v>1800</v>
      </c>
      <c r="F78" s="319">
        <f t="shared" si="19"/>
        <v>1390</v>
      </c>
      <c r="G78" s="316">
        <f t="shared" si="20"/>
        <v>15350</v>
      </c>
      <c r="H78" s="315">
        <f>単価明細!M73</f>
        <v>250</v>
      </c>
      <c r="I78" s="319">
        <f>早見表!$Q$37</f>
        <v>1350</v>
      </c>
      <c r="J78" s="314">
        <f t="shared" si="35"/>
        <v>13050</v>
      </c>
      <c r="K78" s="314">
        <f t="shared" si="21"/>
        <v>1440</v>
      </c>
      <c r="L78" s="316">
        <f t="shared" si="22"/>
        <v>15840</v>
      </c>
      <c r="M78" s="319">
        <f t="shared" si="23"/>
        <v>71</v>
      </c>
      <c r="N78" s="319">
        <f>IF($B$1=1,B78,LOOKUP(M78,単価明細!A:A,単価明細!B:B)*B$1)</f>
        <v>210</v>
      </c>
      <c r="O78" s="319">
        <f t="shared" si="24"/>
        <v>0</v>
      </c>
      <c r="P78" s="319">
        <f t="shared" si="36"/>
        <v>12160</v>
      </c>
      <c r="Q78" s="319">
        <f>LOOKUP($B$2,単価明細!J:J,単価明細!K:K)</f>
        <v>1800</v>
      </c>
      <c r="R78" s="319">
        <f t="shared" si="25"/>
        <v>1390</v>
      </c>
      <c r="S78" s="319">
        <f t="shared" si="26"/>
        <v>15350</v>
      </c>
      <c r="T78" s="317">
        <f t="shared" si="27"/>
        <v>0</v>
      </c>
      <c r="U78" s="314">
        <f t="shared" si="28"/>
        <v>250</v>
      </c>
      <c r="V78" s="314">
        <f t="shared" si="29"/>
        <v>1350</v>
      </c>
      <c r="W78" s="314">
        <f t="shared" si="37"/>
        <v>13050</v>
      </c>
      <c r="X78" s="314">
        <f t="shared" si="30"/>
        <v>1440</v>
      </c>
      <c r="Y78" s="314">
        <f t="shared" si="31"/>
        <v>15840</v>
      </c>
      <c r="Z78" s="317">
        <f t="shared" si="32"/>
        <v>0</v>
      </c>
      <c r="AA78" s="345">
        <f t="shared" si="33"/>
        <v>0</v>
      </c>
    </row>
    <row r="79" spans="1:27">
      <c r="A79" s="322">
        <v>72</v>
      </c>
      <c r="B79" s="315">
        <f>IF($B$4="上水道",IF($B$2&lt;=20,LOOKUP(A79,単価明細!A:A,単価明細!B:B),LOOKUP(A79,単価明細!A:A,単価明細!F:F)),IF($B$2&lt;=20,LOOKUP(A79,単価明細!A:A,単価明細!B:B),LOOKUP(A79,単価明細!A:A,単価明細!F:F))+10)</f>
        <v>210</v>
      </c>
      <c r="C79" s="319">
        <f>IF($B$4="上水道",IF($B$2&lt;=20,LOOKUP(A79,単価明細!A:A,単価明細!C:C),LOOKUP(A79,単価明細!A:A,単価明細!G:G)),IF($B$2&lt;=20,LOOKUP(A79,単価明細!A:A,単価明細!C:C),LOOKUP(A79,単価明細!A:A,単価明細!G:G))+300)</f>
        <v>0</v>
      </c>
      <c r="D79" s="319">
        <f t="shared" si="34"/>
        <v>12370</v>
      </c>
      <c r="E79" s="319">
        <f>LOOKUP($B$2,単価明細!J:J,単価明細!K:K)</f>
        <v>1800</v>
      </c>
      <c r="F79" s="319">
        <f t="shared" si="19"/>
        <v>1410</v>
      </c>
      <c r="G79" s="316">
        <f t="shared" si="20"/>
        <v>15580</v>
      </c>
      <c r="H79" s="315">
        <f>単価明細!M74</f>
        <v>250</v>
      </c>
      <c r="I79" s="319">
        <f>早見表!$Q$37</f>
        <v>1350</v>
      </c>
      <c r="J79" s="314">
        <f t="shared" si="35"/>
        <v>13300</v>
      </c>
      <c r="K79" s="314">
        <f t="shared" si="21"/>
        <v>1460</v>
      </c>
      <c r="L79" s="316">
        <f t="shared" si="22"/>
        <v>16110</v>
      </c>
      <c r="M79" s="319">
        <f t="shared" si="23"/>
        <v>72</v>
      </c>
      <c r="N79" s="319">
        <f>IF($B$1=1,B79,LOOKUP(M79,単価明細!A:A,単価明細!B:B)*B$1)</f>
        <v>210</v>
      </c>
      <c r="O79" s="319">
        <f t="shared" si="24"/>
        <v>0</v>
      </c>
      <c r="P79" s="319">
        <f t="shared" si="36"/>
        <v>12370</v>
      </c>
      <c r="Q79" s="319">
        <f>LOOKUP($B$2,単価明細!J:J,単価明細!K:K)</f>
        <v>1800</v>
      </c>
      <c r="R79" s="319">
        <f t="shared" si="25"/>
        <v>1410</v>
      </c>
      <c r="S79" s="319">
        <f t="shared" si="26"/>
        <v>15580</v>
      </c>
      <c r="T79" s="317">
        <f t="shared" si="27"/>
        <v>0</v>
      </c>
      <c r="U79" s="314">
        <f t="shared" si="28"/>
        <v>250</v>
      </c>
      <c r="V79" s="314">
        <f t="shared" si="29"/>
        <v>1350</v>
      </c>
      <c r="W79" s="314">
        <f t="shared" si="37"/>
        <v>13300</v>
      </c>
      <c r="X79" s="314">
        <f t="shared" si="30"/>
        <v>1460</v>
      </c>
      <c r="Y79" s="314">
        <f t="shared" si="31"/>
        <v>16110</v>
      </c>
      <c r="Z79" s="317">
        <f t="shared" si="32"/>
        <v>0</v>
      </c>
      <c r="AA79" s="345">
        <f t="shared" si="33"/>
        <v>0</v>
      </c>
    </row>
    <row r="80" spans="1:27">
      <c r="A80" s="322">
        <v>73</v>
      </c>
      <c r="B80" s="315">
        <f>IF($B$4="上水道",IF($B$2&lt;=20,LOOKUP(A80,単価明細!A:A,単価明細!B:B),LOOKUP(A80,単価明細!A:A,単価明細!F:F)),IF($B$2&lt;=20,LOOKUP(A80,単価明細!A:A,単価明細!B:B),LOOKUP(A80,単価明細!A:A,単価明細!F:F))+10)</f>
        <v>210</v>
      </c>
      <c r="C80" s="319">
        <f>IF($B$4="上水道",IF($B$2&lt;=20,LOOKUP(A80,単価明細!A:A,単価明細!C:C),LOOKUP(A80,単価明細!A:A,単価明細!G:G)),IF($B$2&lt;=20,LOOKUP(A80,単価明細!A:A,単価明細!C:C),LOOKUP(A80,単価明細!A:A,単価明細!G:G))+300)</f>
        <v>0</v>
      </c>
      <c r="D80" s="319">
        <f t="shared" si="34"/>
        <v>12580</v>
      </c>
      <c r="E80" s="319">
        <f>LOOKUP($B$2,単価明細!J:J,単価明細!K:K)</f>
        <v>1800</v>
      </c>
      <c r="F80" s="319">
        <f t="shared" si="19"/>
        <v>1430</v>
      </c>
      <c r="G80" s="316">
        <f t="shared" si="20"/>
        <v>15810</v>
      </c>
      <c r="H80" s="315">
        <f>単価明細!M75</f>
        <v>250</v>
      </c>
      <c r="I80" s="319">
        <f>早見表!$Q$37</f>
        <v>1350</v>
      </c>
      <c r="J80" s="314">
        <f t="shared" si="35"/>
        <v>13550</v>
      </c>
      <c r="K80" s="314">
        <f t="shared" si="21"/>
        <v>1490</v>
      </c>
      <c r="L80" s="316">
        <f t="shared" si="22"/>
        <v>16390</v>
      </c>
      <c r="M80" s="319">
        <f t="shared" si="23"/>
        <v>73</v>
      </c>
      <c r="N80" s="319">
        <f>IF($B$1=1,B80,LOOKUP(M80,単価明細!A:A,単価明細!B:B)*B$1)</f>
        <v>210</v>
      </c>
      <c r="O80" s="319">
        <f t="shared" si="24"/>
        <v>0</v>
      </c>
      <c r="P80" s="319">
        <f t="shared" si="36"/>
        <v>12580</v>
      </c>
      <c r="Q80" s="319">
        <f>LOOKUP($B$2,単価明細!J:J,単価明細!K:K)</f>
        <v>1800</v>
      </c>
      <c r="R80" s="319">
        <f t="shared" si="25"/>
        <v>1430</v>
      </c>
      <c r="S80" s="319">
        <f t="shared" si="26"/>
        <v>15810</v>
      </c>
      <c r="T80" s="317">
        <f t="shared" si="27"/>
        <v>0</v>
      </c>
      <c r="U80" s="314">
        <f t="shared" si="28"/>
        <v>250</v>
      </c>
      <c r="V80" s="314">
        <f t="shared" si="29"/>
        <v>1350</v>
      </c>
      <c r="W80" s="314">
        <f t="shared" si="37"/>
        <v>13550</v>
      </c>
      <c r="X80" s="314">
        <f t="shared" si="30"/>
        <v>1490</v>
      </c>
      <c r="Y80" s="314">
        <f t="shared" si="31"/>
        <v>16390</v>
      </c>
      <c r="Z80" s="317">
        <f t="shared" si="32"/>
        <v>0</v>
      </c>
      <c r="AA80" s="345">
        <f t="shared" si="33"/>
        <v>0</v>
      </c>
    </row>
    <row r="81" spans="1:27">
      <c r="A81" s="322">
        <v>74</v>
      </c>
      <c r="B81" s="315">
        <f>IF($B$4="上水道",IF($B$2&lt;=20,LOOKUP(A81,単価明細!A:A,単価明細!B:B),LOOKUP(A81,単価明細!A:A,単価明細!F:F)),IF($B$2&lt;=20,LOOKUP(A81,単価明細!A:A,単価明細!B:B),LOOKUP(A81,単価明細!A:A,単価明細!F:F))+10)</f>
        <v>210</v>
      </c>
      <c r="C81" s="319">
        <f>IF($B$4="上水道",IF($B$2&lt;=20,LOOKUP(A81,単価明細!A:A,単価明細!C:C),LOOKUP(A81,単価明細!A:A,単価明細!G:G)),IF($B$2&lt;=20,LOOKUP(A81,単価明細!A:A,単価明細!C:C),LOOKUP(A81,単価明細!A:A,単価明細!G:G))+300)</f>
        <v>0</v>
      </c>
      <c r="D81" s="319">
        <f t="shared" si="34"/>
        <v>12790</v>
      </c>
      <c r="E81" s="319">
        <f>LOOKUP($B$2,単価明細!J:J,単価明細!K:K)</f>
        <v>1800</v>
      </c>
      <c r="F81" s="319">
        <f t="shared" si="19"/>
        <v>1450</v>
      </c>
      <c r="G81" s="316">
        <f t="shared" si="20"/>
        <v>16040</v>
      </c>
      <c r="H81" s="315">
        <f>単価明細!M76</f>
        <v>250</v>
      </c>
      <c r="I81" s="319">
        <f>早見表!$Q$37</f>
        <v>1350</v>
      </c>
      <c r="J81" s="314">
        <f t="shared" si="35"/>
        <v>13800</v>
      </c>
      <c r="K81" s="314">
        <f t="shared" si="21"/>
        <v>1510</v>
      </c>
      <c r="L81" s="316">
        <f t="shared" si="22"/>
        <v>16660</v>
      </c>
      <c r="M81" s="319">
        <f t="shared" si="23"/>
        <v>74</v>
      </c>
      <c r="N81" s="319">
        <f>IF($B$1=1,B81,LOOKUP(M81,単価明細!A:A,単価明細!B:B)*B$1)</f>
        <v>210</v>
      </c>
      <c r="O81" s="319">
        <f t="shared" si="24"/>
        <v>0</v>
      </c>
      <c r="P81" s="319">
        <f t="shared" si="36"/>
        <v>12790</v>
      </c>
      <c r="Q81" s="319">
        <f>LOOKUP($B$2,単価明細!J:J,単価明細!K:K)</f>
        <v>1800</v>
      </c>
      <c r="R81" s="319">
        <f t="shared" si="25"/>
        <v>1450</v>
      </c>
      <c r="S81" s="319">
        <f t="shared" si="26"/>
        <v>16040</v>
      </c>
      <c r="T81" s="317">
        <f t="shared" si="27"/>
        <v>0</v>
      </c>
      <c r="U81" s="314">
        <f t="shared" si="28"/>
        <v>250</v>
      </c>
      <c r="V81" s="314">
        <f t="shared" si="29"/>
        <v>1350</v>
      </c>
      <c r="W81" s="314">
        <f t="shared" si="37"/>
        <v>13800</v>
      </c>
      <c r="X81" s="314">
        <f t="shared" si="30"/>
        <v>1510</v>
      </c>
      <c r="Y81" s="314">
        <f t="shared" si="31"/>
        <v>16660</v>
      </c>
      <c r="Z81" s="317">
        <f t="shared" si="32"/>
        <v>0</v>
      </c>
      <c r="AA81" s="345">
        <f t="shared" si="33"/>
        <v>0</v>
      </c>
    </row>
    <row r="82" spans="1:27">
      <c r="A82" s="322">
        <v>75</v>
      </c>
      <c r="B82" s="315">
        <f>IF($B$4="上水道",IF($B$2&lt;=20,LOOKUP(A82,単価明細!A:A,単価明細!B:B),LOOKUP(A82,単価明細!A:A,単価明細!F:F)),IF($B$2&lt;=20,LOOKUP(A82,単価明細!A:A,単価明細!B:B),LOOKUP(A82,単価明細!A:A,単価明細!F:F))+10)</f>
        <v>210</v>
      </c>
      <c r="C82" s="319">
        <f>IF($B$4="上水道",IF($B$2&lt;=20,LOOKUP(A82,単価明細!A:A,単価明細!C:C),LOOKUP(A82,単価明細!A:A,単価明細!G:G)),IF($B$2&lt;=20,LOOKUP(A82,単価明細!A:A,単価明細!C:C),LOOKUP(A82,単価明細!A:A,単価明細!G:G))+300)</f>
        <v>0</v>
      </c>
      <c r="D82" s="319">
        <f t="shared" si="34"/>
        <v>13000</v>
      </c>
      <c r="E82" s="319">
        <f>LOOKUP($B$2,単価明細!J:J,単価明細!K:K)</f>
        <v>1800</v>
      </c>
      <c r="F82" s="319">
        <f t="shared" si="19"/>
        <v>1480</v>
      </c>
      <c r="G82" s="316">
        <f t="shared" si="20"/>
        <v>16280</v>
      </c>
      <c r="H82" s="315">
        <f>単価明細!M77</f>
        <v>250</v>
      </c>
      <c r="I82" s="319">
        <f>早見表!$Q$37</f>
        <v>1350</v>
      </c>
      <c r="J82" s="314">
        <f t="shared" si="35"/>
        <v>14050</v>
      </c>
      <c r="K82" s="314">
        <f t="shared" si="21"/>
        <v>1540</v>
      </c>
      <c r="L82" s="316">
        <f t="shared" si="22"/>
        <v>16940</v>
      </c>
      <c r="M82" s="319">
        <f t="shared" si="23"/>
        <v>75</v>
      </c>
      <c r="N82" s="319">
        <f>IF($B$1=1,B82,LOOKUP(M82,単価明細!A:A,単価明細!B:B)*B$1)</f>
        <v>210</v>
      </c>
      <c r="O82" s="319">
        <f t="shared" si="24"/>
        <v>0</v>
      </c>
      <c r="P82" s="319">
        <f t="shared" si="36"/>
        <v>13000</v>
      </c>
      <c r="Q82" s="319">
        <f>LOOKUP($B$2,単価明細!J:J,単価明細!K:K)</f>
        <v>1800</v>
      </c>
      <c r="R82" s="319">
        <f t="shared" si="25"/>
        <v>1480</v>
      </c>
      <c r="S82" s="319">
        <f t="shared" si="26"/>
        <v>16280</v>
      </c>
      <c r="T82" s="317">
        <f t="shared" si="27"/>
        <v>0</v>
      </c>
      <c r="U82" s="314">
        <f t="shared" si="28"/>
        <v>250</v>
      </c>
      <c r="V82" s="314">
        <f t="shared" si="29"/>
        <v>1350</v>
      </c>
      <c r="W82" s="314">
        <f t="shared" si="37"/>
        <v>14050</v>
      </c>
      <c r="X82" s="314">
        <f t="shared" si="30"/>
        <v>1540</v>
      </c>
      <c r="Y82" s="314">
        <f t="shared" si="31"/>
        <v>16940</v>
      </c>
      <c r="Z82" s="317">
        <f t="shared" si="32"/>
        <v>0</v>
      </c>
      <c r="AA82" s="345">
        <f t="shared" si="33"/>
        <v>0</v>
      </c>
    </row>
    <row r="83" spans="1:27">
      <c r="A83" s="322">
        <v>76</v>
      </c>
      <c r="B83" s="315">
        <f>IF($B$4="上水道",IF($B$2&lt;=20,LOOKUP(A83,単価明細!A:A,単価明細!B:B),LOOKUP(A83,単価明細!A:A,単価明細!F:F)),IF($B$2&lt;=20,LOOKUP(A83,単価明細!A:A,単価明細!B:B),LOOKUP(A83,単価明細!A:A,単価明細!F:F))+10)</f>
        <v>210</v>
      </c>
      <c r="C83" s="319">
        <f>IF($B$4="上水道",IF($B$2&lt;=20,LOOKUP(A83,単価明細!A:A,単価明細!C:C),LOOKUP(A83,単価明細!A:A,単価明細!G:G)),IF($B$2&lt;=20,LOOKUP(A83,単価明細!A:A,単価明細!C:C),LOOKUP(A83,単価明細!A:A,単価明細!G:G))+300)</f>
        <v>0</v>
      </c>
      <c r="D83" s="319">
        <f t="shared" si="34"/>
        <v>13210</v>
      </c>
      <c r="E83" s="319">
        <f>LOOKUP($B$2,単価明細!J:J,単価明細!K:K)</f>
        <v>1800</v>
      </c>
      <c r="F83" s="319">
        <f t="shared" si="19"/>
        <v>1500</v>
      </c>
      <c r="G83" s="316">
        <f t="shared" si="20"/>
        <v>16510</v>
      </c>
      <c r="H83" s="315">
        <f>単価明細!M78</f>
        <v>250</v>
      </c>
      <c r="I83" s="319">
        <f>早見表!$Q$37</f>
        <v>1350</v>
      </c>
      <c r="J83" s="314">
        <f t="shared" si="35"/>
        <v>14300</v>
      </c>
      <c r="K83" s="314">
        <f t="shared" si="21"/>
        <v>1560</v>
      </c>
      <c r="L83" s="316">
        <f t="shared" si="22"/>
        <v>17210</v>
      </c>
      <c r="M83" s="319">
        <f t="shared" si="23"/>
        <v>76</v>
      </c>
      <c r="N83" s="319">
        <f>IF($B$1=1,B83,LOOKUP(M83,単価明細!A:A,単価明細!B:B)*B$1)</f>
        <v>210</v>
      </c>
      <c r="O83" s="319">
        <f t="shared" si="24"/>
        <v>0</v>
      </c>
      <c r="P83" s="319">
        <f t="shared" si="36"/>
        <v>13210</v>
      </c>
      <c r="Q83" s="319">
        <f>LOOKUP($B$2,単価明細!J:J,単価明細!K:K)</f>
        <v>1800</v>
      </c>
      <c r="R83" s="319">
        <f t="shared" si="25"/>
        <v>1500</v>
      </c>
      <c r="S83" s="319">
        <f t="shared" si="26"/>
        <v>16510</v>
      </c>
      <c r="T83" s="317">
        <f t="shared" si="27"/>
        <v>0</v>
      </c>
      <c r="U83" s="314">
        <f t="shared" si="28"/>
        <v>250</v>
      </c>
      <c r="V83" s="314">
        <f t="shared" si="29"/>
        <v>1350</v>
      </c>
      <c r="W83" s="314">
        <f t="shared" si="37"/>
        <v>14300</v>
      </c>
      <c r="X83" s="314">
        <f t="shared" si="30"/>
        <v>1560</v>
      </c>
      <c r="Y83" s="314">
        <f t="shared" si="31"/>
        <v>17210</v>
      </c>
      <c r="Z83" s="317">
        <f t="shared" si="32"/>
        <v>0</v>
      </c>
      <c r="AA83" s="345">
        <f t="shared" si="33"/>
        <v>0</v>
      </c>
    </row>
    <row r="84" spans="1:27">
      <c r="A84" s="322">
        <v>77</v>
      </c>
      <c r="B84" s="315">
        <f>IF($B$4="上水道",IF($B$2&lt;=20,LOOKUP(A84,単価明細!A:A,単価明細!B:B),LOOKUP(A84,単価明細!A:A,単価明細!F:F)),IF($B$2&lt;=20,LOOKUP(A84,単価明細!A:A,単価明細!B:B),LOOKUP(A84,単価明細!A:A,単価明細!F:F))+10)</f>
        <v>210</v>
      </c>
      <c r="C84" s="319">
        <f>IF($B$4="上水道",IF($B$2&lt;=20,LOOKUP(A84,単価明細!A:A,単価明細!C:C),LOOKUP(A84,単価明細!A:A,単価明細!G:G)),IF($B$2&lt;=20,LOOKUP(A84,単価明細!A:A,単価明細!C:C),LOOKUP(A84,単価明細!A:A,単価明細!G:G))+300)</f>
        <v>0</v>
      </c>
      <c r="D84" s="319">
        <f t="shared" si="34"/>
        <v>13420</v>
      </c>
      <c r="E84" s="319">
        <f>LOOKUP($B$2,単価明細!J:J,単価明細!K:K)</f>
        <v>1800</v>
      </c>
      <c r="F84" s="319">
        <f t="shared" si="19"/>
        <v>1520</v>
      </c>
      <c r="G84" s="316">
        <f t="shared" si="20"/>
        <v>16740</v>
      </c>
      <c r="H84" s="315">
        <f>単価明細!M79</f>
        <v>250</v>
      </c>
      <c r="I84" s="319">
        <f>早見表!$Q$37</f>
        <v>1350</v>
      </c>
      <c r="J84" s="314">
        <f t="shared" si="35"/>
        <v>14550</v>
      </c>
      <c r="K84" s="314">
        <f t="shared" si="21"/>
        <v>1590</v>
      </c>
      <c r="L84" s="316">
        <f t="shared" si="22"/>
        <v>17490</v>
      </c>
      <c r="M84" s="319">
        <f t="shared" si="23"/>
        <v>77</v>
      </c>
      <c r="N84" s="319">
        <f>IF($B$1=1,B84,LOOKUP(M84,単価明細!A:A,単価明細!B:B)*B$1)</f>
        <v>210</v>
      </c>
      <c r="O84" s="319">
        <f t="shared" si="24"/>
        <v>0</v>
      </c>
      <c r="P84" s="319">
        <f t="shared" si="36"/>
        <v>13420</v>
      </c>
      <c r="Q84" s="319">
        <f>LOOKUP($B$2,単価明細!J:J,単価明細!K:K)</f>
        <v>1800</v>
      </c>
      <c r="R84" s="319">
        <f t="shared" si="25"/>
        <v>1520</v>
      </c>
      <c r="S84" s="319">
        <f t="shared" si="26"/>
        <v>16740</v>
      </c>
      <c r="T84" s="317">
        <f t="shared" si="27"/>
        <v>0</v>
      </c>
      <c r="U84" s="314">
        <f t="shared" si="28"/>
        <v>250</v>
      </c>
      <c r="V84" s="314">
        <f t="shared" si="29"/>
        <v>1350</v>
      </c>
      <c r="W84" s="314">
        <f t="shared" si="37"/>
        <v>14550</v>
      </c>
      <c r="X84" s="314">
        <f t="shared" si="30"/>
        <v>1590</v>
      </c>
      <c r="Y84" s="314">
        <f t="shared" si="31"/>
        <v>17490</v>
      </c>
      <c r="Z84" s="317">
        <f t="shared" si="32"/>
        <v>0</v>
      </c>
      <c r="AA84" s="345">
        <f t="shared" si="33"/>
        <v>0</v>
      </c>
    </row>
    <row r="85" spans="1:27">
      <c r="A85" s="322">
        <v>78</v>
      </c>
      <c r="B85" s="315">
        <f>IF($B$4="上水道",IF($B$2&lt;=20,LOOKUP(A85,単価明細!A:A,単価明細!B:B),LOOKUP(A85,単価明細!A:A,単価明細!F:F)),IF($B$2&lt;=20,LOOKUP(A85,単価明細!A:A,単価明細!B:B),LOOKUP(A85,単価明細!A:A,単価明細!F:F))+10)</f>
        <v>210</v>
      </c>
      <c r="C85" s="319">
        <f>IF($B$4="上水道",IF($B$2&lt;=20,LOOKUP(A85,単価明細!A:A,単価明細!C:C),LOOKUP(A85,単価明細!A:A,単価明細!G:G)),IF($B$2&lt;=20,LOOKUP(A85,単価明細!A:A,単価明細!C:C),LOOKUP(A85,単価明細!A:A,単価明細!G:G))+300)</f>
        <v>0</v>
      </c>
      <c r="D85" s="319">
        <f t="shared" si="34"/>
        <v>13630</v>
      </c>
      <c r="E85" s="319">
        <f>LOOKUP($B$2,単価明細!J:J,単価明細!K:K)</f>
        <v>1800</v>
      </c>
      <c r="F85" s="319">
        <f t="shared" si="19"/>
        <v>1540</v>
      </c>
      <c r="G85" s="316">
        <f t="shared" si="20"/>
        <v>16970</v>
      </c>
      <c r="H85" s="315">
        <f>単価明細!M80</f>
        <v>250</v>
      </c>
      <c r="I85" s="319">
        <f>早見表!$Q$37</f>
        <v>1350</v>
      </c>
      <c r="J85" s="314">
        <f t="shared" si="35"/>
        <v>14800</v>
      </c>
      <c r="K85" s="314">
        <f t="shared" si="21"/>
        <v>1610</v>
      </c>
      <c r="L85" s="316">
        <f t="shared" si="22"/>
        <v>17760</v>
      </c>
      <c r="M85" s="319">
        <f t="shared" si="23"/>
        <v>78</v>
      </c>
      <c r="N85" s="319">
        <f>IF($B$1=1,B85,LOOKUP(M85,単価明細!A:A,単価明細!B:B)*B$1)</f>
        <v>210</v>
      </c>
      <c r="O85" s="319">
        <f t="shared" si="24"/>
        <v>0</v>
      </c>
      <c r="P85" s="319">
        <f t="shared" si="36"/>
        <v>13630</v>
      </c>
      <c r="Q85" s="319">
        <f>LOOKUP($B$2,単価明細!J:J,単価明細!K:K)</f>
        <v>1800</v>
      </c>
      <c r="R85" s="319">
        <f t="shared" si="25"/>
        <v>1540</v>
      </c>
      <c r="S85" s="319">
        <f t="shared" si="26"/>
        <v>16970</v>
      </c>
      <c r="T85" s="317">
        <f t="shared" si="27"/>
        <v>0</v>
      </c>
      <c r="U85" s="314">
        <f t="shared" si="28"/>
        <v>250</v>
      </c>
      <c r="V85" s="314">
        <f t="shared" si="29"/>
        <v>1350</v>
      </c>
      <c r="W85" s="314">
        <f t="shared" si="37"/>
        <v>14800</v>
      </c>
      <c r="X85" s="314">
        <f t="shared" si="30"/>
        <v>1610</v>
      </c>
      <c r="Y85" s="314">
        <f t="shared" si="31"/>
        <v>17760</v>
      </c>
      <c r="Z85" s="317">
        <f t="shared" si="32"/>
        <v>0</v>
      </c>
      <c r="AA85" s="345">
        <f t="shared" si="33"/>
        <v>0</v>
      </c>
    </row>
    <row r="86" spans="1:27">
      <c r="A86" s="322">
        <v>79</v>
      </c>
      <c r="B86" s="315">
        <f>IF($B$4="上水道",IF($B$2&lt;=20,LOOKUP(A86,単価明細!A:A,単価明細!B:B),LOOKUP(A86,単価明細!A:A,単価明細!F:F)),IF($B$2&lt;=20,LOOKUP(A86,単価明細!A:A,単価明細!B:B),LOOKUP(A86,単価明細!A:A,単価明細!F:F))+10)</f>
        <v>210</v>
      </c>
      <c r="C86" s="319">
        <f>IF($B$4="上水道",IF($B$2&lt;=20,LOOKUP(A86,単価明細!A:A,単価明細!C:C),LOOKUP(A86,単価明細!A:A,単価明細!G:G)),IF($B$2&lt;=20,LOOKUP(A86,単価明細!A:A,単価明細!C:C),LOOKUP(A86,単価明細!A:A,単価明細!G:G))+300)</f>
        <v>0</v>
      </c>
      <c r="D86" s="319">
        <f t="shared" si="34"/>
        <v>13840</v>
      </c>
      <c r="E86" s="319">
        <f>LOOKUP($B$2,単価明細!J:J,単価明細!K:K)</f>
        <v>1800</v>
      </c>
      <c r="F86" s="319">
        <f t="shared" si="19"/>
        <v>1560</v>
      </c>
      <c r="G86" s="316">
        <f t="shared" si="20"/>
        <v>17200</v>
      </c>
      <c r="H86" s="315">
        <f>単価明細!M81</f>
        <v>250</v>
      </c>
      <c r="I86" s="319">
        <f>早見表!$Q$37</f>
        <v>1350</v>
      </c>
      <c r="J86" s="314">
        <f t="shared" si="35"/>
        <v>15050</v>
      </c>
      <c r="K86" s="314">
        <f t="shared" si="21"/>
        <v>1640</v>
      </c>
      <c r="L86" s="316">
        <f t="shared" si="22"/>
        <v>18040</v>
      </c>
      <c r="M86" s="319">
        <f t="shared" si="23"/>
        <v>79</v>
      </c>
      <c r="N86" s="319">
        <f>IF($B$1=1,B86,LOOKUP(M86,単価明細!A:A,単価明細!B:B)*B$1)</f>
        <v>210</v>
      </c>
      <c r="O86" s="319">
        <f t="shared" si="24"/>
        <v>0</v>
      </c>
      <c r="P86" s="319">
        <f t="shared" si="36"/>
        <v>13840</v>
      </c>
      <c r="Q86" s="319">
        <f>LOOKUP($B$2,単価明細!J:J,単価明細!K:K)</f>
        <v>1800</v>
      </c>
      <c r="R86" s="319">
        <f t="shared" si="25"/>
        <v>1560</v>
      </c>
      <c r="S86" s="319">
        <f t="shared" si="26"/>
        <v>17200</v>
      </c>
      <c r="T86" s="317">
        <f t="shared" si="27"/>
        <v>0</v>
      </c>
      <c r="U86" s="314">
        <f t="shared" si="28"/>
        <v>250</v>
      </c>
      <c r="V86" s="314">
        <f t="shared" si="29"/>
        <v>1350</v>
      </c>
      <c r="W86" s="314">
        <f t="shared" si="37"/>
        <v>15050</v>
      </c>
      <c r="X86" s="314">
        <f t="shared" si="30"/>
        <v>1640</v>
      </c>
      <c r="Y86" s="314">
        <f t="shared" si="31"/>
        <v>18040</v>
      </c>
      <c r="Z86" s="317">
        <f t="shared" si="32"/>
        <v>0</v>
      </c>
      <c r="AA86" s="345">
        <f t="shared" si="33"/>
        <v>0</v>
      </c>
    </row>
    <row r="87" spans="1:27">
      <c r="A87" s="322">
        <v>80</v>
      </c>
      <c r="B87" s="315">
        <f>IF($B$4="上水道",IF($B$2&lt;=20,LOOKUP(A87,単価明細!A:A,単価明細!B:B),LOOKUP(A87,単価明細!A:A,単価明細!F:F)),IF($B$2&lt;=20,LOOKUP(A87,単価明細!A:A,単価明細!B:B),LOOKUP(A87,単価明細!A:A,単価明細!F:F))+10)</f>
        <v>210</v>
      </c>
      <c r="C87" s="319">
        <f>IF($B$4="上水道",IF($B$2&lt;=20,LOOKUP(A87,単価明細!A:A,単価明細!C:C),LOOKUP(A87,単価明細!A:A,単価明細!G:G)),IF($B$2&lt;=20,LOOKUP(A87,単価明細!A:A,単価明細!C:C),LOOKUP(A87,単価明細!A:A,単価明細!G:G))+300)</f>
        <v>0</v>
      </c>
      <c r="D87" s="319">
        <f t="shared" si="34"/>
        <v>14050</v>
      </c>
      <c r="E87" s="319">
        <f>LOOKUP($B$2,単価明細!J:J,単価明細!K:K)</f>
        <v>1800</v>
      </c>
      <c r="F87" s="319">
        <f t="shared" si="19"/>
        <v>1580</v>
      </c>
      <c r="G87" s="316">
        <f t="shared" si="20"/>
        <v>17430</v>
      </c>
      <c r="H87" s="315">
        <f>単価明細!M82</f>
        <v>250</v>
      </c>
      <c r="I87" s="319">
        <f>早見表!$Q$37</f>
        <v>1350</v>
      </c>
      <c r="J87" s="314">
        <f t="shared" si="35"/>
        <v>15300</v>
      </c>
      <c r="K87" s="314">
        <f t="shared" si="21"/>
        <v>1660</v>
      </c>
      <c r="L87" s="316">
        <f t="shared" si="22"/>
        <v>18310</v>
      </c>
      <c r="M87" s="319">
        <f t="shared" si="23"/>
        <v>80</v>
      </c>
      <c r="N87" s="319">
        <f>IF($B$1=1,B87,LOOKUP(M87,単価明細!A:A,単価明細!B:B)*B$1)</f>
        <v>210</v>
      </c>
      <c r="O87" s="319">
        <f t="shared" si="24"/>
        <v>0</v>
      </c>
      <c r="P87" s="319">
        <f t="shared" si="36"/>
        <v>14050</v>
      </c>
      <c r="Q87" s="319">
        <f>LOOKUP($B$2,単価明細!J:J,単価明細!K:K)</f>
        <v>1800</v>
      </c>
      <c r="R87" s="319">
        <f t="shared" si="25"/>
        <v>1580</v>
      </c>
      <c r="S87" s="319">
        <f t="shared" si="26"/>
        <v>17430</v>
      </c>
      <c r="T87" s="317">
        <f t="shared" si="27"/>
        <v>0</v>
      </c>
      <c r="U87" s="314">
        <f t="shared" si="28"/>
        <v>250</v>
      </c>
      <c r="V87" s="314">
        <f t="shared" si="29"/>
        <v>1350</v>
      </c>
      <c r="W87" s="314">
        <f t="shared" si="37"/>
        <v>15300</v>
      </c>
      <c r="X87" s="314">
        <f t="shared" si="30"/>
        <v>1660</v>
      </c>
      <c r="Y87" s="314">
        <f t="shared" si="31"/>
        <v>18310</v>
      </c>
      <c r="Z87" s="317">
        <f t="shared" si="32"/>
        <v>0</v>
      </c>
      <c r="AA87" s="345">
        <f t="shared" si="33"/>
        <v>0</v>
      </c>
    </row>
    <row r="88" spans="1:27">
      <c r="A88" s="322">
        <v>81</v>
      </c>
      <c r="B88" s="315">
        <f>IF($B$4="上水道",IF($B$2&lt;=20,LOOKUP(A88,単価明細!A:A,単価明細!B:B),LOOKUP(A88,単価明細!A:A,単価明細!F:F)),IF($B$2&lt;=20,LOOKUP(A88,単価明細!A:A,単価明細!B:B),LOOKUP(A88,単価明細!A:A,単価明細!F:F))+10)</f>
        <v>210</v>
      </c>
      <c r="C88" s="319">
        <f>IF($B$4="上水道",IF($B$2&lt;=20,LOOKUP(A88,単価明細!A:A,単価明細!C:C),LOOKUP(A88,単価明細!A:A,単価明細!G:G)),IF($B$2&lt;=20,LOOKUP(A88,単価明細!A:A,単価明細!C:C),LOOKUP(A88,単価明細!A:A,単価明細!G:G))+300)</f>
        <v>0</v>
      </c>
      <c r="D88" s="319">
        <f t="shared" si="34"/>
        <v>14260</v>
      </c>
      <c r="E88" s="319">
        <f>LOOKUP($B$2,単価明細!J:J,単価明細!K:K)</f>
        <v>1800</v>
      </c>
      <c r="F88" s="319">
        <f t="shared" si="19"/>
        <v>1600</v>
      </c>
      <c r="G88" s="316">
        <f t="shared" si="20"/>
        <v>17660</v>
      </c>
      <c r="H88" s="315">
        <f>単価明細!M83</f>
        <v>250</v>
      </c>
      <c r="I88" s="319">
        <f>早見表!$Q$37</f>
        <v>1350</v>
      </c>
      <c r="J88" s="314">
        <f t="shared" si="35"/>
        <v>15550</v>
      </c>
      <c r="K88" s="314">
        <f t="shared" si="21"/>
        <v>1690</v>
      </c>
      <c r="L88" s="316">
        <f t="shared" si="22"/>
        <v>18590</v>
      </c>
      <c r="M88" s="319">
        <f t="shared" si="23"/>
        <v>81</v>
      </c>
      <c r="N88" s="319">
        <f>IF($B$1=1,B88,LOOKUP(M88,単価明細!A:A,単価明細!B:B)*B$1)</f>
        <v>210</v>
      </c>
      <c r="O88" s="319">
        <f t="shared" si="24"/>
        <v>0</v>
      </c>
      <c r="P88" s="319">
        <f t="shared" si="36"/>
        <v>14260</v>
      </c>
      <c r="Q88" s="319">
        <f>LOOKUP($B$2,単価明細!J:J,単価明細!K:K)</f>
        <v>1800</v>
      </c>
      <c r="R88" s="319">
        <f t="shared" si="25"/>
        <v>1600</v>
      </c>
      <c r="S88" s="319">
        <f t="shared" si="26"/>
        <v>17660</v>
      </c>
      <c r="T88" s="317">
        <f t="shared" si="27"/>
        <v>0</v>
      </c>
      <c r="U88" s="314">
        <f t="shared" si="28"/>
        <v>250</v>
      </c>
      <c r="V88" s="314">
        <f t="shared" si="29"/>
        <v>1350</v>
      </c>
      <c r="W88" s="314">
        <f t="shared" si="37"/>
        <v>15550</v>
      </c>
      <c r="X88" s="314">
        <f t="shared" si="30"/>
        <v>1690</v>
      </c>
      <c r="Y88" s="314">
        <f t="shared" si="31"/>
        <v>18590</v>
      </c>
      <c r="Z88" s="317">
        <f t="shared" si="32"/>
        <v>0</v>
      </c>
      <c r="AA88" s="345">
        <f t="shared" si="33"/>
        <v>0</v>
      </c>
    </row>
    <row r="89" spans="1:27">
      <c r="A89" s="322">
        <v>82</v>
      </c>
      <c r="B89" s="315">
        <f>IF($B$4="上水道",IF($B$2&lt;=20,LOOKUP(A89,単価明細!A:A,単価明細!B:B),LOOKUP(A89,単価明細!A:A,単価明細!F:F)),IF($B$2&lt;=20,LOOKUP(A89,単価明細!A:A,単価明細!B:B),LOOKUP(A89,単価明細!A:A,単価明細!F:F))+10)</f>
        <v>210</v>
      </c>
      <c r="C89" s="319">
        <f>IF($B$4="上水道",IF($B$2&lt;=20,LOOKUP(A89,単価明細!A:A,単価明細!C:C),LOOKUP(A89,単価明細!A:A,単価明細!G:G)),IF($B$2&lt;=20,LOOKUP(A89,単価明細!A:A,単価明細!C:C),LOOKUP(A89,単価明細!A:A,単価明細!G:G))+300)</f>
        <v>0</v>
      </c>
      <c r="D89" s="319">
        <f t="shared" si="34"/>
        <v>14470</v>
      </c>
      <c r="E89" s="319">
        <f>LOOKUP($B$2,単価明細!J:J,単価明細!K:K)</f>
        <v>1800</v>
      </c>
      <c r="F89" s="319">
        <f t="shared" si="19"/>
        <v>1620</v>
      </c>
      <c r="G89" s="316">
        <f t="shared" si="20"/>
        <v>17890</v>
      </c>
      <c r="H89" s="315">
        <f>単価明細!M84</f>
        <v>250</v>
      </c>
      <c r="I89" s="319">
        <f>早見表!$Q$37</f>
        <v>1350</v>
      </c>
      <c r="J89" s="314">
        <f t="shared" si="35"/>
        <v>15800</v>
      </c>
      <c r="K89" s="314">
        <f t="shared" si="21"/>
        <v>1710</v>
      </c>
      <c r="L89" s="316">
        <f t="shared" si="22"/>
        <v>18860</v>
      </c>
      <c r="M89" s="319">
        <f t="shared" si="23"/>
        <v>82</v>
      </c>
      <c r="N89" s="319">
        <f>IF($B$1=1,B89,LOOKUP(M89,単価明細!A:A,単価明細!B:B)*B$1)</f>
        <v>210</v>
      </c>
      <c r="O89" s="319">
        <f t="shared" si="24"/>
        <v>0</v>
      </c>
      <c r="P89" s="319">
        <f t="shared" si="36"/>
        <v>14470</v>
      </c>
      <c r="Q89" s="319">
        <f>LOOKUP($B$2,単価明細!J:J,単価明細!K:K)</f>
        <v>1800</v>
      </c>
      <c r="R89" s="319">
        <f t="shared" si="25"/>
        <v>1620</v>
      </c>
      <c r="S89" s="319">
        <f t="shared" si="26"/>
        <v>17890</v>
      </c>
      <c r="T89" s="317">
        <f t="shared" si="27"/>
        <v>0</v>
      </c>
      <c r="U89" s="314">
        <f t="shared" si="28"/>
        <v>250</v>
      </c>
      <c r="V89" s="314">
        <f t="shared" si="29"/>
        <v>1350</v>
      </c>
      <c r="W89" s="314">
        <f t="shared" si="37"/>
        <v>15800</v>
      </c>
      <c r="X89" s="314">
        <f t="shared" si="30"/>
        <v>1710</v>
      </c>
      <c r="Y89" s="314">
        <f t="shared" si="31"/>
        <v>18860</v>
      </c>
      <c r="Z89" s="317">
        <f t="shared" si="32"/>
        <v>0</v>
      </c>
      <c r="AA89" s="345">
        <f t="shared" si="33"/>
        <v>0</v>
      </c>
    </row>
    <row r="90" spans="1:27">
      <c r="A90" s="322">
        <v>83</v>
      </c>
      <c r="B90" s="315">
        <f>IF($B$4="上水道",IF($B$2&lt;=20,LOOKUP(A90,単価明細!A:A,単価明細!B:B),LOOKUP(A90,単価明細!A:A,単価明細!F:F)),IF($B$2&lt;=20,LOOKUP(A90,単価明細!A:A,単価明細!B:B),LOOKUP(A90,単価明細!A:A,単価明細!F:F))+10)</f>
        <v>210</v>
      </c>
      <c r="C90" s="319">
        <f>IF($B$4="上水道",IF($B$2&lt;=20,LOOKUP(A90,単価明細!A:A,単価明細!C:C),LOOKUP(A90,単価明細!A:A,単価明細!G:G)),IF($B$2&lt;=20,LOOKUP(A90,単価明細!A:A,単価明細!C:C),LOOKUP(A90,単価明細!A:A,単価明細!G:G))+300)</f>
        <v>0</v>
      </c>
      <c r="D90" s="319">
        <f t="shared" si="34"/>
        <v>14680</v>
      </c>
      <c r="E90" s="319">
        <f>LOOKUP($B$2,単価明細!J:J,単価明細!K:K)</f>
        <v>1800</v>
      </c>
      <c r="F90" s="319">
        <f t="shared" si="19"/>
        <v>1640</v>
      </c>
      <c r="G90" s="316">
        <f t="shared" si="20"/>
        <v>18120</v>
      </c>
      <c r="H90" s="315">
        <f>単価明細!M85</f>
        <v>250</v>
      </c>
      <c r="I90" s="319">
        <f>早見表!$Q$37</f>
        <v>1350</v>
      </c>
      <c r="J90" s="314">
        <f t="shared" si="35"/>
        <v>16050</v>
      </c>
      <c r="K90" s="314">
        <f t="shared" si="21"/>
        <v>1740</v>
      </c>
      <c r="L90" s="316">
        <f t="shared" si="22"/>
        <v>19140</v>
      </c>
      <c r="M90" s="319">
        <f t="shared" si="23"/>
        <v>83</v>
      </c>
      <c r="N90" s="319">
        <f>IF($B$1=1,B90,LOOKUP(M90,単価明細!A:A,単価明細!B:B)*B$1)</f>
        <v>210</v>
      </c>
      <c r="O90" s="319">
        <f t="shared" si="24"/>
        <v>0</v>
      </c>
      <c r="P90" s="319">
        <f t="shared" si="36"/>
        <v>14680</v>
      </c>
      <c r="Q90" s="319">
        <f>LOOKUP($B$2,単価明細!J:J,単価明細!K:K)</f>
        <v>1800</v>
      </c>
      <c r="R90" s="319">
        <f t="shared" si="25"/>
        <v>1640</v>
      </c>
      <c r="S90" s="319">
        <f t="shared" si="26"/>
        <v>18120</v>
      </c>
      <c r="T90" s="317">
        <f t="shared" si="27"/>
        <v>0</v>
      </c>
      <c r="U90" s="314">
        <f t="shared" si="28"/>
        <v>250</v>
      </c>
      <c r="V90" s="314">
        <f t="shared" si="29"/>
        <v>1350</v>
      </c>
      <c r="W90" s="314">
        <f t="shared" si="37"/>
        <v>16050</v>
      </c>
      <c r="X90" s="314">
        <f t="shared" si="30"/>
        <v>1740</v>
      </c>
      <c r="Y90" s="314">
        <f t="shared" si="31"/>
        <v>19140</v>
      </c>
      <c r="Z90" s="317">
        <f t="shared" si="32"/>
        <v>0</v>
      </c>
      <c r="AA90" s="345">
        <f t="shared" si="33"/>
        <v>0</v>
      </c>
    </row>
    <row r="91" spans="1:27">
      <c r="A91" s="322">
        <v>84</v>
      </c>
      <c r="B91" s="315">
        <f>IF($B$4="上水道",IF($B$2&lt;=20,LOOKUP(A91,単価明細!A:A,単価明細!B:B),LOOKUP(A91,単価明細!A:A,単価明細!F:F)),IF($B$2&lt;=20,LOOKUP(A91,単価明細!A:A,単価明細!B:B),LOOKUP(A91,単価明細!A:A,単価明細!F:F))+10)</f>
        <v>210</v>
      </c>
      <c r="C91" s="319">
        <f>IF($B$4="上水道",IF($B$2&lt;=20,LOOKUP(A91,単価明細!A:A,単価明細!C:C),LOOKUP(A91,単価明細!A:A,単価明細!G:G)),IF($B$2&lt;=20,LOOKUP(A91,単価明細!A:A,単価明細!C:C),LOOKUP(A91,単価明細!A:A,単価明細!G:G))+300)</f>
        <v>0</v>
      </c>
      <c r="D91" s="319">
        <f t="shared" si="34"/>
        <v>14890</v>
      </c>
      <c r="E91" s="319">
        <f>LOOKUP($B$2,単価明細!J:J,単価明細!K:K)</f>
        <v>1800</v>
      </c>
      <c r="F91" s="319">
        <f t="shared" si="19"/>
        <v>1660</v>
      </c>
      <c r="G91" s="316">
        <f t="shared" si="20"/>
        <v>18350</v>
      </c>
      <c r="H91" s="315">
        <f>単価明細!M86</f>
        <v>250</v>
      </c>
      <c r="I91" s="319">
        <f>早見表!$Q$37</f>
        <v>1350</v>
      </c>
      <c r="J91" s="314">
        <f t="shared" si="35"/>
        <v>16300</v>
      </c>
      <c r="K91" s="314">
        <f t="shared" si="21"/>
        <v>1760</v>
      </c>
      <c r="L91" s="316">
        <f t="shared" si="22"/>
        <v>19410</v>
      </c>
      <c r="M91" s="319">
        <f t="shared" si="23"/>
        <v>84</v>
      </c>
      <c r="N91" s="319">
        <f>IF($B$1=1,B91,LOOKUP(M91,単価明細!A:A,単価明細!B:B)*B$1)</f>
        <v>210</v>
      </c>
      <c r="O91" s="319">
        <f t="shared" si="24"/>
        <v>0</v>
      </c>
      <c r="P91" s="319">
        <f t="shared" si="36"/>
        <v>14890</v>
      </c>
      <c r="Q91" s="319">
        <f>LOOKUP($B$2,単価明細!J:J,単価明細!K:K)</f>
        <v>1800</v>
      </c>
      <c r="R91" s="319">
        <f t="shared" si="25"/>
        <v>1660</v>
      </c>
      <c r="S91" s="319">
        <f t="shared" si="26"/>
        <v>18350</v>
      </c>
      <c r="T91" s="317">
        <f t="shared" si="27"/>
        <v>0</v>
      </c>
      <c r="U91" s="314">
        <f t="shared" si="28"/>
        <v>250</v>
      </c>
      <c r="V91" s="314">
        <f t="shared" si="29"/>
        <v>1350</v>
      </c>
      <c r="W91" s="314">
        <f t="shared" si="37"/>
        <v>16300</v>
      </c>
      <c r="X91" s="314">
        <f t="shared" si="30"/>
        <v>1760</v>
      </c>
      <c r="Y91" s="314">
        <f t="shared" si="31"/>
        <v>19410</v>
      </c>
      <c r="Z91" s="317">
        <f t="shared" si="32"/>
        <v>0</v>
      </c>
      <c r="AA91" s="345">
        <f t="shared" si="33"/>
        <v>0</v>
      </c>
    </row>
    <row r="92" spans="1:27">
      <c r="A92" s="322">
        <v>85</v>
      </c>
      <c r="B92" s="315">
        <f>IF($B$4="上水道",IF($B$2&lt;=20,LOOKUP(A92,単価明細!A:A,単価明細!B:B),LOOKUP(A92,単価明細!A:A,単価明細!F:F)),IF($B$2&lt;=20,LOOKUP(A92,単価明細!A:A,単価明細!B:B),LOOKUP(A92,単価明細!A:A,単価明細!F:F))+10)</f>
        <v>210</v>
      </c>
      <c r="C92" s="319">
        <f>IF($B$4="上水道",IF($B$2&lt;=20,LOOKUP(A92,単価明細!A:A,単価明細!C:C),LOOKUP(A92,単価明細!A:A,単価明細!G:G)),IF($B$2&lt;=20,LOOKUP(A92,単価明細!A:A,単価明細!C:C),LOOKUP(A92,単価明細!A:A,単価明細!G:G))+300)</f>
        <v>0</v>
      </c>
      <c r="D92" s="319">
        <f t="shared" si="34"/>
        <v>15100</v>
      </c>
      <c r="E92" s="319">
        <f>LOOKUP($B$2,単価明細!J:J,単価明細!K:K)</f>
        <v>1800</v>
      </c>
      <c r="F92" s="319">
        <f t="shared" si="19"/>
        <v>1690</v>
      </c>
      <c r="G92" s="316">
        <f t="shared" si="20"/>
        <v>18590</v>
      </c>
      <c r="H92" s="315">
        <f>単価明細!M87</f>
        <v>250</v>
      </c>
      <c r="I92" s="319">
        <f>早見表!$Q$37</f>
        <v>1350</v>
      </c>
      <c r="J92" s="314">
        <f t="shared" si="35"/>
        <v>16550</v>
      </c>
      <c r="K92" s="314">
        <f t="shared" si="21"/>
        <v>1790</v>
      </c>
      <c r="L92" s="316">
        <f t="shared" si="22"/>
        <v>19690</v>
      </c>
      <c r="M92" s="319">
        <f t="shared" si="23"/>
        <v>85</v>
      </c>
      <c r="N92" s="319">
        <f>IF($B$1=1,B92,LOOKUP(M92,単価明細!A:A,単価明細!B:B)*B$1)</f>
        <v>210</v>
      </c>
      <c r="O92" s="319">
        <f t="shared" si="24"/>
        <v>0</v>
      </c>
      <c r="P92" s="319">
        <f t="shared" si="36"/>
        <v>15100</v>
      </c>
      <c r="Q92" s="319">
        <f>LOOKUP($B$2,単価明細!J:J,単価明細!K:K)</f>
        <v>1800</v>
      </c>
      <c r="R92" s="319">
        <f t="shared" si="25"/>
        <v>1690</v>
      </c>
      <c r="S92" s="319">
        <f t="shared" si="26"/>
        <v>18590</v>
      </c>
      <c r="T92" s="317">
        <f t="shared" si="27"/>
        <v>0</v>
      </c>
      <c r="U92" s="314">
        <f t="shared" si="28"/>
        <v>250</v>
      </c>
      <c r="V92" s="314">
        <f t="shared" si="29"/>
        <v>1350</v>
      </c>
      <c r="W92" s="314">
        <f t="shared" si="37"/>
        <v>16550</v>
      </c>
      <c r="X92" s="314">
        <f t="shared" si="30"/>
        <v>1790</v>
      </c>
      <c r="Y92" s="314">
        <f t="shared" si="31"/>
        <v>19690</v>
      </c>
      <c r="Z92" s="317">
        <f t="shared" si="32"/>
        <v>0</v>
      </c>
      <c r="AA92" s="345">
        <f t="shared" si="33"/>
        <v>0</v>
      </c>
    </row>
    <row r="93" spans="1:27">
      <c r="A93" s="322">
        <v>86</v>
      </c>
      <c r="B93" s="315">
        <f>IF($B$4="上水道",IF($B$2&lt;=20,LOOKUP(A93,単価明細!A:A,単価明細!B:B),LOOKUP(A93,単価明細!A:A,単価明細!F:F)),IF($B$2&lt;=20,LOOKUP(A93,単価明細!A:A,単価明細!B:B),LOOKUP(A93,単価明細!A:A,単価明細!F:F))+10)</f>
        <v>210</v>
      </c>
      <c r="C93" s="319">
        <f>IF($B$4="上水道",IF($B$2&lt;=20,LOOKUP(A93,単価明細!A:A,単価明細!C:C),LOOKUP(A93,単価明細!A:A,単価明細!G:G)),IF($B$2&lt;=20,LOOKUP(A93,単価明細!A:A,単価明細!C:C),LOOKUP(A93,単価明細!A:A,単価明細!G:G))+300)</f>
        <v>0</v>
      </c>
      <c r="D93" s="319">
        <f t="shared" si="34"/>
        <v>15310</v>
      </c>
      <c r="E93" s="319">
        <f>LOOKUP($B$2,単価明細!J:J,単価明細!K:K)</f>
        <v>1800</v>
      </c>
      <c r="F93" s="319">
        <f t="shared" si="19"/>
        <v>1710</v>
      </c>
      <c r="G93" s="316">
        <f t="shared" si="20"/>
        <v>18820</v>
      </c>
      <c r="H93" s="315">
        <f>単価明細!M88</f>
        <v>250</v>
      </c>
      <c r="I93" s="319">
        <f>早見表!$Q$37</f>
        <v>1350</v>
      </c>
      <c r="J93" s="314">
        <f t="shared" si="35"/>
        <v>16800</v>
      </c>
      <c r="K93" s="314">
        <f t="shared" si="21"/>
        <v>1810</v>
      </c>
      <c r="L93" s="316">
        <f t="shared" si="22"/>
        <v>19960</v>
      </c>
      <c r="M93" s="319">
        <f t="shared" si="23"/>
        <v>86</v>
      </c>
      <c r="N93" s="319">
        <f>IF($B$1=1,B93,LOOKUP(M93,単価明細!A:A,単価明細!B:B)*B$1)</f>
        <v>210</v>
      </c>
      <c r="O93" s="319">
        <f t="shared" si="24"/>
        <v>0</v>
      </c>
      <c r="P93" s="319">
        <f t="shared" si="36"/>
        <v>15310</v>
      </c>
      <c r="Q93" s="319">
        <f>LOOKUP($B$2,単価明細!J:J,単価明細!K:K)</f>
        <v>1800</v>
      </c>
      <c r="R93" s="319">
        <f t="shared" si="25"/>
        <v>1710</v>
      </c>
      <c r="S93" s="319">
        <f t="shared" si="26"/>
        <v>18820</v>
      </c>
      <c r="T93" s="317">
        <f t="shared" si="27"/>
        <v>0</v>
      </c>
      <c r="U93" s="314">
        <f t="shared" si="28"/>
        <v>250</v>
      </c>
      <c r="V93" s="314">
        <f t="shared" si="29"/>
        <v>1350</v>
      </c>
      <c r="W93" s="314">
        <f t="shared" si="37"/>
        <v>16800</v>
      </c>
      <c r="X93" s="314">
        <f t="shared" si="30"/>
        <v>1810</v>
      </c>
      <c r="Y93" s="314">
        <f t="shared" si="31"/>
        <v>19960</v>
      </c>
      <c r="Z93" s="317">
        <f t="shared" si="32"/>
        <v>0</v>
      </c>
      <c r="AA93" s="345">
        <f t="shared" si="33"/>
        <v>0</v>
      </c>
    </row>
    <row r="94" spans="1:27">
      <c r="A94" s="322">
        <v>87</v>
      </c>
      <c r="B94" s="315">
        <f>IF($B$4="上水道",IF($B$2&lt;=20,LOOKUP(A94,単価明細!A:A,単価明細!B:B),LOOKUP(A94,単価明細!A:A,単価明細!F:F)),IF($B$2&lt;=20,LOOKUP(A94,単価明細!A:A,単価明細!B:B),LOOKUP(A94,単価明細!A:A,単価明細!F:F))+10)</f>
        <v>210</v>
      </c>
      <c r="C94" s="319">
        <f>IF($B$4="上水道",IF($B$2&lt;=20,LOOKUP(A94,単価明細!A:A,単価明細!C:C),LOOKUP(A94,単価明細!A:A,単価明細!G:G)),IF($B$2&lt;=20,LOOKUP(A94,単価明細!A:A,単価明細!C:C),LOOKUP(A94,単価明細!A:A,単価明細!G:G))+300)</f>
        <v>0</v>
      </c>
      <c r="D94" s="319">
        <f t="shared" si="34"/>
        <v>15520</v>
      </c>
      <c r="E94" s="319">
        <f>LOOKUP($B$2,単価明細!J:J,単価明細!K:K)</f>
        <v>1800</v>
      </c>
      <c r="F94" s="319">
        <f t="shared" si="19"/>
        <v>1730</v>
      </c>
      <c r="G94" s="316">
        <f t="shared" si="20"/>
        <v>19050</v>
      </c>
      <c r="H94" s="315">
        <f>単価明細!M89</f>
        <v>250</v>
      </c>
      <c r="I94" s="319">
        <f>早見表!$Q$37</f>
        <v>1350</v>
      </c>
      <c r="J94" s="314">
        <f t="shared" si="35"/>
        <v>17050</v>
      </c>
      <c r="K94" s="314">
        <f t="shared" si="21"/>
        <v>1840</v>
      </c>
      <c r="L94" s="316">
        <f t="shared" si="22"/>
        <v>20240</v>
      </c>
      <c r="M94" s="319">
        <f t="shared" si="23"/>
        <v>87</v>
      </c>
      <c r="N94" s="319">
        <f>IF($B$1=1,B94,LOOKUP(M94,単価明細!A:A,単価明細!B:B)*B$1)</f>
        <v>210</v>
      </c>
      <c r="O94" s="319">
        <f t="shared" si="24"/>
        <v>0</v>
      </c>
      <c r="P94" s="319">
        <f t="shared" si="36"/>
        <v>15520</v>
      </c>
      <c r="Q94" s="319">
        <f>LOOKUP($B$2,単価明細!J:J,単価明細!K:K)</f>
        <v>1800</v>
      </c>
      <c r="R94" s="319">
        <f t="shared" si="25"/>
        <v>1730</v>
      </c>
      <c r="S94" s="319">
        <f t="shared" si="26"/>
        <v>19050</v>
      </c>
      <c r="T94" s="317">
        <f t="shared" si="27"/>
        <v>0</v>
      </c>
      <c r="U94" s="314">
        <f t="shared" si="28"/>
        <v>250</v>
      </c>
      <c r="V94" s="314">
        <f t="shared" si="29"/>
        <v>1350</v>
      </c>
      <c r="W94" s="314">
        <f t="shared" si="37"/>
        <v>17050</v>
      </c>
      <c r="X94" s="314">
        <f t="shared" si="30"/>
        <v>1840</v>
      </c>
      <c r="Y94" s="314">
        <f t="shared" si="31"/>
        <v>20240</v>
      </c>
      <c r="Z94" s="317">
        <f t="shared" si="32"/>
        <v>0</v>
      </c>
      <c r="AA94" s="345">
        <f t="shared" si="33"/>
        <v>0</v>
      </c>
    </row>
    <row r="95" spans="1:27">
      <c r="A95" s="322">
        <v>88</v>
      </c>
      <c r="B95" s="315">
        <f>IF($B$4="上水道",IF($B$2&lt;=20,LOOKUP(A95,単価明細!A:A,単価明細!B:B),LOOKUP(A95,単価明細!A:A,単価明細!F:F)),IF($B$2&lt;=20,LOOKUP(A95,単価明細!A:A,単価明細!B:B),LOOKUP(A95,単価明細!A:A,単価明細!F:F))+10)</f>
        <v>210</v>
      </c>
      <c r="C95" s="319">
        <f>IF($B$4="上水道",IF($B$2&lt;=20,LOOKUP(A95,単価明細!A:A,単価明細!C:C),LOOKUP(A95,単価明細!A:A,単価明細!G:G)),IF($B$2&lt;=20,LOOKUP(A95,単価明細!A:A,単価明細!C:C),LOOKUP(A95,単価明細!A:A,単価明細!G:G))+300)</f>
        <v>0</v>
      </c>
      <c r="D95" s="319">
        <f t="shared" si="34"/>
        <v>15730</v>
      </c>
      <c r="E95" s="319">
        <f>LOOKUP($B$2,単価明細!J:J,単価明細!K:K)</f>
        <v>1800</v>
      </c>
      <c r="F95" s="319">
        <f t="shared" si="19"/>
        <v>1750</v>
      </c>
      <c r="G95" s="316">
        <f t="shared" si="20"/>
        <v>19280</v>
      </c>
      <c r="H95" s="315">
        <f>単価明細!M90</f>
        <v>250</v>
      </c>
      <c r="I95" s="319">
        <f>早見表!$Q$37</f>
        <v>1350</v>
      </c>
      <c r="J95" s="314">
        <f t="shared" si="35"/>
        <v>17300</v>
      </c>
      <c r="K95" s="314">
        <f t="shared" si="21"/>
        <v>1860</v>
      </c>
      <c r="L95" s="316">
        <f t="shared" si="22"/>
        <v>20510</v>
      </c>
      <c r="M95" s="319">
        <f t="shared" si="23"/>
        <v>88</v>
      </c>
      <c r="N95" s="319">
        <f>IF($B$1=1,B95,LOOKUP(M95,単価明細!A:A,単価明細!B:B)*B$1)</f>
        <v>210</v>
      </c>
      <c r="O95" s="319">
        <f t="shared" si="24"/>
        <v>0</v>
      </c>
      <c r="P95" s="319">
        <f t="shared" si="36"/>
        <v>15730</v>
      </c>
      <c r="Q95" s="319">
        <f>LOOKUP($B$2,単価明細!J:J,単価明細!K:K)</f>
        <v>1800</v>
      </c>
      <c r="R95" s="319">
        <f t="shared" si="25"/>
        <v>1750</v>
      </c>
      <c r="S95" s="319">
        <f t="shared" si="26"/>
        <v>19280</v>
      </c>
      <c r="T95" s="317">
        <f t="shared" si="27"/>
        <v>0</v>
      </c>
      <c r="U95" s="314">
        <f t="shared" si="28"/>
        <v>250</v>
      </c>
      <c r="V95" s="314">
        <f t="shared" si="29"/>
        <v>1350</v>
      </c>
      <c r="W95" s="314">
        <f t="shared" si="37"/>
        <v>17300</v>
      </c>
      <c r="X95" s="314">
        <f t="shared" si="30"/>
        <v>1860</v>
      </c>
      <c r="Y95" s="314">
        <f t="shared" si="31"/>
        <v>20510</v>
      </c>
      <c r="Z95" s="317">
        <f t="shared" si="32"/>
        <v>0</v>
      </c>
      <c r="AA95" s="345">
        <f t="shared" si="33"/>
        <v>0</v>
      </c>
    </row>
    <row r="96" spans="1:27">
      <c r="A96" s="322">
        <v>89</v>
      </c>
      <c r="B96" s="315">
        <f>IF($B$4="上水道",IF($B$2&lt;=20,LOOKUP(A96,単価明細!A:A,単価明細!B:B),LOOKUP(A96,単価明細!A:A,単価明細!F:F)),IF($B$2&lt;=20,LOOKUP(A96,単価明細!A:A,単価明細!B:B),LOOKUP(A96,単価明細!A:A,単価明細!F:F))+10)</f>
        <v>210</v>
      </c>
      <c r="C96" s="319">
        <f>IF($B$4="上水道",IF($B$2&lt;=20,LOOKUP(A96,単価明細!A:A,単価明細!C:C),LOOKUP(A96,単価明細!A:A,単価明細!G:G)),IF($B$2&lt;=20,LOOKUP(A96,単価明細!A:A,単価明細!C:C),LOOKUP(A96,単価明細!A:A,単価明細!G:G))+300)</f>
        <v>0</v>
      </c>
      <c r="D96" s="319">
        <f t="shared" si="34"/>
        <v>15940</v>
      </c>
      <c r="E96" s="319">
        <f>LOOKUP($B$2,単価明細!J:J,単価明細!K:K)</f>
        <v>1800</v>
      </c>
      <c r="F96" s="319">
        <f t="shared" si="19"/>
        <v>1770</v>
      </c>
      <c r="G96" s="316">
        <f t="shared" si="20"/>
        <v>19510</v>
      </c>
      <c r="H96" s="315">
        <f>単価明細!M91</f>
        <v>250</v>
      </c>
      <c r="I96" s="319">
        <f>早見表!$Q$37</f>
        <v>1350</v>
      </c>
      <c r="J96" s="314">
        <f t="shared" si="35"/>
        <v>17550</v>
      </c>
      <c r="K96" s="314">
        <f t="shared" si="21"/>
        <v>1890</v>
      </c>
      <c r="L96" s="316">
        <f t="shared" si="22"/>
        <v>20790</v>
      </c>
      <c r="M96" s="319">
        <f t="shared" si="23"/>
        <v>89</v>
      </c>
      <c r="N96" s="319">
        <f>IF($B$1=1,B96,LOOKUP(M96,単価明細!A:A,単価明細!B:B)*B$1)</f>
        <v>210</v>
      </c>
      <c r="O96" s="319">
        <f t="shared" si="24"/>
        <v>0</v>
      </c>
      <c r="P96" s="319">
        <f t="shared" si="36"/>
        <v>15940</v>
      </c>
      <c r="Q96" s="319">
        <f>LOOKUP($B$2,単価明細!J:J,単価明細!K:K)</f>
        <v>1800</v>
      </c>
      <c r="R96" s="319">
        <f t="shared" si="25"/>
        <v>1770</v>
      </c>
      <c r="S96" s="319">
        <f t="shared" si="26"/>
        <v>19510</v>
      </c>
      <c r="T96" s="317">
        <f t="shared" si="27"/>
        <v>0</v>
      </c>
      <c r="U96" s="314">
        <f t="shared" si="28"/>
        <v>250</v>
      </c>
      <c r="V96" s="314">
        <f t="shared" si="29"/>
        <v>1350</v>
      </c>
      <c r="W96" s="314">
        <f t="shared" si="37"/>
        <v>17550</v>
      </c>
      <c r="X96" s="314">
        <f t="shared" si="30"/>
        <v>1890</v>
      </c>
      <c r="Y96" s="314">
        <f t="shared" si="31"/>
        <v>20790</v>
      </c>
      <c r="Z96" s="317">
        <f t="shared" si="32"/>
        <v>0</v>
      </c>
      <c r="AA96" s="345">
        <f t="shared" si="33"/>
        <v>0</v>
      </c>
    </row>
    <row r="97" spans="1:27">
      <c r="A97" s="322">
        <v>90</v>
      </c>
      <c r="B97" s="315">
        <f>IF($B$4="上水道",IF($B$2&lt;=20,LOOKUP(A97,単価明細!A:A,単価明細!B:B),LOOKUP(A97,単価明細!A:A,単価明細!F:F)),IF($B$2&lt;=20,LOOKUP(A97,単価明細!A:A,単価明細!B:B),LOOKUP(A97,単価明細!A:A,単価明細!F:F))+10)</f>
        <v>210</v>
      </c>
      <c r="C97" s="319">
        <f>IF($B$4="上水道",IF($B$2&lt;=20,LOOKUP(A97,単価明細!A:A,単価明細!C:C),LOOKUP(A97,単価明細!A:A,単価明細!G:G)),IF($B$2&lt;=20,LOOKUP(A97,単価明細!A:A,単価明細!C:C),LOOKUP(A97,単価明細!A:A,単価明細!G:G))+300)</f>
        <v>0</v>
      </c>
      <c r="D97" s="319">
        <f t="shared" si="34"/>
        <v>16150</v>
      </c>
      <c r="E97" s="319">
        <f>LOOKUP($B$2,単価明細!J:J,単価明細!K:K)</f>
        <v>1800</v>
      </c>
      <c r="F97" s="319">
        <f t="shared" si="19"/>
        <v>1790</v>
      </c>
      <c r="G97" s="316">
        <f t="shared" si="20"/>
        <v>19740</v>
      </c>
      <c r="H97" s="315">
        <f>単価明細!M92</f>
        <v>250</v>
      </c>
      <c r="I97" s="319">
        <f>早見表!$Q$37</f>
        <v>1350</v>
      </c>
      <c r="J97" s="314">
        <f t="shared" si="35"/>
        <v>17800</v>
      </c>
      <c r="K97" s="314">
        <f t="shared" si="21"/>
        <v>1910</v>
      </c>
      <c r="L97" s="316">
        <f t="shared" si="22"/>
        <v>21060</v>
      </c>
      <c r="M97" s="319">
        <f t="shared" si="23"/>
        <v>90</v>
      </c>
      <c r="N97" s="319">
        <f>IF($B$1=1,B97,LOOKUP(M97,単価明細!A:A,単価明細!B:B)*B$1)</f>
        <v>210</v>
      </c>
      <c r="O97" s="319">
        <f t="shared" si="24"/>
        <v>0</v>
      </c>
      <c r="P97" s="319">
        <f t="shared" si="36"/>
        <v>16150</v>
      </c>
      <c r="Q97" s="319">
        <f>LOOKUP($B$2,単価明細!J:J,単価明細!K:K)</f>
        <v>1800</v>
      </c>
      <c r="R97" s="319">
        <f t="shared" si="25"/>
        <v>1790</v>
      </c>
      <c r="S97" s="319">
        <f t="shared" si="26"/>
        <v>19740</v>
      </c>
      <c r="T97" s="317">
        <f t="shared" si="27"/>
        <v>0</v>
      </c>
      <c r="U97" s="314">
        <f t="shared" si="28"/>
        <v>250</v>
      </c>
      <c r="V97" s="314">
        <f t="shared" si="29"/>
        <v>1350</v>
      </c>
      <c r="W97" s="314">
        <f t="shared" si="37"/>
        <v>17800</v>
      </c>
      <c r="X97" s="314">
        <f t="shared" si="30"/>
        <v>1910</v>
      </c>
      <c r="Y97" s="314">
        <f t="shared" si="31"/>
        <v>21060</v>
      </c>
      <c r="Z97" s="317">
        <f t="shared" si="32"/>
        <v>0</v>
      </c>
      <c r="AA97" s="345">
        <f t="shared" si="33"/>
        <v>0</v>
      </c>
    </row>
    <row r="98" spans="1:27">
      <c r="A98" s="322">
        <v>91</v>
      </c>
      <c r="B98" s="315">
        <f>IF($B$4="上水道",IF($B$2&lt;=20,LOOKUP(A98,単価明細!A:A,単価明細!B:B),LOOKUP(A98,単価明細!A:A,単価明細!F:F)),IF($B$2&lt;=20,LOOKUP(A98,単価明細!A:A,単価明細!B:B),LOOKUP(A98,単価明細!A:A,単価明細!F:F))+10)</f>
        <v>210</v>
      </c>
      <c r="C98" s="319">
        <f>IF($B$4="上水道",IF($B$2&lt;=20,LOOKUP(A98,単価明細!A:A,単価明細!C:C),LOOKUP(A98,単価明細!A:A,単価明細!G:G)),IF($B$2&lt;=20,LOOKUP(A98,単価明細!A:A,単価明細!C:C),LOOKUP(A98,単価明細!A:A,単価明細!G:G))+300)</f>
        <v>0</v>
      </c>
      <c r="D98" s="319">
        <f t="shared" si="34"/>
        <v>16360</v>
      </c>
      <c r="E98" s="319">
        <f>LOOKUP($B$2,単価明細!J:J,単価明細!K:K)</f>
        <v>1800</v>
      </c>
      <c r="F98" s="319">
        <f t="shared" si="19"/>
        <v>1810</v>
      </c>
      <c r="G98" s="316">
        <f t="shared" si="20"/>
        <v>19970</v>
      </c>
      <c r="H98" s="315">
        <f>単価明細!M93</f>
        <v>250</v>
      </c>
      <c r="I98" s="319">
        <f>早見表!$Q$37</f>
        <v>1350</v>
      </c>
      <c r="J98" s="314">
        <f t="shared" si="35"/>
        <v>18050</v>
      </c>
      <c r="K98" s="314">
        <f t="shared" si="21"/>
        <v>1940</v>
      </c>
      <c r="L98" s="316">
        <f t="shared" si="22"/>
        <v>21340</v>
      </c>
      <c r="M98" s="319">
        <f t="shared" si="23"/>
        <v>91</v>
      </c>
      <c r="N98" s="319">
        <f>IF($B$1=1,B98,LOOKUP(M98,単価明細!A:A,単価明細!B:B)*B$1)</f>
        <v>210</v>
      </c>
      <c r="O98" s="319">
        <f t="shared" si="24"/>
        <v>0</v>
      </c>
      <c r="P98" s="319">
        <f t="shared" si="36"/>
        <v>16360</v>
      </c>
      <c r="Q98" s="319">
        <f>LOOKUP($B$2,単価明細!J:J,単価明細!K:K)</f>
        <v>1800</v>
      </c>
      <c r="R98" s="319">
        <f t="shared" si="25"/>
        <v>1810</v>
      </c>
      <c r="S98" s="319">
        <f t="shared" si="26"/>
        <v>19970</v>
      </c>
      <c r="T98" s="317">
        <f t="shared" si="27"/>
        <v>0</v>
      </c>
      <c r="U98" s="314">
        <f t="shared" si="28"/>
        <v>250</v>
      </c>
      <c r="V98" s="314">
        <f t="shared" si="29"/>
        <v>1350</v>
      </c>
      <c r="W98" s="314">
        <f t="shared" si="37"/>
        <v>18050</v>
      </c>
      <c r="X98" s="314">
        <f t="shared" si="30"/>
        <v>1940</v>
      </c>
      <c r="Y98" s="314">
        <f t="shared" si="31"/>
        <v>21340</v>
      </c>
      <c r="Z98" s="317">
        <f t="shared" si="32"/>
        <v>0</v>
      </c>
      <c r="AA98" s="345">
        <f t="shared" si="33"/>
        <v>0</v>
      </c>
    </row>
    <row r="99" spans="1:27">
      <c r="A99" s="322">
        <v>92</v>
      </c>
      <c r="B99" s="315">
        <f>IF($B$4="上水道",IF($B$2&lt;=20,LOOKUP(A99,単価明細!A:A,単価明細!B:B),LOOKUP(A99,単価明細!A:A,単価明細!F:F)),IF($B$2&lt;=20,LOOKUP(A99,単価明細!A:A,単価明細!B:B),LOOKUP(A99,単価明細!A:A,単価明細!F:F))+10)</f>
        <v>210</v>
      </c>
      <c r="C99" s="319">
        <f>IF($B$4="上水道",IF($B$2&lt;=20,LOOKUP(A99,単価明細!A:A,単価明細!C:C),LOOKUP(A99,単価明細!A:A,単価明細!G:G)),IF($B$2&lt;=20,LOOKUP(A99,単価明細!A:A,単価明細!C:C),LOOKUP(A99,単価明細!A:A,単価明細!G:G))+300)</f>
        <v>0</v>
      </c>
      <c r="D99" s="319">
        <f t="shared" si="34"/>
        <v>16570</v>
      </c>
      <c r="E99" s="319">
        <f>LOOKUP($B$2,単価明細!J:J,単価明細!K:K)</f>
        <v>1800</v>
      </c>
      <c r="F99" s="319">
        <f t="shared" si="19"/>
        <v>1830</v>
      </c>
      <c r="G99" s="316">
        <f t="shared" si="20"/>
        <v>20200</v>
      </c>
      <c r="H99" s="315">
        <f>単価明細!M94</f>
        <v>250</v>
      </c>
      <c r="I99" s="319">
        <f>早見表!$Q$37</f>
        <v>1350</v>
      </c>
      <c r="J99" s="314">
        <f t="shared" si="35"/>
        <v>18300</v>
      </c>
      <c r="K99" s="314">
        <f t="shared" si="21"/>
        <v>1960</v>
      </c>
      <c r="L99" s="316">
        <f t="shared" si="22"/>
        <v>21610</v>
      </c>
      <c r="M99" s="319">
        <f t="shared" si="23"/>
        <v>92</v>
      </c>
      <c r="N99" s="319">
        <f>IF($B$1=1,B99,LOOKUP(M99,単価明細!A:A,単価明細!B:B)*B$1)</f>
        <v>210</v>
      </c>
      <c r="O99" s="319">
        <f t="shared" si="24"/>
        <v>0</v>
      </c>
      <c r="P99" s="319">
        <f t="shared" si="36"/>
        <v>16570</v>
      </c>
      <c r="Q99" s="319">
        <f>LOOKUP($B$2,単価明細!J:J,単価明細!K:K)</f>
        <v>1800</v>
      </c>
      <c r="R99" s="319">
        <f t="shared" si="25"/>
        <v>1830</v>
      </c>
      <c r="S99" s="319">
        <f t="shared" si="26"/>
        <v>20200</v>
      </c>
      <c r="T99" s="317">
        <f t="shared" si="27"/>
        <v>0</v>
      </c>
      <c r="U99" s="314">
        <f t="shared" si="28"/>
        <v>250</v>
      </c>
      <c r="V99" s="314">
        <f t="shared" si="29"/>
        <v>1350</v>
      </c>
      <c r="W99" s="314">
        <f t="shared" si="37"/>
        <v>18300</v>
      </c>
      <c r="X99" s="314">
        <f t="shared" si="30"/>
        <v>1960</v>
      </c>
      <c r="Y99" s="314">
        <f t="shared" si="31"/>
        <v>21610</v>
      </c>
      <c r="Z99" s="317">
        <f t="shared" si="32"/>
        <v>0</v>
      </c>
      <c r="AA99" s="345">
        <f t="shared" si="33"/>
        <v>0</v>
      </c>
    </row>
    <row r="100" spans="1:27">
      <c r="A100" s="322">
        <v>93</v>
      </c>
      <c r="B100" s="315">
        <f>IF($B$4="上水道",IF($B$2&lt;=20,LOOKUP(A100,単価明細!A:A,単価明細!B:B),LOOKUP(A100,単価明細!A:A,単価明細!F:F)),IF($B$2&lt;=20,LOOKUP(A100,単価明細!A:A,単価明細!B:B),LOOKUP(A100,単価明細!A:A,単価明細!F:F))+10)</f>
        <v>210</v>
      </c>
      <c r="C100" s="319">
        <f>IF($B$4="上水道",IF($B$2&lt;=20,LOOKUP(A100,単価明細!A:A,単価明細!C:C),LOOKUP(A100,単価明細!A:A,単価明細!G:G)),IF($B$2&lt;=20,LOOKUP(A100,単価明細!A:A,単価明細!C:C),LOOKUP(A100,単価明細!A:A,単価明細!G:G))+300)</f>
        <v>0</v>
      </c>
      <c r="D100" s="319">
        <f t="shared" si="34"/>
        <v>16780</v>
      </c>
      <c r="E100" s="319">
        <f>LOOKUP($B$2,単価明細!J:J,単価明細!K:K)</f>
        <v>1800</v>
      </c>
      <c r="F100" s="319">
        <f t="shared" si="19"/>
        <v>1850</v>
      </c>
      <c r="G100" s="316">
        <f t="shared" si="20"/>
        <v>20430</v>
      </c>
      <c r="H100" s="315">
        <f>単価明細!M95</f>
        <v>250</v>
      </c>
      <c r="I100" s="319">
        <f>早見表!$Q$37</f>
        <v>1350</v>
      </c>
      <c r="J100" s="314">
        <f t="shared" si="35"/>
        <v>18550</v>
      </c>
      <c r="K100" s="314">
        <f t="shared" si="21"/>
        <v>1990</v>
      </c>
      <c r="L100" s="316">
        <f t="shared" si="22"/>
        <v>21890</v>
      </c>
      <c r="M100" s="319">
        <f t="shared" si="23"/>
        <v>93</v>
      </c>
      <c r="N100" s="319">
        <f>IF($B$1=1,B100,LOOKUP(M100,単価明細!A:A,単価明細!B:B)*B$1)</f>
        <v>210</v>
      </c>
      <c r="O100" s="319">
        <f t="shared" si="24"/>
        <v>0</v>
      </c>
      <c r="P100" s="319">
        <f t="shared" si="36"/>
        <v>16780</v>
      </c>
      <c r="Q100" s="319">
        <f>LOOKUP($B$2,単価明細!J:J,単価明細!K:K)</f>
        <v>1800</v>
      </c>
      <c r="R100" s="319">
        <f t="shared" si="25"/>
        <v>1850</v>
      </c>
      <c r="S100" s="319">
        <f t="shared" si="26"/>
        <v>20430</v>
      </c>
      <c r="T100" s="317">
        <f t="shared" si="27"/>
        <v>0</v>
      </c>
      <c r="U100" s="314">
        <f t="shared" si="28"/>
        <v>250</v>
      </c>
      <c r="V100" s="314">
        <f t="shared" si="29"/>
        <v>1350</v>
      </c>
      <c r="W100" s="314">
        <f t="shared" si="37"/>
        <v>18550</v>
      </c>
      <c r="X100" s="314">
        <f t="shared" si="30"/>
        <v>1990</v>
      </c>
      <c r="Y100" s="314">
        <f t="shared" si="31"/>
        <v>21890</v>
      </c>
      <c r="Z100" s="317">
        <f t="shared" si="32"/>
        <v>0</v>
      </c>
      <c r="AA100" s="345">
        <f t="shared" si="33"/>
        <v>0</v>
      </c>
    </row>
    <row r="101" spans="1:27">
      <c r="A101" s="322">
        <v>94</v>
      </c>
      <c r="B101" s="315">
        <f>IF($B$4="上水道",IF($B$2&lt;=20,LOOKUP(A101,単価明細!A:A,単価明細!B:B),LOOKUP(A101,単価明細!A:A,単価明細!F:F)),IF($B$2&lt;=20,LOOKUP(A101,単価明細!A:A,単価明細!B:B),LOOKUP(A101,単価明細!A:A,単価明細!F:F))+10)</f>
        <v>210</v>
      </c>
      <c r="C101" s="319">
        <f>IF($B$4="上水道",IF($B$2&lt;=20,LOOKUP(A101,単価明細!A:A,単価明細!C:C),LOOKUP(A101,単価明細!A:A,単価明細!G:G)),IF($B$2&lt;=20,LOOKUP(A101,単価明細!A:A,単価明細!C:C),LOOKUP(A101,単価明細!A:A,単価明細!G:G))+300)</f>
        <v>0</v>
      </c>
      <c r="D101" s="319">
        <f t="shared" si="34"/>
        <v>16990</v>
      </c>
      <c r="E101" s="319">
        <f>LOOKUP($B$2,単価明細!J:J,単価明細!K:K)</f>
        <v>1800</v>
      </c>
      <c r="F101" s="319">
        <f t="shared" si="19"/>
        <v>1870</v>
      </c>
      <c r="G101" s="316">
        <f t="shared" si="20"/>
        <v>20660</v>
      </c>
      <c r="H101" s="315">
        <f>単価明細!M96</f>
        <v>250</v>
      </c>
      <c r="I101" s="319">
        <f>早見表!$Q$37</f>
        <v>1350</v>
      </c>
      <c r="J101" s="314">
        <f t="shared" si="35"/>
        <v>18800</v>
      </c>
      <c r="K101" s="314">
        <f t="shared" si="21"/>
        <v>2010</v>
      </c>
      <c r="L101" s="316">
        <f t="shared" si="22"/>
        <v>22160</v>
      </c>
      <c r="M101" s="319">
        <f t="shared" si="23"/>
        <v>94</v>
      </c>
      <c r="N101" s="319">
        <f>IF($B$1=1,B101,LOOKUP(M101,単価明細!A:A,単価明細!B:B)*B$1)</f>
        <v>210</v>
      </c>
      <c r="O101" s="319">
        <f t="shared" si="24"/>
        <v>0</v>
      </c>
      <c r="P101" s="319">
        <f t="shared" si="36"/>
        <v>16990</v>
      </c>
      <c r="Q101" s="319">
        <f>LOOKUP($B$2,単価明細!J:J,単価明細!K:K)</f>
        <v>1800</v>
      </c>
      <c r="R101" s="319">
        <f t="shared" si="25"/>
        <v>1870</v>
      </c>
      <c r="S101" s="319">
        <f t="shared" si="26"/>
        <v>20660</v>
      </c>
      <c r="T101" s="317">
        <f t="shared" si="27"/>
        <v>0</v>
      </c>
      <c r="U101" s="314">
        <f t="shared" si="28"/>
        <v>250</v>
      </c>
      <c r="V101" s="314">
        <f t="shared" si="29"/>
        <v>1350</v>
      </c>
      <c r="W101" s="314">
        <f t="shared" si="37"/>
        <v>18800</v>
      </c>
      <c r="X101" s="314">
        <f t="shared" si="30"/>
        <v>2010</v>
      </c>
      <c r="Y101" s="314">
        <f t="shared" si="31"/>
        <v>22160</v>
      </c>
      <c r="Z101" s="317">
        <f t="shared" si="32"/>
        <v>0</v>
      </c>
      <c r="AA101" s="345">
        <f t="shared" si="33"/>
        <v>0</v>
      </c>
    </row>
    <row r="102" spans="1:27">
      <c r="A102" s="322">
        <v>95</v>
      </c>
      <c r="B102" s="315">
        <f>IF($B$4="上水道",IF($B$2&lt;=20,LOOKUP(A102,単価明細!A:A,単価明細!B:B),LOOKUP(A102,単価明細!A:A,単価明細!F:F)),IF($B$2&lt;=20,LOOKUP(A102,単価明細!A:A,単価明細!B:B),LOOKUP(A102,単価明細!A:A,単価明細!F:F))+10)</f>
        <v>210</v>
      </c>
      <c r="C102" s="319">
        <f>IF($B$4="上水道",IF($B$2&lt;=20,LOOKUP(A102,単価明細!A:A,単価明細!C:C),LOOKUP(A102,単価明細!A:A,単価明細!G:G)),IF($B$2&lt;=20,LOOKUP(A102,単価明細!A:A,単価明細!C:C),LOOKUP(A102,単価明細!A:A,単価明細!G:G))+300)</f>
        <v>0</v>
      </c>
      <c r="D102" s="319">
        <f t="shared" si="34"/>
        <v>17200</v>
      </c>
      <c r="E102" s="319">
        <f>LOOKUP($B$2,単価明細!J:J,単価明細!K:K)</f>
        <v>1800</v>
      </c>
      <c r="F102" s="319">
        <f t="shared" si="19"/>
        <v>1900</v>
      </c>
      <c r="G102" s="316">
        <f t="shared" si="20"/>
        <v>20900</v>
      </c>
      <c r="H102" s="315">
        <f>単価明細!M97</f>
        <v>250</v>
      </c>
      <c r="I102" s="319">
        <f>早見表!$Q$37</f>
        <v>1350</v>
      </c>
      <c r="J102" s="314">
        <f t="shared" si="35"/>
        <v>19050</v>
      </c>
      <c r="K102" s="314">
        <f t="shared" si="21"/>
        <v>2040</v>
      </c>
      <c r="L102" s="316">
        <f t="shared" si="22"/>
        <v>22440</v>
      </c>
      <c r="M102" s="319">
        <f t="shared" si="23"/>
        <v>95</v>
      </c>
      <c r="N102" s="319">
        <f>IF($B$1=1,B102,LOOKUP(M102,単価明細!A:A,単価明細!B:B)*B$1)</f>
        <v>210</v>
      </c>
      <c r="O102" s="319">
        <f t="shared" si="24"/>
        <v>0</v>
      </c>
      <c r="P102" s="319">
        <f t="shared" si="36"/>
        <v>17200</v>
      </c>
      <c r="Q102" s="319">
        <f>LOOKUP($B$2,単価明細!J:J,単価明細!K:K)</f>
        <v>1800</v>
      </c>
      <c r="R102" s="319">
        <f t="shared" si="25"/>
        <v>1900</v>
      </c>
      <c r="S102" s="319">
        <f t="shared" si="26"/>
        <v>20900</v>
      </c>
      <c r="T102" s="317">
        <f t="shared" si="27"/>
        <v>0</v>
      </c>
      <c r="U102" s="314">
        <f t="shared" si="28"/>
        <v>250</v>
      </c>
      <c r="V102" s="314">
        <f t="shared" si="29"/>
        <v>1350</v>
      </c>
      <c r="W102" s="314">
        <f t="shared" si="37"/>
        <v>19050</v>
      </c>
      <c r="X102" s="314">
        <f t="shared" si="30"/>
        <v>2040</v>
      </c>
      <c r="Y102" s="314">
        <f t="shared" si="31"/>
        <v>22440</v>
      </c>
      <c r="Z102" s="317">
        <f t="shared" si="32"/>
        <v>0</v>
      </c>
      <c r="AA102" s="345">
        <f t="shared" si="33"/>
        <v>0</v>
      </c>
    </row>
    <row r="103" spans="1:27">
      <c r="A103" s="322">
        <v>96</v>
      </c>
      <c r="B103" s="315">
        <f>IF($B$4="上水道",IF($B$2&lt;=20,LOOKUP(A103,単価明細!A:A,単価明細!B:B),LOOKUP(A103,単価明細!A:A,単価明細!F:F)),IF($B$2&lt;=20,LOOKUP(A103,単価明細!A:A,単価明細!B:B),LOOKUP(A103,単価明細!A:A,単価明細!F:F))+10)</f>
        <v>210</v>
      </c>
      <c r="C103" s="319">
        <f>IF($B$4="上水道",IF($B$2&lt;=20,LOOKUP(A103,単価明細!A:A,単価明細!C:C),LOOKUP(A103,単価明細!A:A,単価明細!G:G)),IF($B$2&lt;=20,LOOKUP(A103,単価明細!A:A,単価明細!C:C),LOOKUP(A103,単価明細!A:A,単価明細!G:G))+300)</f>
        <v>0</v>
      </c>
      <c r="D103" s="319">
        <f t="shared" si="34"/>
        <v>17410</v>
      </c>
      <c r="E103" s="319">
        <f>LOOKUP($B$2,単価明細!J:J,単価明細!K:K)</f>
        <v>1800</v>
      </c>
      <c r="F103" s="319">
        <f t="shared" si="19"/>
        <v>1920</v>
      </c>
      <c r="G103" s="316">
        <f t="shared" si="20"/>
        <v>21130</v>
      </c>
      <c r="H103" s="315">
        <f>単価明細!M98</f>
        <v>250</v>
      </c>
      <c r="I103" s="319">
        <f>早見表!$Q$37</f>
        <v>1350</v>
      </c>
      <c r="J103" s="314">
        <f t="shared" si="35"/>
        <v>19300</v>
      </c>
      <c r="K103" s="314">
        <f t="shared" si="21"/>
        <v>2060</v>
      </c>
      <c r="L103" s="316">
        <f t="shared" si="22"/>
        <v>22710</v>
      </c>
      <c r="M103" s="319">
        <f t="shared" si="23"/>
        <v>96</v>
      </c>
      <c r="N103" s="319">
        <f>IF($B$1=1,B103,LOOKUP(M103,単価明細!A:A,単価明細!B:B)*B$1)</f>
        <v>210</v>
      </c>
      <c r="O103" s="319">
        <f t="shared" si="24"/>
        <v>0</v>
      </c>
      <c r="P103" s="319">
        <f t="shared" si="36"/>
        <v>17410</v>
      </c>
      <c r="Q103" s="319">
        <f>LOOKUP($B$2,単価明細!J:J,単価明細!K:K)</f>
        <v>1800</v>
      </c>
      <c r="R103" s="319">
        <f t="shared" si="25"/>
        <v>1920</v>
      </c>
      <c r="S103" s="319">
        <f t="shared" si="26"/>
        <v>21130</v>
      </c>
      <c r="T103" s="317">
        <f t="shared" si="27"/>
        <v>0</v>
      </c>
      <c r="U103" s="314">
        <f t="shared" si="28"/>
        <v>250</v>
      </c>
      <c r="V103" s="314">
        <f t="shared" si="29"/>
        <v>1350</v>
      </c>
      <c r="W103" s="314">
        <f t="shared" si="37"/>
        <v>19300</v>
      </c>
      <c r="X103" s="314">
        <f t="shared" si="30"/>
        <v>2060</v>
      </c>
      <c r="Y103" s="314">
        <f t="shared" si="31"/>
        <v>22710</v>
      </c>
      <c r="Z103" s="317">
        <f t="shared" si="32"/>
        <v>0</v>
      </c>
      <c r="AA103" s="345">
        <f t="shared" si="33"/>
        <v>0</v>
      </c>
    </row>
    <row r="104" spans="1:27">
      <c r="A104" s="322">
        <v>97</v>
      </c>
      <c r="B104" s="315">
        <f>IF($B$4="上水道",IF($B$2&lt;=20,LOOKUP(A104,単価明細!A:A,単価明細!B:B),LOOKUP(A104,単価明細!A:A,単価明細!F:F)),IF($B$2&lt;=20,LOOKUP(A104,単価明細!A:A,単価明細!B:B),LOOKUP(A104,単価明細!A:A,単価明細!F:F))+10)</f>
        <v>210</v>
      </c>
      <c r="C104" s="319">
        <f>IF($B$4="上水道",IF($B$2&lt;=20,LOOKUP(A104,単価明細!A:A,単価明細!C:C),LOOKUP(A104,単価明細!A:A,単価明細!G:G)),IF($B$2&lt;=20,LOOKUP(A104,単価明細!A:A,単価明細!C:C),LOOKUP(A104,単価明細!A:A,単価明細!G:G))+300)</f>
        <v>0</v>
      </c>
      <c r="D104" s="319">
        <f t="shared" si="34"/>
        <v>17620</v>
      </c>
      <c r="E104" s="319">
        <f>LOOKUP($B$2,単価明細!J:J,単価明細!K:K)</f>
        <v>1800</v>
      </c>
      <c r="F104" s="319">
        <f t="shared" si="19"/>
        <v>1940</v>
      </c>
      <c r="G104" s="316">
        <f t="shared" si="20"/>
        <v>21360</v>
      </c>
      <c r="H104" s="315">
        <f>単価明細!M99</f>
        <v>250</v>
      </c>
      <c r="I104" s="319">
        <f>早見表!$Q$37</f>
        <v>1350</v>
      </c>
      <c r="J104" s="314">
        <f t="shared" si="35"/>
        <v>19550</v>
      </c>
      <c r="K104" s="314">
        <f t="shared" si="21"/>
        <v>2090</v>
      </c>
      <c r="L104" s="316">
        <f t="shared" si="22"/>
        <v>22990</v>
      </c>
      <c r="M104" s="319">
        <f t="shared" si="23"/>
        <v>97</v>
      </c>
      <c r="N104" s="319">
        <f>IF($B$1=1,B104,LOOKUP(M104,単価明細!A:A,単価明細!B:B)*B$1)</f>
        <v>210</v>
      </c>
      <c r="O104" s="319">
        <f t="shared" si="24"/>
        <v>0</v>
      </c>
      <c r="P104" s="319">
        <f t="shared" si="36"/>
        <v>17620</v>
      </c>
      <c r="Q104" s="319">
        <f>LOOKUP($B$2,単価明細!J:J,単価明細!K:K)</f>
        <v>1800</v>
      </c>
      <c r="R104" s="319">
        <f t="shared" si="25"/>
        <v>1940</v>
      </c>
      <c r="S104" s="319">
        <f t="shared" si="26"/>
        <v>21360</v>
      </c>
      <c r="T104" s="317">
        <f t="shared" si="27"/>
        <v>0</v>
      </c>
      <c r="U104" s="314">
        <f t="shared" si="28"/>
        <v>250</v>
      </c>
      <c r="V104" s="314">
        <f t="shared" si="29"/>
        <v>1350</v>
      </c>
      <c r="W104" s="314">
        <f t="shared" si="37"/>
        <v>19550</v>
      </c>
      <c r="X104" s="314">
        <f t="shared" si="30"/>
        <v>2090</v>
      </c>
      <c r="Y104" s="314">
        <f t="shared" si="31"/>
        <v>22990</v>
      </c>
      <c r="Z104" s="317">
        <f t="shared" si="32"/>
        <v>0</v>
      </c>
      <c r="AA104" s="345">
        <f t="shared" si="33"/>
        <v>0</v>
      </c>
    </row>
    <row r="105" spans="1:27">
      <c r="A105" s="322">
        <v>98</v>
      </c>
      <c r="B105" s="315">
        <f>IF($B$4="上水道",IF($B$2&lt;=20,LOOKUP(A105,単価明細!A:A,単価明細!B:B),LOOKUP(A105,単価明細!A:A,単価明細!F:F)),IF($B$2&lt;=20,LOOKUP(A105,単価明細!A:A,単価明細!B:B),LOOKUP(A105,単価明細!A:A,単価明細!F:F))+10)</f>
        <v>210</v>
      </c>
      <c r="C105" s="319">
        <f>IF($B$4="上水道",IF($B$2&lt;=20,LOOKUP(A105,単価明細!A:A,単価明細!C:C),LOOKUP(A105,単価明細!A:A,単価明細!G:G)),IF($B$2&lt;=20,LOOKUP(A105,単価明細!A:A,単価明細!C:C),LOOKUP(A105,単価明細!A:A,単価明細!G:G))+300)</f>
        <v>0</v>
      </c>
      <c r="D105" s="319">
        <f t="shared" si="34"/>
        <v>17830</v>
      </c>
      <c r="E105" s="319">
        <f>LOOKUP($B$2,単価明細!J:J,単価明細!K:K)</f>
        <v>1800</v>
      </c>
      <c r="F105" s="319">
        <f t="shared" si="19"/>
        <v>1960</v>
      </c>
      <c r="G105" s="316">
        <f t="shared" si="20"/>
        <v>21590</v>
      </c>
      <c r="H105" s="315">
        <f>単価明細!M100</f>
        <v>250</v>
      </c>
      <c r="I105" s="319">
        <f>早見表!$Q$37</f>
        <v>1350</v>
      </c>
      <c r="J105" s="314">
        <f t="shared" si="35"/>
        <v>19800</v>
      </c>
      <c r="K105" s="314">
        <f t="shared" si="21"/>
        <v>2110</v>
      </c>
      <c r="L105" s="316">
        <f t="shared" si="22"/>
        <v>23260</v>
      </c>
      <c r="M105" s="319">
        <f t="shared" si="23"/>
        <v>98</v>
      </c>
      <c r="N105" s="319">
        <f>IF($B$1=1,B105,LOOKUP(M105,単価明細!A:A,単価明細!B:B)*B$1)</f>
        <v>210</v>
      </c>
      <c r="O105" s="319">
        <f t="shared" si="24"/>
        <v>0</v>
      </c>
      <c r="P105" s="319">
        <f t="shared" si="36"/>
        <v>17830</v>
      </c>
      <c r="Q105" s="319">
        <f>LOOKUP($B$2,単価明細!J:J,単価明細!K:K)</f>
        <v>1800</v>
      </c>
      <c r="R105" s="319">
        <f t="shared" si="25"/>
        <v>1960</v>
      </c>
      <c r="S105" s="319">
        <f t="shared" si="26"/>
        <v>21590</v>
      </c>
      <c r="T105" s="317">
        <f t="shared" si="27"/>
        <v>0</v>
      </c>
      <c r="U105" s="314">
        <f t="shared" si="28"/>
        <v>250</v>
      </c>
      <c r="V105" s="314">
        <f t="shared" si="29"/>
        <v>1350</v>
      </c>
      <c r="W105" s="314">
        <f t="shared" si="37"/>
        <v>19800</v>
      </c>
      <c r="X105" s="314">
        <f t="shared" si="30"/>
        <v>2110</v>
      </c>
      <c r="Y105" s="314">
        <f t="shared" si="31"/>
        <v>23260</v>
      </c>
      <c r="Z105" s="317">
        <f t="shared" si="32"/>
        <v>0</v>
      </c>
      <c r="AA105" s="345">
        <f t="shared" si="33"/>
        <v>0</v>
      </c>
    </row>
    <row r="106" spans="1:27">
      <c r="A106" s="322">
        <v>99</v>
      </c>
      <c r="B106" s="315">
        <f>IF($B$4="上水道",IF($B$2&lt;=20,LOOKUP(A106,単価明細!A:A,単価明細!B:B),LOOKUP(A106,単価明細!A:A,単価明細!F:F)),IF($B$2&lt;=20,LOOKUP(A106,単価明細!A:A,単価明細!B:B),LOOKUP(A106,単価明細!A:A,単価明細!F:F))+10)</f>
        <v>210</v>
      </c>
      <c r="C106" s="319">
        <f>IF($B$4="上水道",IF($B$2&lt;=20,LOOKUP(A106,単価明細!A:A,単価明細!C:C),LOOKUP(A106,単価明細!A:A,単価明細!G:G)),IF($B$2&lt;=20,LOOKUP(A106,単価明細!A:A,単価明細!C:C),LOOKUP(A106,単価明細!A:A,単価明細!G:G))+300)</f>
        <v>0</v>
      </c>
      <c r="D106" s="319">
        <f t="shared" si="34"/>
        <v>18040</v>
      </c>
      <c r="E106" s="319">
        <f>LOOKUP($B$2,単価明細!J:J,単価明細!K:K)</f>
        <v>1800</v>
      </c>
      <c r="F106" s="319">
        <f t="shared" si="19"/>
        <v>1980</v>
      </c>
      <c r="G106" s="316">
        <f t="shared" si="20"/>
        <v>21820</v>
      </c>
      <c r="H106" s="315">
        <f>単価明細!M101</f>
        <v>250</v>
      </c>
      <c r="I106" s="319">
        <f>早見表!$Q$37</f>
        <v>1350</v>
      </c>
      <c r="J106" s="314">
        <f t="shared" si="35"/>
        <v>20050</v>
      </c>
      <c r="K106" s="314">
        <f t="shared" si="21"/>
        <v>2140</v>
      </c>
      <c r="L106" s="316">
        <f t="shared" si="22"/>
        <v>23540</v>
      </c>
      <c r="M106" s="319">
        <f t="shared" si="23"/>
        <v>99</v>
      </c>
      <c r="N106" s="319">
        <f>IF($B$1=1,B106,LOOKUP(M106,単価明細!A:A,単価明細!B:B)*B$1)</f>
        <v>210</v>
      </c>
      <c r="O106" s="319">
        <f t="shared" si="24"/>
        <v>0</v>
      </c>
      <c r="P106" s="319">
        <f t="shared" si="36"/>
        <v>18040</v>
      </c>
      <c r="Q106" s="319">
        <f>LOOKUP($B$2,単価明細!J:J,単価明細!K:K)</f>
        <v>1800</v>
      </c>
      <c r="R106" s="319">
        <f t="shared" si="25"/>
        <v>1980</v>
      </c>
      <c r="S106" s="319">
        <f t="shared" si="26"/>
        <v>21820</v>
      </c>
      <c r="T106" s="317">
        <f t="shared" si="27"/>
        <v>0</v>
      </c>
      <c r="U106" s="314">
        <f t="shared" si="28"/>
        <v>250</v>
      </c>
      <c r="V106" s="314">
        <f t="shared" si="29"/>
        <v>1350</v>
      </c>
      <c r="W106" s="314">
        <f t="shared" si="37"/>
        <v>20050</v>
      </c>
      <c r="X106" s="314">
        <f t="shared" si="30"/>
        <v>2140</v>
      </c>
      <c r="Y106" s="314">
        <f t="shared" si="31"/>
        <v>23540</v>
      </c>
      <c r="Z106" s="317">
        <f t="shared" si="32"/>
        <v>0</v>
      </c>
      <c r="AA106" s="345">
        <f t="shared" si="33"/>
        <v>0</v>
      </c>
    </row>
    <row r="107" spans="1:27">
      <c r="A107" s="322">
        <v>100</v>
      </c>
      <c r="B107" s="315">
        <f>IF($B$4="上水道",IF($B$2&lt;=20,LOOKUP(A107,単価明細!A:A,単価明細!B:B),LOOKUP(A107,単価明細!A:A,単価明細!F:F)),IF($B$2&lt;=20,LOOKUP(A107,単価明細!A:A,単価明細!B:B),LOOKUP(A107,単価明細!A:A,単価明細!F:F))+10)</f>
        <v>210</v>
      </c>
      <c r="C107" s="319">
        <f>IF($B$4="上水道",IF($B$2&lt;=20,LOOKUP(A107,単価明細!A:A,単価明細!C:C),LOOKUP(A107,単価明細!A:A,単価明細!G:G)),IF($B$2&lt;=20,LOOKUP(A107,単価明細!A:A,単価明細!C:C),LOOKUP(A107,単価明細!A:A,単価明細!G:G))+300)</f>
        <v>0</v>
      </c>
      <c r="D107" s="319">
        <f t="shared" si="34"/>
        <v>18250</v>
      </c>
      <c r="E107" s="319">
        <f>LOOKUP($B$2,単価明細!J:J,単価明細!K:K)</f>
        <v>1800</v>
      </c>
      <c r="F107" s="319">
        <f t="shared" si="19"/>
        <v>2000</v>
      </c>
      <c r="G107" s="316">
        <f t="shared" si="20"/>
        <v>22050</v>
      </c>
      <c r="H107" s="315">
        <f>単価明細!M102</f>
        <v>250</v>
      </c>
      <c r="I107" s="319">
        <f>早見表!$Q$37</f>
        <v>1350</v>
      </c>
      <c r="J107" s="314">
        <f t="shared" si="35"/>
        <v>20300</v>
      </c>
      <c r="K107" s="314">
        <f t="shared" si="21"/>
        <v>2160</v>
      </c>
      <c r="L107" s="316">
        <f t="shared" si="22"/>
        <v>23810</v>
      </c>
      <c r="M107" s="319">
        <f t="shared" si="23"/>
        <v>100</v>
      </c>
      <c r="N107" s="319">
        <f>IF($B$1=1,B107,LOOKUP(M107,単価明細!A:A,単価明細!B:B)*B$1)</f>
        <v>210</v>
      </c>
      <c r="O107" s="319">
        <f t="shared" si="24"/>
        <v>0</v>
      </c>
      <c r="P107" s="319">
        <f t="shared" si="36"/>
        <v>18250</v>
      </c>
      <c r="Q107" s="319">
        <f>LOOKUP($B$2,単価明細!J:J,単価明細!K:K)</f>
        <v>1800</v>
      </c>
      <c r="R107" s="319">
        <f t="shared" si="25"/>
        <v>2000</v>
      </c>
      <c r="S107" s="319">
        <f t="shared" si="26"/>
        <v>22050</v>
      </c>
      <c r="T107" s="317">
        <f t="shared" si="27"/>
        <v>0</v>
      </c>
      <c r="U107" s="314">
        <f t="shared" si="28"/>
        <v>250</v>
      </c>
      <c r="V107" s="314">
        <f t="shared" si="29"/>
        <v>1350</v>
      </c>
      <c r="W107" s="314">
        <f t="shared" si="37"/>
        <v>20300</v>
      </c>
      <c r="X107" s="314">
        <f t="shared" si="30"/>
        <v>2160</v>
      </c>
      <c r="Y107" s="314">
        <f t="shared" si="31"/>
        <v>23810</v>
      </c>
      <c r="Z107" s="317">
        <f t="shared" si="32"/>
        <v>0</v>
      </c>
      <c r="AA107" s="345">
        <f t="shared" si="33"/>
        <v>0</v>
      </c>
    </row>
    <row r="108" spans="1:27">
      <c r="A108" s="322">
        <v>101</v>
      </c>
      <c r="B108" s="315">
        <f>IF($B$4="上水道",IF($B$2&lt;=20,LOOKUP(A108,単価明細!A:A,単価明細!B:B),LOOKUP(A108,単価明細!A:A,単価明細!F:F)),IF($B$2&lt;=20,LOOKUP(A108,単価明細!A:A,単価明細!B:B),LOOKUP(A108,単価明細!A:A,単価明細!F:F))+10)</f>
        <v>240</v>
      </c>
      <c r="C108" s="319">
        <f>IF($B$4="上水道",IF($B$2&lt;=20,LOOKUP(A108,単価明細!A:A,単価明細!C:C),LOOKUP(A108,単価明細!A:A,単価明細!G:G)),IF($B$2&lt;=20,LOOKUP(A108,単価明細!A:A,単価明細!C:C),LOOKUP(A108,単価明細!A:A,単価明細!G:G))+300)</f>
        <v>0</v>
      </c>
      <c r="D108" s="319">
        <f t="shared" si="34"/>
        <v>18490</v>
      </c>
      <c r="E108" s="319">
        <f>LOOKUP($B$2,単価明細!J:J,単価明細!K:K)</f>
        <v>1800</v>
      </c>
      <c r="F108" s="319">
        <f t="shared" si="19"/>
        <v>2020</v>
      </c>
      <c r="G108" s="316">
        <f t="shared" si="20"/>
        <v>22310</v>
      </c>
      <c r="H108" s="315">
        <f>単価明細!M103</f>
        <v>270</v>
      </c>
      <c r="I108" s="319">
        <f>早見表!$Q$37</f>
        <v>1350</v>
      </c>
      <c r="J108" s="314">
        <f t="shared" si="35"/>
        <v>20570</v>
      </c>
      <c r="K108" s="314">
        <f t="shared" si="21"/>
        <v>2190</v>
      </c>
      <c r="L108" s="316">
        <f t="shared" si="22"/>
        <v>24110</v>
      </c>
      <c r="M108" s="319">
        <f t="shared" si="23"/>
        <v>101</v>
      </c>
      <c r="N108" s="319">
        <f>IF($B$1=1,B108,LOOKUP(M108,単価明細!A:A,単価明細!B:B)*B$1)</f>
        <v>240</v>
      </c>
      <c r="O108" s="319">
        <f t="shared" si="24"/>
        <v>0</v>
      </c>
      <c r="P108" s="319">
        <f t="shared" si="36"/>
        <v>18490</v>
      </c>
      <c r="Q108" s="319">
        <f>LOOKUP($B$2,単価明細!J:J,単価明細!K:K)</f>
        <v>1800</v>
      </c>
      <c r="R108" s="319">
        <f t="shared" si="25"/>
        <v>2020</v>
      </c>
      <c r="S108" s="319">
        <f t="shared" si="26"/>
        <v>22310</v>
      </c>
      <c r="T108" s="317">
        <f t="shared" si="27"/>
        <v>0</v>
      </c>
      <c r="U108" s="314">
        <f t="shared" si="28"/>
        <v>270</v>
      </c>
      <c r="V108" s="314">
        <f t="shared" si="29"/>
        <v>1350</v>
      </c>
      <c r="W108" s="314">
        <f t="shared" si="37"/>
        <v>20570</v>
      </c>
      <c r="X108" s="314">
        <f t="shared" si="30"/>
        <v>2190</v>
      </c>
      <c r="Y108" s="314">
        <f t="shared" si="31"/>
        <v>24110</v>
      </c>
      <c r="Z108" s="317">
        <f t="shared" si="32"/>
        <v>0</v>
      </c>
      <c r="AA108" s="345">
        <f t="shared" si="33"/>
        <v>0</v>
      </c>
    </row>
    <row r="109" spans="1:27">
      <c r="A109" s="322">
        <v>102</v>
      </c>
      <c r="B109" s="315">
        <f>IF($B$4="上水道",IF($B$2&lt;=20,LOOKUP(A109,単価明細!A:A,単価明細!B:B),LOOKUP(A109,単価明細!A:A,単価明細!F:F)),IF($B$2&lt;=20,LOOKUP(A109,単価明細!A:A,単価明細!B:B),LOOKUP(A109,単価明細!A:A,単価明細!F:F))+10)</f>
        <v>240</v>
      </c>
      <c r="C109" s="319">
        <f>IF($B$4="上水道",IF($B$2&lt;=20,LOOKUP(A109,単価明細!A:A,単価明細!C:C),LOOKUP(A109,単価明細!A:A,単価明細!G:G)),IF($B$2&lt;=20,LOOKUP(A109,単価明細!A:A,単価明細!C:C),LOOKUP(A109,単価明細!A:A,単価明細!G:G))+300)</f>
        <v>0</v>
      </c>
      <c r="D109" s="319">
        <f t="shared" si="34"/>
        <v>18730</v>
      </c>
      <c r="E109" s="319">
        <f>LOOKUP($B$2,単価明細!J:J,単価明細!K:K)</f>
        <v>1800</v>
      </c>
      <c r="F109" s="319">
        <f t="shared" si="19"/>
        <v>2050</v>
      </c>
      <c r="G109" s="316">
        <f t="shared" si="20"/>
        <v>22580</v>
      </c>
      <c r="H109" s="315">
        <f>単価明細!M104</f>
        <v>270</v>
      </c>
      <c r="I109" s="319">
        <f>早見表!$Q$37</f>
        <v>1350</v>
      </c>
      <c r="J109" s="314">
        <f t="shared" si="35"/>
        <v>20840</v>
      </c>
      <c r="K109" s="314">
        <f t="shared" si="21"/>
        <v>2210</v>
      </c>
      <c r="L109" s="316">
        <f t="shared" si="22"/>
        <v>24400</v>
      </c>
      <c r="M109" s="319">
        <f t="shared" si="23"/>
        <v>102</v>
      </c>
      <c r="N109" s="319">
        <f>IF($B$1=1,B109,LOOKUP(M109,単価明細!A:A,単価明細!B:B)*B$1)</f>
        <v>240</v>
      </c>
      <c r="O109" s="319">
        <f t="shared" si="24"/>
        <v>0</v>
      </c>
      <c r="P109" s="319">
        <f t="shared" si="36"/>
        <v>18730</v>
      </c>
      <c r="Q109" s="319">
        <f>LOOKUP($B$2,単価明細!J:J,単価明細!K:K)</f>
        <v>1800</v>
      </c>
      <c r="R109" s="319">
        <f t="shared" si="25"/>
        <v>2050</v>
      </c>
      <c r="S109" s="319">
        <f t="shared" si="26"/>
        <v>22580</v>
      </c>
      <c r="T109" s="317">
        <f t="shared" si="27"/>
        <v>0</v>
      </c>
      <c r="U109" s="314">
        <f t="shared" si="28"/>
        <v>270</v>
      </c>
      <c r="V109" s="314">
        <f t="shared" si="29"/>
        <v>1350</v>
      </c>
      <c r="W109" s="314">
        <f t="shared" si="37"/>
        <v>20840</v>
      </c>
      <c r="X109" s="314">
        <f t="shared" si="30"/>
        <v>2210</v>
      </c>
      <c r="Y109" s="314">
        <f t="shared" si="31"/>
        <v>24400</v>
      </c>
      <c r="Z109" s="317">
        <f t="shared" si="32"/>
        <v>0</v>
      </c>
      <c r="AA109" s="345">
        <f t="shared" si="33"/>
        <v>0</v>
      </c>
    </row>
    <row r="110" spans="1:27">
      <c r="A110" s="322">
        <v>103</v>
      </c>
      <c r="B110" s="315">
        <f>IF($B$4="上水道",IF($B$2&lt;=20,LOOKUP(A110,単価明細!A:A,単価明細!B:B),LOOKUP(A110,単価明細!A:A,単価明細!F:F)),IF($B$2&lt;=20,LOOKUP(A110,単価明細!A:A,単価明細!B:B),LOOKUP(A110,単価明細!A:A,単価明細!F:F))+10)</f>
        <v>240</v>
      </c>
      <c r="C110" s="319">
        <f>IF($B$4="上水道",IF($B$2&lt;=20,LOOKUP(A110,単価明細!A:A,単価明細!C:C),LOOKUP(A110,単価明細!A:A,単価明細!G:G)),IF($B$2&lt;=20,LOOKUP(A110,単価明細!A:A,単価明細!C:C),LOOKUP(A110,単価明細!A:A,単価明細!G:G))+300)</f>
        <v>0</v>
      </c>
      <c r="D110" s="319">
        <f t="shared" si="34"/>
        <v>18970</v>
      </c>
      <c r="E110" s="319">
        <f>LOOKUP($B$2,単価明細!J:J,単価明細!K:K)</f>
        <v>1800</v>
      </c>
      <c r="F110" s="319">
        <f t="shared" si="19"/>
        <v>2070</v>
      </c>
      <c r="G110" s="316">
        <f t="shared" si="20"/>
        <v>22840</v>
      </c>
      <c r="H110" s="315">
        <f>単価明細!M105</f>
        <v>270</v>
      </c>
      <c r="I110" s="319">
        <f>早見表!$Q$37</f>
        <v>1350</v>
      </c>
      <c r="J110" s="314">
        <f t="shared" si="35"/>
        <v>21110</v>
      </c>
      <c r="K110" s="314">
        <f t="shared" si="21"/>
        <v>2240</v>
      </c>
      <c r="L110" s="316">
        <f t="shared" si="22"/>
        <v>24700</v>
      </c>
      <c r="M110" s="319">
        <f t="shared" si="23"/>
        <v>103</v>
      </c>
      <c r="N110" s="319">
        <f>IF($B$1=1,B110,LOOKUP(M110,単価明細!A:A,単価明細!B:B)*B$1)</f>
        <v>240</v>
      </c>
      <c r="O110" s="319">
        <f t="shared" si="24"/>
        <v>0</v>
      </c>
      <c r="P110" s="319">
        <f t="shared" si="36"/>
        <v>18970</v>
      </c>
      <c r="Q110" s="319">
        <f>LOOKUP($B$2,単価明細!J:J,単価明細!K:K)</f>
        <v>1800</v>
      </c>
      <c r="R110" s="319">
        <f t="shared" si="25"/>
        <v>2070</v>
      </c>
      <c r="S110" s="319">
        <f t="shared" si="26"/>
        <v>22840</v>
      </c>
      <c r="T110" s="317">
        <f t="shared" si="27"/>
        <v>0</v>
      </c>
      <c r="U110" s="314">
        <f t="shared" si="28"/>
        <v>270</v>
      </c>
      <c r="V110" s="314">
        <f t="shared" si="29"/>
        <v>1350</v>
      </c>
      <c r="W110" s="314">
        <f t="shared" si="37"/>
        <v>21110</v>
      </c>
      <c r="X110" s="314">
        <f t="shared" si="30"/>
        <v>2240</v>
      </c>
      <c r="Y110" s="314">
        <f t="shared" si="31"/>
        <v>24700</v>
      </c>
      <c r="Z110" s="317">
        <f t="shared" si="32"/>
        <v>0</v>
      </c>
      <c r="AA110" s="345">
        <f t="shared" si="33"/>
        <v>0</v>
      </c>
    </row>
    <row r="111" spans="1:27">
      <c r="A111" s="322">
        <v>104</v>
      </c>
      <c r="B111" s="315">
        <f>IF($B$4="上水道",IF($B$2&lt;=20,LOOKUP(A111,単価明細!A:A,単価明細!B:B),LOOKUP(A111,単価明細!A:A,単価明細!F:F)),IF($B$2&lt;=20,LOOKUP(A111,単価明細!A:A,単価明細!B:B),LOOKUP(A111,単価明細!A:A,単価明細!F:F))+10)</f>
        <v>240</v>
      </c>
      <c r="C111" s="319">
        <f>IF($B$4="上水道",IF($B$2&lt;=20,LOOKUP(A111,単価明細!A:A,単価明細!C:C),LOOKUP(A111,単価明細!A:A,単価明細!G:G)),IF($B$2&lt;=20,LOOKUP(A111,単価明細!A:A,単価明細!C:C),LOOKUP(A111,単価明細!A:A,単価明細!G:G))+300)</f>
        <v>0</v>
      </c>
      <c r="D111" s="319">
        <f t="shared" si="34"/>
        <v>19210</v>
      </c>
      <c r="E111" s="319">
        <f>LOOKUP($B$2,単価明細!J:J,単価明細!K:K)</f>
        <v>1800</v>
      </c>
      <c r="F111" s="319">
        <f t="shared" si="19"/>
        <v>2100</v>
      </c>
      <c r="G111" s="316">
        <f t="shared" si="20"/>
        <v>23110</v>
      </c>
      <c r="H111" s="315">
        <f>単価明細!M106</f>
        <v>270</v>
      </c>
      <c r="I111" s="319">
        <f>早見表!$Q$37</f>
        <v>1350</v>
      </c>
      <c r="J111" s="314">
        <f t="shared" si="35"/>
        <v>21380</v>
      </c>
      <c r="K111" s="314">
        <f t="shared" si="21"/>
        <v>2270</v>
      </c>
      <c r="L111" s="316">
        <f t="shared" si="22"/>
        <v>25000</v>
      </c>
      <c r="M111" s="319">
        <f t="shared" si="23"/>
        <v>104</v>
      </c>
      <c r="N111" s="319">
        <f>IF($B$1=1,B111,LOOKUP(M111,単価明細!A:A,単価明細!B:B)*B$1)</f>
        <v>240</v>
      </c>
      <c r="O111" s="319">
        <f t="shared" si="24"/>
        <v>0</v>
      </c>
      <c r="P111" s="319">
        <f t="shared" si="36"/>
        <v>19210</v>
      </c>
      <c r="Q111" s="319">
        <f>LOOKUP($B$2,単価明細!J:J,単価明細!K:K)</f>
        <v>1800</v>
      </c>
      <c r="R111" s="319">
        <f t="shared" si="25"/>
        <v>2100</v>
      </c>
      <c r="S111" s="319">
        <f t="shared" si="26"/>
        <v>23110</v>
      </c>
      <c r="T111" s="317">
        <f t="shared" si="27"/>
        <v>0</v>
      </c>
      <c r="U111" s="314">
        <f t="shared" si="28"/>
        <v>270</v>
      </c>
      <c r="V111" s="314">
        <f t="shared" si="29"/>
        <v>1350</v>
      </c>
      <c r="W111" s="314">
        <f t="shared" si="37"/>
        <v>21380</v>
      </c>
      <c r="X111" s="314">
        <f t="shared" si="30"/>
        <v>2270</v>
      </c>
      <c r="Y111" s="314">
        <f t="shared" si="31"/>
        <v>25000</v>
      </c>
      <c r="Z111" s="317">
        <f t="shared" si="32"/>
        <v>0</v>
      </c>
      <c r="AA111" s="345">
        <f t="shared" si="33"/>
        <v>0</v>
      </c>
    </row>
    <row r="112" spans="1:27">
      <c r="A112" s="322">
        <v>105</v>
      </c>
      <c r="B112" s="315">
        <f>IF($B$4="上水道",IF($B$2&lt;=20,LOOKUP(A112,単価明細!A:A,単価明細!B:B),LOOKUP(A112,単価明細!A:A,単価明細!F:F)),IF($B$2&lt;=20,LOOKUP(A112,単価明細!A:A,単価明細!B:B),LOOKUP(A112,単価明細!A:A,単価明細!F:F))+10)</f>
        <v>240</v>
      </c>
      <c r="C112" s="319">
        <f>IF($B$4="上水道",IF($B$2&lt;=20,LOOKUP(A112,単価明細!A:A,単価明細!C:C),LOOKUP(A112,単価明細!A:A,単価明細!G:G)),IF($B$2&lt;=20,LOOKUP(A112,単価明細!A:A,単価明細!C:C),LOOKUP(A112,単価明細!A:A,単価明細!G:G))+300)</f>
        <v>0</v>
      </c>
      <c r="D112" s="319">
        <f t="shared" si="34"/>
        <v>19450</v>
      </c>
      <c r="E112" s="319">
        <f>LOOKUP($B$2,単価明細!J:J,単価明細!K:K)</f>
        <v>1800</v>
      </c>
      <c r="F112" s="319">
        <f t="shared" si="19"/>
        <v>2120</v>
      </c>
      <c r="G112" s="316">
        <f t="shared" si="20"/>
        <v>23370</v>
      </c>
      <c r="H112" s="315">
        <f>単価明細!M107</f>
        <v>270</v>
      </c>
      <c r="I112" s="319">
        <f>早見表!$Q$37</f>
        <v>1350</v>
      </c>
      <c r="J112" s="314">
        <f t="shared" si="35"/>
        <v>21650</v>
      </c>
      <c r="K112" s="314">
        <f t="shared" si="21"/>
        <v>2300</v>
      </c>
      <c r="L112" s="316">
        <f t="shared" si="22"/>
        <v>25300</v>
      </c>
      <c r="M112" s="319">
        <f t="shared" si="23"/>
        <v>105</v>
      </c>
      <c r="N112" s="319">
        <f>IF($B$1=1,B112,LOOKUP(M112,単価明細!A:A,単価明細!B:B)*B$1)</f>
        <v>240</v>
      </c>
      <c r="O112" s="319">
        <f t="shared" si="24"/>
        <v>0</v>
      </c>
      <c r="P112" s="319">
        <f t="shared" si="36"/>
        <v>19450</v>
      </c>
      <c r="Q112" s="319">
        <f>LOOKUP($B$2,単価明細!J:J,単価明細!K:K)</f>
        <v>1800</v>
      </c>
      <c r="R112" s="319">
        <f t="shared" si="25"/>
        <v>2120</v>
      </c>
      <c r="S112" s="319">
        <f t="shared" si="26"/>
        <v>23370</v>
      </c>
      <c r="T112" s="317">
        <f t="shared" si="27"/>
        <v>0</v>
      </c>
      <c r="U112" s="314">
        <f t="shared" si="28"/>
        <v>270</v>
      </c>
      <c r="V112" s="314">
        <f t="shared" si="29"/>
        <v>1350</v>
      </c>
      <c r="W112" s="314">
        <f t="shared" si="37"/>
        <v>21650</v>
      </c>
      <c r="X112" s="314">
        <f t="shared" si="30"/>
        <v>2300</v>
      </c>
      <c r="Y112" s="314">
        <f t="shared" si="31"/>
        <v>25300</v>
      </c>
      <c r="Z112" s="317">
        <f t="shared" si="32"/>
        <v>0</v>
      </c>
      <c r="AA112" s="345">
        <f t="shared" si="33"/>
        <v>0</v>
      </c>
    </row>
    <row r="113" spans="1:27">
      <c r="A113" s="322">
        <v>106</v>
      </c>
      <c r="B113" s="315">
        <f>IF($B$4="上水道",IF($B$2&lt;=20,LOOKUP(A113,単価明細!A:A,単価明細!B:B),LOOKUP(A113,単価明細!A:A,単価明細!F:F)),IF($B$2&lt;=20,LOOKUP(A113,単価明細!A:A,単価明細!B:B),LOOKUP(A113,単価明細!A:A,単価明細!F:F))+10)</f>
        <v>240</v>
      </c>
      <c r="C113" s="319">
        <f>IF($B$4="上水道",IF($B$2&lt;=20,LOOKUP(A113,単価明細!A:A,単価明細!C:C),LOOKUP(A113,単価明細!A:A,単価明細!G:G)),IF($B$2&lt;=20,LOOKUP(A113,単価明細!A:A,単価明細!C:C),LOOKUP(A113,単価明細!A:A,単価明細!G:G))+300)</f>
        <v>0</v>
      </c>
      <c r="D113" s="319">
        <f t="shared" si="34"/>
        <v>19690</v>
      </c>
      <c r="E113" s="319">
        <f>LOOKUP($B$2,単価明細!J:J,単価明細!K:K)</f>
        <v>1800</v>
      </c>
      <c r="F113" s="319">
        <f t="shared" si="19"/>
        <v>2140</v>
      </c>
      <c r="G113" s="316">
        <f t="shared" si="20"/>
        <v>23630</v>
      </c>
      <c r="H113" s="315">
        <f>単価明細!M108</f>
        <v>270</v>
      </c>
      <c r="I113" s="319">
        <f>早見表!$Q$37</f>
        <v>1350</v>
      </c>
      <c r="J113" s="314">
        <f t="shared" si="35"/>
        <v>21920</v>
      </c>
      <c r="K113" s="314">
        <f t="shared" si="21"/>
        <v>2320</v>
      </c>
      <c r="L113" s="316">
        <f t="shared" si="22"/>
        <v>25590</v>
      </c>
      <c r="M113" s="319">
        <f t="shared" si="23"/>
        <v>106</v>
      </c>
      <c r="N113" s="319">
        <f>IF($B$1=1,B113,LOOKUP(M113,単価明細!A:A,単価明細!B:B)*B$1)</f>
        <v>240</v>
      </c>
      <c r="O113" s="319">
        <f t="shared" si="24"/>
        <v>0</v>
      </c>
      <c r="P113" s="319">
        <f t="shared" si="36"/>
        <v>19690</v>
      </c>
      <c r="Q113" s="319">
        <f>LOOKUP($B$2,単価明細!J:J,単価明細!K:K)</f>
        <v>1800</v>
      </c>
      <c r="R113" s="319">
        <f t="shared" si="25"/>
        <v>2140</v>
      </c>
      <c r="S113" s="319">
        <f t="shared" si="26"/>
        <v>23630</v>
      </c>
      <c r="T113" s="317">
        <f t="shared" si="27"/>
        <v>0</v>
      </c>
      <c r="U113" s="314">
        <f t="shared" si="28"/>
        <v>270</v>
      </c>
      <c r="V113" s="314">
        <f t="shared" si="29"/>
        <v>1350</v>
      </c>
      <c r="W113" s="314">
        <f t="shared" si="37"/>
        <v>21920</v>
      </c>
      <c r="X113" s="314">
        <f t="shared" si="30"/>
        <v>2320</v>
      </c>
      <c r="Y113" s="314">
        <f t="shared" si="31"/>
        <v>25590</v>
      </c>
      <c r="Z113" s="317">
        <f t="shared" si="32"/>
        <v>0</v>
      </c>
      <c r="AA113" s="345">
        <f t="shared" si="33"/>
        <v>0</v>
      </c>
    </row>
    <row r="114" spans="1:27">
      <c r="A114" s="322">
        <v>107</v>
      </c>
      <c r="B114" s="315">
        <f>IF($B$4="上水道",IF($B$2&lt;=20,LOOKUP(A114,単価明細!A:A,単価明細!B:B),LOOKUP(A114,単価明細!A:A,単価明細!F:F)),IF($B$2&lt;=20,LOOKUP(A114,単価明細!A:A,単価明細!B:B),LOOKUP(A114,単価明細!A:A,単価明細!F:F))+10)</f>
        <v>240</v>
      </c>
      <c r="C114" s="319">
        <f>IF($B$4="上水道",IF($B$2&lt;=20,LOOKUP(A114,単価明細!A:A,単価明細!C:C),LOOKUP(A114,単価明細!A:A,単価明細!G:G)),IF($B$2&lt;=20,LOOKUP(A114,単価明細!A:A,単価明細!C:C),LOOKUP(A114,単価明細!A:A,単価明細!G:G))+300)</f>
        <v>0</v>
      </c>
      <c r="D114" s="319">
        <f t="shared" si="34"/>
        <v>19930</v>
      </c>
      <c r="E114" s="319">
        <f>LOOKUP($B$2,単価明細!J:J,単価明細!K:K)</f>
        <v>1800</v>
      </c>
      <c r="F114" s="319">
        <f t="shared" si="19"/>
        <v>2170</v>
      </c>
      <c r="G114" s="316">
        <f t="shared" si="20"/>
        <v>23900</v>
      </c>
      <c r="H114" s="315">
        <f>単価明細!M109</f>
        <v>270</v>
      </c>
      <c r="I114" s="319">
        <f>早見表!$Q$37</f>
        <v>1350</v>
      </c>
      <c r="J114" s="314">
        <f t="shared" si="35"/>
        <v>22190</v>
      </c>
      <c r="K114" s="314">
        <f t="shared" si="21"/>
        <v>2350</v>
      </c>
      <c r="L114" s="316">
        <f t="shared" si="22"/>
        <v>25890</v>
      </c>
      <c r="M114" s="319">
        <f t="shared" si="23"/>
        <v>107</v>
      </c>
      <c r="N114" s="319">
        <f>IF($B$1=1,B114,LOOKUP(M114,単価明細!A:A,単価明細!B:B)*B$1)</f>
        <v>240</v>
      </c>
      <c r="O114" s="319">
        <f t="shared" si="24"/>
        <v>0</v>
      </c>
      <c r="P114" s="319">
        <f t="shared" si="36"/>
        <v>19930</v>
      </c>
      <c r="Q114" s="319">
        <f>LOOKUP($B$2,単価明細!J:J,単価明細!K:K)</f>
        <v>1800</v>
      </c>
      <c r="R114" s="319">
        <f t="shared" si="25"/>
        <v>2170</v>
      </c>
      <c r="S114" s="319">
        <f t="shared" si="26"/>
        <v>23900</v>
      </c>
      <c r="T114" s="317">
        <f t="shared" si="27"/>
        <v>0</v>
      </c>
      <c r="U114" s="314">
        <f t="shared" si="28"/>
        <v>270</v>
      </c>
      <c r="V114" s="314">
        <f t="shared" si="29"/>
        <v>1350</v>
      </c>
      <c r="W114" s="314">
        <f t="shared" si="37"/>
        <v>22190</v>
      </c>
      <c r="X114" s="314">
        <f t="shared" si="30"/>
        <v>2350</v>
      </c>
      <c r="Y114" s="314">
        <f t="shared" si="31"/>
        <v>25890</v>
      </c>
      <c r="Z114" s="317">
        <f t="shared" si="32"/>
        <v>0</v>
      </c>
      <c r="AA114" s="345">
        <f t="shared" si="33"/>
        <v>0</v>
      </c>
    </row>
    <row r="115" spans="1:27">
      <c r="A115" s="322">
        <v>108</v>
      </c>
      <c r="B115" s="315">
        <f>IF($B$4="上水道",IF($B$2&lt;=20,LOOKUP(A115,単価明細!A:A,単価明細!B:B),LOOKUP(A115,単価明細!A:A,単価明細!F:F)),IF($B$2&lt;=20,LOOKUP(A115,単価明細!A:A,単価明細!B:B),LOOKUP(A115,単価明細!A:A,単価明細!F:F))+10)</f>
        <v>240</v>
      </c>
      <c r="C115" s="319">
        <f>IF($B$4="上水道",IF($B$2&lt;=20,LOOKUP(A115,単価明細!A:A,単価明細!C:C),LOOKUP(A115,単価明細!A:A,単価明細!G:G)),IF($B$2&lt;=20,LOOKUP(A115,単価明細!A:A,単価明細!C:C),LOOKUP(A115,単価明細!A:A,単価明細!G:G))+300)</f>
        <v>0</v>
      </c>
      <c r="D115" s="319">
        <f t="shared" si="34"/>
        <v>20170</v>
      </c>
      <c r="E115" s="319">
        <f>LOOKUP($B$2,単価明細!J:J,単価明細!K:K)</f>
        <v>1800</v>
      </c>
      <c r="F115" s="319">
        <f t="shared" si="19"/>
        <v>2190</v>
      </c>
      <c r="G115" s="316">
        <f t="shared" si="20"/>
        <v>24160</v>
      </c>
      <c r="H115" s="315">
        <f>単価明細!M110</f>
        <v>270</v>
      </c>
      <c r="I115" s="319">
        <f>早見表!$Q$37</f>
        <v>1350</v>
      </c>
      <c r="J115" s="314">
        <f t="shared" si="35"/>
        <v>22460</v>
      </c>
      <c r="K115" s="314">
        <f t="shared" si="21"/>
        <v>2380</v>
      </c>
      <c r="L115" s="316">
        <f t="shared" si="22"/>
        <v>26190</v>
      </c>
      <c r="M115" s="319">
        <f t="shared" si="23"/>
        <v>108</v>
      </c>
      <c r="N115" s="319">
        <f>IF($B$1=1,B115,LOOKUP(M115,単価明細!A:A,単価明細!B:B)*B$1)</f>
        <v>240</v>
      </c>
      <c r="O115" s="319">
        <f t="shared" si="24"/>
        <v>0</v>
      </c>
      <c r="P115" s="319">
        <f t="shared" si="36"/>
        <v>20170</v>
      </c>
      <c r="Q115" s="319">
        <f>LOOKUP($B$2,単価明細!J:J,単価明細!K:K)</f>
        <v>1800</v>
      </c>
      <c r="R115" s="319">
        <f t="shared" si="25"/>
        <v>2190</v>
      </c>
      <c r="S115" s="319">
        <f t="shared" si="26"/>
        <v>24160</v>
      </c>
      <c r="T115" s="317">
        <f t="shared" si="27"/>
        <v>0</v>
      </c>
      <c r="U115" s="314">
        <f t="shared" si="28"/>
        <v>270</v>
      </c>
      <c r="V115" s="314">
        <f t="shared" si="29"/>
        <v>1350</v>
      </c>
      <c r="W115" s="314">
        <f t="shared" si="37"/>
        <v>22460</v>
      </c>
      <c r="X115" s="314">
        <f t="shared" si="30"/>
        <v>2380</v>
      </c>
      <c r="Y115" s="314">
        <f t="shared" si="31"/>
        <v>26190</v>
      </c>
      <c r="Z115" s="317">
        <f t="shared" si="32"/>
        <v>0</v>
      </c>
      <c r="AA115" s="345">
        <f t="shared" si="33"/>
        <v>0</v>
      </c>
    </row>
    <row r="116" spans="1:27">
      <c r="A116" s="322">
        <v>109</v>
      </c>
      <c r="B116" s="315">
        <f>IF($B$4="上水道",IF($B$2&lt;=20,LOOKUP(A116,単価明細!A:A,単価明細!B:B),LOOKUP(A116,単価明細!A:A,単価明細!F:F)),IF($B$2&lt;=20,LOOKUP(A116,単価明細!A:A,単価明細!B:B),LOOKUP(A116,単価明細!A:A,単価明細!F:F))+10)</f>
        <v>240</v>
      </c>
      <c r="C116" s="319">
        <f>IF($B$4="上水道",IF($B$2&lt;=20,LOOKUP(A116,単価明細!A:A,単価明細!C:C),LOOKUP(A116,単価明細!A:A,単価明細!G:G)),IF($B$2&lt;=20,LOOKUP(A116,単価明細!A:A,単価明細!C:C),LOOKUP(A116,単価明細!A:A,単価明細!G:G))+300)</f>
        <v>0</v>
      </c>
      <c r="D116" s="319">
        <f t="shared" si="34"/>
        <v>20410</v>
      </c>
      <c r="E116" s="319">
        <f>LOOKUP($B$2,単価明細!J:J,単価明細!K:K)</f>
        <v>1800</v>
      </c>
      <c r="F116" s="319">
        <f t="shared" si="19"/>
        <v>2220</v>
      </c>
      <c r="G116" s="316">
        <f t="shared" si="20"/>
        <v>24430</v>
      </c>
      <c r="H116" s="315">
        <f>単価明細!M111</f>
        <v>270</v>
      </c>
      <c r="I116" s="319">
        <f>早見表!$Q$37</f>
        <v>1350</v>
      </c>
      <c r="J116" s="314">
        <f t="shared" si="35"/>
        <v>22730</v>
      </c>
      <c r="K116" s="314">
        <f t="shared" si="21"/>
        <v>2400</v>
      </c>
      <c r="L116" s="316">
        <f t="shared" si="22"/>
        <v>26480</v>
      </c>
      <c r="M116" s="319">
        <f t="shared" si="23"/>
        <v>109</v>
      </c>
      <c r="N116" s="319">
        <f>IF($B$1=1,B116,LOOKUP(M116,単価明細!A:A,単価明細!B:B)*B$1)</f>
        <v>240</v>
      </c>
      <c r="O116" s="319">
        <f t="shared" si="24"/>
        <v>0</v>
      </c>
      <c r="P116" s="319">
        <f t="shared" si="36"/>
        <v>20410</v>
      </c>
      <c r="Q116" s="319">
        <f>LOOKUP($B$2,単価明細!J:J,単価明細!K:K)</f>
        <v>1800</v>
      </c>
      <c r="R116" s="319">
        <f t="shared" si="25"/>
        <v>2220</v>
      </c>
      <c r="S116" s="319">
        <f t="shared" si="26"/>
        <v>24430</v>
      </c>
      <c r="T116" s="317">
        <f t="shared" si="27"/>
        <v>0</v>
      </c>
      <c r="U116" s="314">
        <f t="shared" si="28"/>
        <v>270</v>
      </c>
      <c r="V116" s="314">
        <f t="shared" si="29"/>
        <v>1350</v>
      </c>
      <c r="W116" s="314">
        <f t="shared" si="37"/>
        <v>22730</v>
      </c>
      <c r="X116" s="314">
        <f t="shared" si="30"/>
        <v>2400</v>
      </c>
      <c r="Y116" s="314">
        <f t="shared" si="31"/>
        <v>26480</v>
      </c>
      <c r="Z116" s="317">
        <f t="shared" si="32"/>
        <v>0</v>
      </c>
      <c r="AA116" s="345">
        <f t="shared" si="33"/>
        <v>0</v>
      </c>
    </row>
    <row r="117" spans="1:27">
      <c r="A117" s="322">
        <v>110</v>
      </c>
      <c r="B117" s="315">
        <f>IF($B$4="上水道",IF($B$2&lt;=20,LOOKUP(A117,単価明細!A:A,単価明細!B:B),LOOKUP(A117,単価明細!A:A,単価明細!F:F)),IF($B$2&lt;=20,LOOKUP(A117,単価明細!A:A,単価明細!B:B),LOOKUP(A117,単価明細!A:A,単価明細!F:F))+10)</f>
        <v>240</v>
      </c>
      <c r="C117" s="319">
        <f>IF($B$4="上水道",IF($B$2&lt;=20,LOOKUP(A117,単価明細!A:A,単価明細!C:C),LOOKUP(A117,単価明細!A:A,単価明細!G:G)),IF($B$2&lt;=20,LOOKUP(A117,単価明細!A:A,単価明細!C:C),LOOKUP(A117,単価明細!A:A,単価明細!G:G))+300)</f>
        <v>0</v>
      </c>
      <c r="D117" s="319">
        <f t="shared" si="34"/>
        <v>20650</v>
      </c>
      <c r="E117" s="319">
        <f>LOOKUP($B$2,単価明細!J:J,単価明細!K:K)</f>
        <v>1800</v>
      </c>
      <c r="F117" s="319">
        <f t="shared" si="19"/>
        <v>2240</v>
      </c>
      <c r="G117" s="316">
        <f t="shared" si="20"/>
        <v>24690</v>
      </c>
      <c r="H117" s="315">
        <f>単価明細!M112</f>
        <v>270</v>
      </c>
      <c r="I117" s="319">
        <f>早見表!$Q$37</f>
        <v>1350</v>
      </c>
      <c r="J117" s="314">
        <f t="shared" si="35"/>
        <v>23000</v>
      </c>
      <c r="K117" s="314">
        <f t="shared" si="21"/>
        <v>2430</v>
      </c>
      <c r="L117" s="316">
        <f t="shared" si="22"/>
        <v>26780</v>
      </c>
      <c r="M117" s="319">
        <f t="shared" si="23"/>
        <v>110</v>
      </c>
      <c r="N117" s="319">
        <f>IF($B$1=1,B117,LOOKUP(M117,単価明細!A:A,単価明細!B:B)*B$1)</f>
        <v>240</v>
      </c>
      <c r="O117" s="319">
        <f t="shared" si="24"/>
        <v>0</v>
      </c>
      <c r="P117" s="319">
        <f t="shared" si="36"/>
        <v>20650</v>
      </c>
      <c r="Q117" s="319">
        <f>LOOKUP($B$2,単価明細!J:J,単価明細!K:K)</f>
        <v>1800</v>
      </c>
      <c r="R117" s="319">
        <f t="shared" si="25"/>
        <v>2240</v>
      </c>
      <c r="S117" s="319">
        <f t="shared" si="26"/>
        <v>24690</v>
      </c>
      <c r="T117" s="317">
        <f t="shared" si="27"/>
        <v>0</v>
      </c>
      <c r="U117" s="314">
        <f t="shared" si="28"/>
        <v>270</v>
      </c>
      <c r="V117" s="314">
        <f t="shared" si="29"/>
        <v>1350</v>
      </c>
      <c r="W117" s="314">
        <f t="shared" si="37"/>
        <v>23000</v>
      </c>
      <c r="X117" s="314">
        <f t="shared" si="30"/>
        <v>2430</v>
      </c>
      <c r="Y117" s="314">
        <f t="shared" si="31"/>
        <v>26780</v>
      </c>
      <c r="Z117" s="317">
        <f t="shared" si="32"/>
        <v>0</v>
      </c>
      <c r="AA117" s="345">
        <f t="shared" si="33"/>
        <v>0</v>
      </c>
    </row>
    <row r="118" spans="1:27">
      <c r="A118" s="322">
        <v>111</v>
      </c>
      <c r="B118" s="315">
        <f>IF($B$4="上水道",IF($B$2&lt;=20,LOOKUP(A118,単価明細!A:A,単価明細!B:B),LOOKUP(A118,単価明細!A:A,単価明細!F:F)),IF($B$2&lt;=20,LOOKUP(A118,単価明細!A:A,単価明細!B:B),LOOKUP(A118,単価明細!A:A,単価明細!F:F))+10)</f>
        <v>240</v>
      </c>
      <c r="C118" s="319">
        <f>IF($B$4="上水道",IF($B$2&lt;=20,LOOKUP(A118,単価明細!A:A,単価明細!C:C),LOOKUP(A118,単価明細!A:A,単価明細!G:G)),IF($B$2&lt;=20,LOOKUP(A118,単価明細!A:A,単価明細!C:C),LOOKUP(A118,単価明細!A:A,単価明細!G:G))+300)</f>
        <v>0</v>
      </c>
      <c r="D118" s="319">
        <f t="shared" si="34"/>
        <v>20890</v>
      </c>
      <c r="E118" s="319">
        <f>LOOKUP($B$2,単価明細!J:J,単価明細!K:K)</f>
        <v>1800</v>
      </c>
      <c r="F118" s="319">
        <f t="shared" si="19"/>
        <v>2260</v>
      </c>
      <c r="G118" s="316">
        <f t="shared" si="20"/>
        <v>24950</v>
      </c>
      <c r="H118" s="315">
        <f>単価明細!M113</f>
        <v>270</v>
      </c>
      <c r="I118" s="319">
        <f>早見表!$Q$37</f>
        <v>1350</v>
      </c>
      <c r="J118" s="314">
        <f t="shared" si="35"/>
        <v>23270</v>
      </c>
      <c r="K118" s="314">
        <f t="shared" si="21"/>
        <v>2460</v>
      </c>
      <c r="L118" s="316">
        <f t="shared" si="22"/>
        <v>27080</v>
      </c>
      <c r="M118" s="319">
        <f t="shared" si="23"/>
        <v>111</v>
      </c>
      <c r="N118" s="319">
        <f>IF($B$1=1,B118,LOOKUP(M118,単価明細!A:A,単価明細!B:B)*B$1)</f>
        <v>240</v>
      </c>
      <c r="O118" s="319">
        <f t="shared" si="24"/>
        <v>0</v>
      </c>
      <c r="P118" s="319">
        <f t="shared" si="36"/>
        <v>20890</v>
      </c>
      <c r="Q118" s="319">
        <f>LOOKUP($B$2,単価明細!J:J,単価明細!K:K)</f>
        <v>1800</v>
      </c>
      <c r="R118" s="319">
        <f t="shared" si="25"/>
        <v>2260</v>
      </c>
      <c r="S118" s="319">
        <f t="shared" si="26"/>
        <v>24950</v>
      </c>
      <c r="T118" s="317">
        <f t="shared" si="27"/>
        <v>0</v>
      </c>
      <c r="U118" s="314">
        <f t="shared" si="28"/>
        <v>270</v>
      </c>
      <c r="V118" s="314">
        <f t="shared" si="29"/>
        <v>1350</v>
      </c>
      <c r="W118" s="314">
        <f t="shared" si="37"/>
        <v>23270</v>
      </c>
      <c r="X118" s="314">
        <f t="shared" si="30"/>
        <v>2460</v>
      </c>
      <c r="Y118" s="314">
        <f t="shared" si="31"/>
        <v>27080</v>
      </c>
      <c r="Z118" s="317">
        <f t="shared" si="32"/>
        <v>0</v>
      </c>
      <c r="AA118" s="345">
        <f t="shared" si="33"/>
        <v>0</v>
      </c>
    </row>
    <row r="119" spans="1:27">
      <c r="A119" s="322">
        <v>112</v>
      </c>
      <c r="B119" s="315">
        <f>IF($B$4="上水道",IF($B$2&lt;=20,LOOKUP(A119,単価明細!A:A,単価明細!B:B),LOOKUP(A119,単価明細!A:A,単価明細!F:F)),IF($B$2&lt;=20,LOOKUP(A119,単価明細!A:A,単価明細!B:B),LOOKUP(A119,単価明細!A:A,単価明細!F:F))+10)</f>
        <v>240</v>
      </c>
      <c r="C119" s="319">
        <f>IF($B$4="上水道",IF($B$2&lt;=20,LOOKUP(A119,単価明細!A:A,単価明細!C:C),LOOKUP(A119,単価明細!A:A,単価明細!G:G)),IF($B$2&lt;=20,LOOKUP(A119,単価明細!A:A,単価明細!C:C),LOOKUP(A119,単価明細!A:A,単価明細!G:G))+300)</f>
        <v>0</v>
      </c>
      <c r="D119" s="319">
        <f t="shared" si="34"/>
        <v>21130</v>
      </c>
      <c r="E119" s="319">
        <f>LOOKUP($B$2,単価明細!J:J,単価明細!K:K)</f>
        <v>1800</v>
      </c>
      <c r="F119" s="319">
        <f t="shared" si="19"/>
        <v>2290</v>
      </c>
      <c r="G119" s="316">
        <f t="shared" si="20"/>
        <v>25220</v>
      </c>
      <c r="H119" s="315">
        <f>単価明細!M114</f>
        <v>270</v>
      </c>
      <c r="I119" s="319">
        <f>早見表!$Q$37</f>
        <v>1350</v>
      </c>
      <c r="J119" s="314">
        <f t="shared" si="35"/>
        <v>23540</v>
      </c>
      <c r="K119" s="314">
        <f t="shared" si="21"/>
        <v>2480</v>
      </c>
      <c r="L119" s="316">
        <f t="shared" si="22"/>
        <v>27370</v>
      </c>
      <c r="M119" s="319">
        <f t="shared" si="23"/>
        <v>112</v>
      </c>
      <c r="N119" s="319">
        <f>IF($B$1=1,B119,LOOKUP(M119,単価明細!A:A,単価明細!B:B)*B$1)</f>
        <v>240</v>
      </c>
      <c r="O119" s="319">
        <f t="shared" si="24"/>
        <v>0</v>
      </c>
      <c r="P119" s="319">
        <f t="shared" si="36"/>
        <v>21130</v>
      </c>
      <c r="Q119" s="319">
        <f>LOOKUP($B$2,単価明細!J:J,単価明細!K:K)</f>
        <v>1800</v>
      </c>
      <c r="R119" s="319">
        <f t="shared" si="25"/>
        <v>2290</v>
      </c>
      <c r="S119" s="319">
        <f t="shared" si="26"/>
        <v>25220</v>
      </c>
      <c r="T119" s="317">
        <f t="shared" si="27"/>
        <v>0</v>
      </c>
      <c r="U119" s="314">
        <f t="shared" si="28"/>
        <v>270</v>
      </c>
      <c r="V119" s="314">
        <f t="shared" si="29"/>
        <v>1350</v>
      </c>
      <c r="W119" s="314">
        <f t="shared" si="37"/>
        <v>23540</v>
      </c>
      <c r="X119" s="314">
        <f t="shared" si="30"/>
        <v>2480</v>
      </c>
      <c r="Y119" s="314">
        <f t="shared" si="31"/>
        <v>27370</v>
      </c>
      <c r="Z119" s="317">
        <f t="shared" si="32"/>
        <v>0</v>
      </c>
      <c r="AA119" s="345">
        <f t="shared" si="33"/>
        <v>0</v>
      </c>
    </row>
    <row r="120" spans="1:27">
      <c r="A120" s="322">
        <v>113</v>
      </c>
      <c r="B120" s="315">
        <f>IF($B$4="上水道",IF($B$2&lt;=20,LOOKUP(A120,単価明細!A:A,単価明細!B:B),LOOKUP(A120,単価明細!A:A,単価明細!F:F)),IF($B$2&lt;=20,LOOKUP(A120,単価明細!A:A,単価明細!B:B),LOOKUP(A120,単価明細!A:A,単価明細!F:F))+10)</f>
        <v>240</v>
      </c>
      <c r="C120" s="319">
        <f>IF($B$4="上水道",IF($B$2&lt;=20,LOOKUP(A120,単価明細!A:A,単価明細!C:C),LOOKUP(A120,単価明細!A:A,単価明細!G:G)),IF($B$2&lt;=20,LOOKUP(A120,単価明細!A:A,単価明細!C:C),LOOKUP(A120,単価明細!A:A,単価明細!G:G))+300)</f>
        <v>0</v>
      </c>
      <c r="D120" s="319">
        <f t="shared" si="34"/>
        <v>21370</v>
      </c>
      <c r="E120" s="319">
        <f>LOOKUP($B$2,単価明細!J:J,単価明細!K:K)</f>
        <v>1800</v>
      </c>
      <c r="F120" s="319">
        <f t="shared" si="19"/>
        <v>2310</v>
      </c>
      <c r="G120" s="316">
        <f t="shared" si="20"/>
        <v>25480</v>
      </c>
      <c r="H120" s="315">
        <f>単価明細!M115</f>
        <v>270</v>
      </c>
      <c r="I120" s="319">
        <f>早見表!$Q$37</f>
        <v>1350</v>
      </c>
      <c r="J120" s="314">
        <f t="shared" si="35"/>
        <v>23810</v>
      </c>
      <c r="K120" s="314">
        <f t="shared" si="21"/>
        <v>2510</v>
      </c>
      <c r="L120" s="316">
        <f t="shared" si="22"/>
        <v>27670</v>
      </c>
      <c r="M120" s="319">
        <f t="shared" si="23"/>
        <v>113</v>
      </c>
      <c r="N120" s="319">
        <f>IF($B$1=1,B120,LOOKUP(M120,単価明細!A:A,単価明細!B:B)*B$1)</f>
        <v>240</v>
      </c>
      <c r="O120" s="319">
        <f t="shared" si="24"/>
        <v>0</v>
      </c>
      <c r="P120" s="319">
        <f t="shared" si="36"/>
        <v>21370</v>
      </c>
      <c r="Q120" s="319">
        <f>LOOKUP($B$2,単価明細!J:J,単価明細!K:K)</f>
        <v>1800</v>
      </c>
      <c r="R120" s="319">
        <f t="shared" si="25"/>
        <v>2310</v>
      </c>
      <c r="S120" s="319">
        <f t="shared" si="26"/>
        <v>25480</v>
      </c>
      <c r="T120" s="317">
        <f t="shared" si="27"/>
        <v>0</v>
      </c>
      <c r="U120" s="314">
        <f t="shared" si="28"/>
        <v>270</v>
      </c>
      <c r="V120" s="314">
        <f t="shared" si="29"/>
        <v>1350</v>
      </c>
      <c r="W120" s="314">
        <f t="shared" si="37"/>
        <v>23810</v>
      </c>
      <c r="X120" s="314">
        <f t="shared" si="30"/>
        <v>2510</v>
      </c>
      <c r="Y120" s="314">
        <f t="shared" si="31"/>
        <v>27670</v>
      </c>
      <c r="Z120" s="317">
        <f t="shared" si="32"/>
        <v>0</v>
      </c>
      <c r="AA120" s="345">
        <f t="shared" si="33"/>
        <v>0</v>
      </c>
    </row>
    <row r="121" spans="1:27">
      <c r="A121" s="322">
        <v>114</v>
      </c>
      <c r="B121" s="315">
        <f>IF($B$4="上水道",IF($B$2&lt;=20,LOOKUP(A121,単価明細!A:A,単価明細!B:B),LOOKUP(A121,単価明細!A:A,単価明細!F:F)),IF($B$2&lt;=20,LOOKUP(A121,単価明細!A:A,単価明細!B:B),LOOKUP(A121,単価明細!A:A,単価明細!F:F))+10)</f>
        <v>240</v>
      </c>
      <c r="C121" s="319">
        <f>IF($B$4="上水道",IF($B$2&lt;=20,LOOKUP(A121,単価明細!A:A,単価明細!C:C),LOOKUP(A121,単価明細!A:A,単価明細!G:G)),IF($B$2&lt;=20,LOOKUP(A121,単価明細!A:A,単価明細!C:C),LOOKUP(A121,単価明細!A:A,単価明細!G:G))+300)</f>
        <v>0</v>
      </c>
      <c r="D121" s="319">
        <f t="shared" si="34"/>
        <v>21610</v>
      </c>
      <c r="E121" s="319">
        <f>LOOKUP($B$2,単価明細!J:J,単価明細!K:K)</f>
        <v>1800</v>
      </c>
      <c r="F121" s="319">
        <f t="shared" si="19"/>
        <v>2340</v>
      </c>
      <c r="G121" s="316">
        <f t="shared" si="20"/>
        <v>25750</v>
      </c>
      <c r="H121" s="315">
        <f>単価明細!M116</f>
        <v>270</v>
      </c>
      <c r="I121" s="319">
        <f>早見表!$Q$37</f>
        <v>1350</v>
      </c>
      <c r="J121" s="314">
        <f t="shared" si="35"/>
        <v>24080</v>
      </c>
      <c r="K121" s="314">
        <f t="shared" si="21"/>
        <v>2540</v>
      </c>
      <c r="L121" s="316">
        <f t="shared" si="22"/>
        <v>27970</v>
      </c>
      <c r="M121" s="319">
        <f t="shared" si="23"/>
        <v>114</v>
      </c>
      <c r="N121" s="319">
        <f>IF($B$1=1,B121,LOOKUP(M121,単価明細!A:A,単価明細!B:B)*B$1)</f>
        <v>240</v>
      </c>
      <c r="O121" s="319">
        <f t="shared" si="24"/>
        <v>0</v>
      </c>
      <c r="P121" s="319">
        <f t="shared" si="36"/>
        <v>21610</v>
      </c>
      <c r="Q121" s="319">
        <f>LOOKUP($B$2,単価明細!J:J,単価明細!K:K)</f>
        <v>1800</v>
      </c>
      <c r="R121" s="319">
        <f t="shared" si="25"/>
        <v>2340</v>
      </c>
      <c r="S121" s="319">
        <f t="shared" si="26"/>
        <v>25750</v>
      </c>
      <c r="T121" s="317">
        <f t="shared" si="27"/>
        <v>0</v>
      </c>
      <c r="U121" s="314">
        <f t="shared" si="28"/>
        <v>270</v>
      </c>
      <c r="V121" s="314">
        <f t="shared" si="29"/>
        <v>1350</v>
      </c>
      <c r="W121" s="314">
        <f t="shared" si="37"/>
        <v>24080</v>
      </c>
      <c r="X121" s="314">
        <f t="shared" si="30"/>
        <v>2540</v>
      </c>
      <c r="Y121" s="314">
        <f t="shared" si="31"/>
        <v>27970</v>
      </c>
      <c r="Z121" s="317">
        <f t="shared" si="32"/>
        <v>0</v>
      </c>
      <c r="AA121" s="345">
        <f t="shared" si="33"/>
        <v>0</v>
      </c>
    </row>
    <row r="122" spans="1:27">
      <c r="A122" s="322">
        <v>115</v>
      </c>
      <c r="B122" s="315">
        <f>IF($B$4="上水道",IF($B$2&lt;=20,LOOKUP(A122,単価明細!A:A,単価明細!B:B),LOOKUP(A122,単価明細!A:A,単価明細!F:F)),IF($B$2&lt;=20,LOOKUP(A122,単価明細!A:A,単価明細!B:B),LOOKUP(A122,単価明細!A:A,単価明細!F:F))+10)</f>
        <v>240</v>
      </c>
      <c r="C122" s="319">
        <f>IF($B$4="上水道",IF($B$2&lt;=20,LOOKUP(A122,単価明細!A:A,単価明細!C:C),LOOKUP(A122,単価明細!A:A,単価明細!G:G)),IF($B$2&lt;=20,LOOKUP(A122,単価明細!A:A,単価明細!C:C),LOOKUP(A122,単価明細!A:A,単価明細!G:G))+300)</f>
        <v>0</v>
      </c>
      <c r="D122" s="319">
        <f t="shared" si="34"/>
        <v>21850</v>
      </c>
      <c r="E122" s="319">
        <f>LOOKUP($B$2,単価明細!J:J,単価明細!K:K)</f>
        <v>1800</v>
      </c>
      <c r="F122" s="319">
        <f t="shared" si="19"/>
        <v>2360</v>
      </c>
      <c r="G122" s="316">
        <f t="shared" si="20"/>
        <v>26010</v>
      </c>
      <c r="H122" s="315">
        <f>単価明細!M117</f>
        <v>270</v>
      </c>
      <c r="I122" s="319">
        <f>早見表!$Q$37</f>
        <v>1350</v>
      </c>
      <c r="J122" s="314">
        <f t="shared" si="35"/>
        <v>24350</v>
      </c>
      <c r="K122" s="314">
        <f t="shared" si="21"/>
        <v>2570</v>
      </c>
      <c r="L122" s="316">
        <f t="shared" si="22"/>
        <v>28270</v>
      </c>
      <c r="M122" s="319">
        <f t="shared" si="23"/>
        <v>115</v>
      </c>
      <c r="N122" s="319">
        <f>IF($B$1=1,B122,LOOKUP(M122,単価明細!A:A,単価明細!B:B)*B$1)</f>
        <v>240</v>
      </c>
      <c r="O122" s="319">
        <f t="shared" si="24"/>
        <v>0</v>
      </c>
      <c r="P122" s="319">
        <f t="shared" si="36"/>
        <v>21850</v>
      </c>
      <c r="Q122" s="319">
        <f>LOOKUP($B$2,単価明細!J:J,単価明細!K:K)</f>
        <v>1800</v>
      </c>
      <c r="R122" s="319">
        <f t="shared" si="25"/>
        <v>2360</v>
      </c>
      <c r="S122" s="319">
        <f t="shared" si="26"/>
        <v>26010</v>
      </c>
      <c r="T122" s="317">
        <f t="shared" si="27"/>
        <v>0</v>
      </c>
      <c r="U122" s="314">
        <f t="shared" si="28"/>
        <v>270</v>
      </c>
      <c r="V122" s="314">
        <f t="shared" si="29"/>
        <v>1350</v>
      </c>
      <c r="W122" s="314">
        <f t="shared" si="37"/>
        <v>24350</v>
      </c>
      <c r="X122" s="314">
        <f t="shared" si="30"/>
        <v>2570</v>
      </c>
      <c r="Y122" s="314">
        <f t="shared" si="31"/>
        <v>28270</v>
      </c>
      <c r="Z122" s="317">
        <f t="shared" si="32"/>
        <v>0</v>
      </c>
      <c r="AA122" s="345">
        <f t="shared" si="33"/>
        <v>0</v>
      </c>
    </row>
    <row r="123" spans="1:27">
      <c r="A123" s="322">
        <v>116</v>
      </c>
      <c r="B123" s="315">
        <f>IF($B$4="上水道",IF($B$2&lt;=20,LOOKUP(A123,単価明細!A:A,単価明細!B:B),LOOKUP(A123,単価明細!A:A,単価明細!F:F)),IF($B$2&lt;=20,LOOKUP(A123,単価明細!A:A,単価明細!B:B),LOOKUP(A123,単価明細!A:A,単価明細!F:F))+10)</f>
        <v>240</v>
      </c>
      <c r="C123" s="319">
        <f>IF($B$4="上水道",IF($B$2&lt;=20,LOOKUP(A123,単価明細!A:A,単価明細!C:C),LOOKUP(A123,単価明細!A:A,単価明細!G:G)),IF($B$2&lt;=20,LOOKUP(A123,単価明細!A:A,単価明細!C:C),LOOKUP(A123,単価明細!A:A,単価明細!G:G))+300)</f>
        <v>0</v>
      </c>
      <c r="D123" s="319">
        <f t="shared" si="34"/>
        <v>22090</v>
      </c>
      <c r="E123" s="319">
        <f>LOOKUP($B$2,単価明細!J:J,単価明細!K:K)</f>
        <v>1800</v>
      </c>
      <c r="F123" s="319">
        <f t="shared" si="19"/>
        <v>2380</v>
      </c>
      <c r="G123" s="316">
        <f t="shared" si="20"/>
        <v>26270</v>
      </c>
      <c r="H123" s="315">
        <f>単価明細!M118</f>
        <v>270</v>
      </c>
      <c r="I123" s="319">
        <f>早見表!$Q$37</f>
        <v>1350</v>
      </c>
      <c r="J123" s="314">
        <f t="shared" si="35"/>
        <v>24620</v>
      </c>
      <c r="K123" s="314">
        <f t="shared" si="21"/>
        <v>2590</v>
      </c>
      <c r="L123" s="316">
        <f t="shared" si="22"/>
        <v>28560</v>
      </c>
      <c r="M123" s="319">
        <f t="shared" si="23"/>
        <v>116</v>
      </c>
      <c r="N123" s="319">
        <f>IF($B$1=1,B123,LOOKUP(M123,単価明細!A:A,単価明細!B:B)*B$1)</f>
        <v>240</v>
      </c>
      <c r="O123" s="319">
        <f t="shared" si="24"/>
        <v>0</v>
      </c>
      <c r="P123" s="319">
        <f t="shared" si="36"/>
        <v>22090</v>
      </c>
      <c r="Q123" s="319">
        <f>LOOKUP($B$2,単価明細!J:J,単価明細!K:K)</f>
        <v>1800</v>
      </c>
      <c r="R123" s="319">
        <f t="shared" si="25"/>
        <v>2380</v>
      </c>
      <c r="S123" s="319">
        <f t="shared" si="26"/>
        <v>26270</v>
      </c>
      <c r="T123" s="317">
        <f t="shared" si="27"/>
        <v>0</v>
      </c>
      <c r="U123" s="314">
        <f t="shared" si="28"/>
        <v>270</v>
      </c>
      <c r="V123" s="314">
        <f t="shared" si="29"/>
        <v>1350</v>
      </c>
      <c r="W123" s="314">
        <f t="shared" si="37"/>
        <v>24620</v>
      </c>
      <c r="X123" s="314">
        <f t="shared" si="30"/>
        <v>2590</v>
      </c>
      <c r="Y123" s="314">
        <f t="shared" si="31"/>
        <v>28560</v>
      </c>
      <c r="Z123" s="317">
        <f t="shared" si="32"/>
        <v>0</v>
      </c>
      <c r="AA123" s="345">
        <f t="shared" si="33"/>
        <v>0</v>
      </c>
    </row>
    <row r="124" spans="1:27">
      <c r="A124" s="322">
        <v>117</v>
      </c>
      <c r="B124" s="315">
        <f>IF($B$4="上水道",IF($B$2&lt;=20,LOOKUP(A124,単価明細!A:A,単価明細!B:B),LOOKUP(A124,単価明細!A:A,単価明細!F:F)),IF($B$2&lt;=20,LOOKUP(A124,単価明細!A:A,単価明細!B:B),LOOKUP(A124,単価明細!A:A,単価明細!F:F))+10)</f>
        <v>240</v>
      </c>
      <c r="C124" s="319">
        <f>IF($B$4="上水道",IF($B$2&lt;=20,LOOKUP(A124,単価明細!A:A,単価明細!C:C),LOOKUP(A124,単価明細!A:A,単価明細!G:G)),IF($B$2&lt;=20,LOOKUP(A124,単価明細!A:A,単価明細!C:C),LOOKUP(A124,単価明細!A:A,単価明細!G:G))+300)</f>
        <v>0</v>
      </c>
      <c r="D124" s="319">
        <f t="shared" si="34"/>
        <v>22330</v>
      </c>
      <c r="E124" s="319">
        <f>LOOKUP($B$2,単価明細!J:J,単価明細!K:K)</f>
        <v>1800</v>
      </c>
      <c r="F124" s="319">
        <f t="shared" si="19"/>
        <v>2410</v>
      </c>
      <c r="G124" s="316">
        <f t="shared" si="20"/>
        <v>26540</v>
      </c>
      <c r="H124" s="315">
        <f>単価明細!M119</f>
        <v>270</v>
      </c>
      <c r="I124" s="319">
        <f>早見表!$Q$37</f>
        <v>1350</v>
      </c>
      <c r="J124" s="314">
        <f t="shared" si="35"/>
        <v>24890</v>
      </c>
      <c r="K124" s="314">
        <f t="shared" si="21"/>
        <v>2620</v>
      </c>
      <c r="L124" s="316">
        <f t="shared" si="22"/>
        <v>28860</v>
      </c>
      <c r="M124" s="319">
        <f t="shared" si="23"/>
        <v>117</v>
      </c>
      <c r="N124" s="319">
        <f>IF($B$1=1,B124,LOOKUP(M124,単価明細!A:A,単価明細!B:B)*B$1)</f>
        <v>240</v>
      </c>
      <c r="O124" s="319">
        <f t="shared" si="24"/>
        <v>0</v>
      </c>
      <c r="P124" s="319">
        <f t="shared" si="36"/>
        <v>22330</v>
      </c>
      <c r="Q124" s="319">
        <f>LOOKUP($B$2,単価明細!J:J,単価明細!K:K)</f>
        <v>1800</v>
      </c>
      <c r="R124" s="319">
        <f t="shared" si="25"/>
        <v>2410</v>
      </c>
      <c r="S124" s="319">
        <f t="shared" si="26"/>
        <v>26540</v>
      </c>
      <c r="T124" s="317">
        <f t="shared" si="27"/>
        <v>0</v>
      </c>
      <c r="U124" s="314">
        <f t="shared" si="28"/>
        <v>270</v>
      </c>
      <c r="V124" s="314">
        <f t="shared" si="29"/>
        <v>1350</v>
      </c>
      <c r="W124" s="314">
        <f t="shared" si="37"/>
        <v>24890</v>
      </c>
      <c r="X124" s="314">
        <f t="shared" si="30"/>
        <v>2620</v>
      </c>
      <c r="Y124" s="314">
        <f t="shared" si="31"/>
        <v>28860</v>
      </c>
      <c r="Z124" s="317">
        <f t="shared" si="32"/>
        <v>0</v>
      </c>
      <c r="AA124" s="345">
        <f t="shared" si="33"/>
        <v>0</v>
      </c>
    </row>
    <row r="125" spans="1:27">
      <c r="A125" s="322">
        <v>118</v>
      </c>
      <c r="B125" s="315">
        <f>IF($B$4="上水道",IF($B$2&lt;=20,LOOKUP(A125,単価明細!A:A,単価明細!B:B),LOOKUP(A125,単価明細!A:A,単価明細!F:F)),IF($B$2&lt;=20,LOOKUP(A125,単価明細!A:A,単価明細!B:B),LOOKUP(A125,単価明細!A:A,単価明細!F:F))+10)</f>
        <v>240</v>
      </c>
      <c r="C125" s="319">
        <f>IF($B$4="上水道",IF($B$2&lt;=20,LOOKUP(A125,単価明細!A:A,単価明細!C:C),LOOKUP(A125,単価明細!A:A,単価明細!G:G)),IF($B$2&lt;=20,LOOKUP(A125,単価明細!A:A,単価明細!C:C),LOOKUP(A125,単価明細!A:A,単価明細!G:G))+300)</f>
        <v>0</v>
      </c>
      <c r="D125" s="319">
        <f t="shared" si="34"/>
        <v>22570</v>
      </c>
      <c r="E125" s="319">
        <f>LOOKUP($B$2,単価明細!J:J,単価明細!K:K)</f>
        <v>1800</v>
      </c>
      <c r="F125" s="319">
        <f t="shared" si="19"/>
        <v>2430</v>
      </c>
      <c r="G125" s="316">
        <f t="shared" si="20"/>
        <v>26800</v>
      </c>
      <c r="H125" s="315">
        <f>単価明細!M120</f>
        <v>270</v>
      </c>
      <c r="I125" s="319">
        <f>早見表!$Q$37</f>
        <v>1350</v>
      </c>
      <c r="J125" s="314">
        <f t="shared" si="35"/>
        <v>25160</v>
      </c>
      <c r="K125" s="314">
        <f t="shared" si="21"/>
        <v>2650</v>
      </c>
      <c r="L125" s="316">
        <f t="shared" si="22"/>
        <v>29160</v>
      </c>
      <c r="M125" s="319">
        <f t="shared" si="23"/>
        <v>118</v>
      </c>
      <c r="N125" s="319">
        <f>IF($B$1=1,B125,LOOKUP(M125,単価明細!A:A,単価明細!B:B)*B$1)</f>
        <v>240</v>
      </c>
      <c r="O125" s="319">
        <f t="shared" si="24"/>
        <v>0</v>
      </c>
      <c r="P125" s="319">
        <f t="shared" si="36"/>
        <v>22570</v>
      </c>
      <c r="Q125" s="319">
        <f>LOOKUP($B$2,単価明細!J:J,単価明細!K:K)</f>
        <v>1800</v>
      </c>
      <c r="R125" s="319">
        <f t="shared" si="25"/>
        <v>2430</v>
      </c>
      <c r="S125" s="319">
        <f t="shared" si="26"/>
        <v>26800</v>
      </c>
      <c r="T125" s="317">
        <f t="shared" si="27"/>
        <v>0</v>
      </c>
      <c r="U125" s="314">
        <f t="shared" si="28"/>
        <v>270</v>
      </c>
      <c r="V125" s="314">
        <f t="shared" si="29"/>
        <v>1350</v>
      </c>
      <c r="W125" s="314">
        <f t="shared" si="37"/>
        <v>25160</v>
      </c>
      <c r="X125" s="314">
        <f t="shared" si="30"/>
        <v>2650</v>
      </c>
      <c r="Y125" s="314">
        <f t="shared" si="31"/>
        <v>29160</v>
      </c>
      <c r="Z125" s="317">
        <f t="shared" si="32"/>
        <v>0</v>
      </c>
      <c r="AA125" s="345">
        <f t="shared" si="33"/>
        <v>0</v>
      </c>
    </row>
    <row r="126" spans="1:27">
      <c r="A126" s="322">
        <v>119</v>
      </c>
      <c r="B126" s="315">
        <f>IF($B$4="上水道",IF($B$2&lt;=20,LOOKUP(A126,単価明細!A:A,単価明細!B:B),LOOKUP(A126,単価明細!A:A,単価明細!F:F)),IF($B$2&lt;=20,LOOKUP(A126,単価明細!A:A,単価明細!B:B),LOOKUP(A126,単価明細!A:A,単価明細!F:F))+10)</f>
        <v>240</v>
      </c>
      <c r="C126" s="319">
        <f>IF($B$4="上水道",IF($B$2&lt;=20,LOOKUP(A126,単価明細!A:A,単価明細!C:C),LOOKUP(A126,単価明細!A:A,単価明細!G:G)),IF($B$2&lt;=20,LOOKUP(A126,単価明細!A:A,単価明細!C:C),LOOKUP(A126,単価明細!A:A,単価明細!G:G))+300)</f>
        <v>0</v>
      </c>
      <c r="D126" s="319">
        <f t="shared" si="34"/>
        <v>22810</v>
      </c>
      <c r="E126" s="319">
        <f>LOOKUP($B$2,単価明細!J:J,単価明細!K:K)</f>
        <v>1800</v>
      </c>
      <c r="F126" s="319">
        <f t="shared" si="19"/>
        <v>2460</v>
      </c>
      <c r="G126" s="316">
        <f t="shared" si="20"/>
        <v>27070</v>
      </c>
      <c r="H126" s="315">
        <f>単価明細!M121</f>
        <v>270</v>
      </c>
      <c r="I126" s="319">
        <f>早見表!$Q$37</f>
        <v>1350</v>
      </c>
      <c r="J126" s="314">
        <f t="shared" si="35"/>
        <v>25430</v>
      </c>
      <c r="K126" s="314">
        <f t="shared" si="21"/>
        <v>2670</v>
      </c>
      <c r="L126" s="316">
        <f t="shared" si="22"/>
        <v>29450</v>
      </c>
      <c r="M126" s="319">
        <f t="shared" si="23"/>
        <v>119</v>
      </c>
      <c r="N126" s="319">
        <f>IF($B$1=1,B126,LOOKUP(M126,単価明細!A:A,単価明細!B:B)*B$1)</f>
        <v>240</v>
      </c>
      <c r="O126" s="319">
        <f t="shared" si="24"/>
        <v>0</v>
      </c>
      <c r="P126" s="319">
        <f t="shared" si="36"/>
        <v>22810</v>
      </c>
      <c r="Q126" s="319">
        <f>LOOKUP($B$2,単価明細!J:J,単価明細!K:K)</f>
        <v>1800</v>
      </c>
      <c r="R126" s="319">
        <f t="shared" si="25"/>
        <v>2460</v>
      </c>
      <c r="S126" s="319">
        <f t="shared" si="26"/>
        <v>27070</v>
      </c>
      <c r="T126" s="317">
        <f t="shared" si="27"/>
        <v>0</v>
      </c>
      <c r="U126" s="314">
        <f t="shared" si="28"/>
        <v>270</v>
      </c>
      <c r="V126" s="314">
        <f t="shared" si="29"/>
        <v>1350</v>
      </c>
      <c r="W126" s="314">
        <f t="shared" si="37"/>
        <v>25430</v>
      </c>
      <c r="X126" s="314">
        <f t="shared" si="30"/>
        <v>2670</v>
      </c>
      <c r="Y126" s="314">
        <f t="shared" si="31"/>
        <v>29450</v>
      </c>
      <c r="Z126" s="317">
        <f t="shared" si="32"/>
        <v>0</v>
      </c>
      <c r="AA126" s="345">
        <f t="shared" si="33"/>
        <v>0</v>
      </c>
    </row>
    <row r="127" spans="1:27">
      <c r="A127" s="322">
        <v>120</v>
      </c>
      <c r="B127" s="315">
        <f>IF($B$4="上水道",IF($B$2&lt;=20,LOOKUP(A127,単価明細!A:A,単価明細!B:B),LOOKUP(A127,単価明細!A:A,単価明細!F:F)),IF($B$2&lt;=20,LOOKUP(A127,単価明細!A:A,単価明細!B:B),LOOKUP(A127,単価明細!A:A,単価明細!F:F))+10)</f>
        <v>240</v>
      </c>
      <c r="C127" s="319">
        <f>IF($B$4="上水道",IF($B$2&lt;=20,LOOKUP(A127,単価明細!A:A,単価明細!C:C),LOOKUP(A127,単価明細!A:A,単価明細!G:G)),IF($B$2&lt;=20,LOOKUP(A127,単価明細!A:A,単価明細!C:C),LOOKUP(A127,単価明細!A:A,単価明細!G:G))+300)</f>
        <v>0</v>
      </c>
      <c r="D127" s="319">
        <f t="shared" si="34"/>
        <v>23050</v>
      </c>
      <c r="E127" s="319">
        <f>LOOKUP($B$2,単価明細!J:J,単価明細!K:K)</f>
        <v>1800</v>
      </c>
      <c r="F127" s="319">
        <f t="shared" si="19"/>
        <v>2480</v>
      </c>
      <c r="G127" s="316">
        <f t="shared" si="20"/>
        <v>27330</v>
      </c>
      <c r="H127" s="315">
        <f>単価明細!M122</f>
        <v>270</v>
      </c>
      <c r="I127" s="319">
        <f>早見表!$Q$37</f>
        <v>1350</v>
      </c>
      <c r="J127" s="314">
        <f t="shared" si="35"/>
        <v>25700</v>
      </c>
      <c r="K127" s="314">
        <f t="shared" si="21"/>
        <v>2700</v>
      </c>
      <c r="L127" s="316">
        <f t="shared" si="22"/>
        <v>29750</v>
      </c>
      <c r="M127" s="319">
        <f t="shared" si="23"/>
        <v>120</v>
      </c>
      <c r="N127" s="319">
        <f>IF($B$1=1,B127,LOOKUP(M127,単価明細!A:A,単価明細!B:B)*B$1)</f>
        <v>240</v>
      </c>
      <c r="O127" s="319">
        <f t="shared" si="24"/>
        <v>0</v>
      </c>
      <c r="P127" s="319">
        <f t="shared" si="36"/>
        <v>23050</v>
      </c>
      <c r="Q127" s="319">
        <f>LOOKUP($B$2,単価明細!J:J,単価明細!K:K)</f>
        <v>1800</v>
      </c>
      <c r="R127" s="319">
        <f t="shared" si="25"/>
        <v>2480</v>
      </c>
      <c r="S127" s="319">
        <f t="shared" si="26"/>
        <v>27330</v>
      </c>
      <c r="T127" s="317">
        <f t="shared" si="27"/>
        <v>0</v>
      </c>
      <c r="U127" s="314">
        <f t="shared" si="28"/>
        <v>270</v>
      </c>
      <c r="V127" s="314">
        <f t="shared" si="29"/>
        <v>1350</v>
      </c>
      <c r="W127" s="314">
        <f t="shared" si="37"/>
        <v>25700</v>
      </c>
      <c r="X127" s="314">
        <f t="shared" si="30"/>
        <v>2700</v>
      </c>
      <c r="Y127" s="314">
        <f t="shared" si="31"/>
        <v>29750</v>
      </c>
      <c r="Z127" s="317">
        <f t="shared" si="32"/>
        <v>0</v>
      </c>
      <c r="AA127" s="345">
        <f t="shared" si="33"/>
        <v>0</v>
      </c>
    </row>
    <row r="128" spans="1:27">
      <c r="A128" s="322">
        <v>121</v>
      </c>
      <c r="B128" s="315">
        <f>IF($B$4="上水道",IF($B$2&lt;=20,LOOKUP(A128,単価明細!A:A,単価明細!B:B),LOOKUP(A128,単価明細!A:A,単価明細!F:F)),IF($B$2&lt;=20,LOOKUP(A128,単価明細!A:A,単価明細!B:B),LOOKUP(A128,単価明細!A:A,単価明細!F:F))+10)</f>
        <v>240</v>
      </c>
      <c r="C128" s="319">
        <f>IF($B$4="上水道",IF($B$2&lt;=20,LOOKUP(A128,単価明細!A:A,単価明細!C:C),LOOKUP(A128,単価明細!A:A,単価明細!G:G)),IF($B$2&lt;=20,LOOKUP(A128,単価明細!A:A,単価明細!C:C),LOOKUP(A128,単価明細!A:A,単価明細!G:G))+300)</f>
        <v>0</v>
      </c>
      <c r="D128" s="319">
        <f t="shared" si="34"/>
        <v>23290</v>
      </c>
      <c r="E128" s="319">
        <f>LOOKUP($B$2,単価明細!J:J,単価明細!K:K)</f>
        <v>1800</v>
      </c>
      <c r="F128" s="319">
        <f t="shared" si="19"/>
        <v>2500</v>
      </c>
      <c r="G128" s="316">
        <f t="shared" si="20"/>
        <v>27590</v>
      </c>
      <c r="H128" s="315">
        <f>単価明細!M123</f>
        <v>270</v>
      </c>
      <c r="I128" s="319">
        <f>早見表!$Q$37</f>
        <v>1350</v>
      </c>
      <c r="J128" s="314">
        <f t="shared" si="35"/>
        <v>25970</v>
      </c>
      <c r="K128" s="314">
        <f t="shared" si="21"/>
        <v>2730</v>
      </c>
      <c r="L128" s="316">
        <f t="shared" si="22"/>
        <v>30050</v>
      </c>
      <c r="M128" s="319">
        <f t="shared" si="23"/>
        <v>121</v>
      </c>
      <c r="N128" s="319">
        <f>IF($B$1=1,B128,LOOKUP(M128,単価明細!A:A,単価明細!B:B)*B$1)</f>
        <v>240</v>
      </c>
      <c r="O128" s="319">
        <f t="shared" si="24"/>
        <v>0</v>
      </c>
      <c r="P128" s="319">
        <f t="shared" si="36"/>
        <v>23290</v>
      </c>
      <c r="Q128" s="319">
        <f>LOOKUP($B$2,単価明細!J:J,単価明細!K:K)</f>
        <v>1800</v>
      </c>
      <c r="R128" s="319">
        <f t="shared" si="25"/>
        <v>2500</v>
      </c>
      <c r="S128" s="319">
        <f t="shared" si="26"/>
        <v>27590</v>
      </c>
      <c r="T128" s="317">
        <f t="shared" si="27"/>
        <v>0</v>
      </c>
      <c r="U128" s="314">
        <f t="shared" si="28"/>
        <v>270</v>
      </c>
      <c r="V128" s="314">
        <f t="shared" si="29"/>
        <v>1350</v>
      </c>
      <c r="W128" s="314">
        <f t="shared" si="37"/>
        <v>25970</v>
      </c>
      <c r="X128" s="314">
        <f t="shared" si="30"/>
        <v>2730</v>
      </c>
      <c r="Y128" s="314">
        <f t="shared" si="31"/>
        <v>30050</v>
      </c>
      <c r="Z128" s="317">
        <f t="shared" si="32"/>
        <v>0</v>
      </c>
      <c r="AA128" s="345">
        <f t="shared" si="33"/>
        <v>0</v>
      </c>
    </row>
    <row r="129" spans="1:27">
      <c r="A129" s="322">
        <v>122</v>
      </c>
      <c r="B129" s="315">
        <f>IF($B$4="上水道",IF($B$2&lt;=20,LOOKUP(A129,単価明細!A:A,単価明細!B:B),LOOKUP(A129,単価明細!A:A,単価明細!F:F)),IF($B$2&lt;=20,LOOKUP(A129,単価明細!A:A,単価明細!B:B),LOOKUP(A129,単価明細!A:A,単価明細!F:F))+10)</f>
        <v>240</v>
      </c>
      <c r="C129" s="319">
        <f>IF($B$4="上水道",IF($B$2&lt;=20,LOOKUP(A129,単価明細!A:A,単価明細!C:C),LOOKUP(A129,単価明細!A:A,単価明細!G:G)),IF($B$2&lt;=20,LOOKUP(A129,単価明細!A:A,単価明細!C:C),LOOKUP(A129,単価明細!A:A,単価明細!G:G))+300)</f>
        <v>0</v>
      </c>
      <c r="D129" s="319">
        <f t="shared" si="34"/>
        <v>23530</v>
      </c>
      <c r="E129" s="319">
        <f>LOOKUP($B$2,単価明細!J:J,単価明細!K:K)</f>
        <v>1800</v>
      </c>
      <c r="F129" s="319">
        <f t="shared" si="19"/>
        <v>2530</v>
      </c>
      <c r="G129" s="316">
        <f t="shared" si="20"/>
        <v>27860</v>
      </c>
      <c r="H129" s="315">
        <f>単価明細!M124</f>
        <v>270</v>
      </c>
      <c r="I129" s="319">
        <f>早見表!$Q$37</f>
        <v>1350</v>
      </c>
      <c r="J129" s="314">
        <f t="shared" si="35"/>
        <v>26240</v>
      </c>
      <c r="K129" s="314">
        <f t="shared" si="21"/>
        <v>2750</v>
      </c>
      <c r="L129" s="316">
        <f t="shared" si="22"/>
        <v>30340</v>
      </c>
      <c r="M129" s="319">
        <f t="shared" si="23"/>
        <v>122</v>
      </c>
      <c r="N129" s="319">
        <f>IF($B$1=1,B129,LOOKUP(M129,単価明細!A:A,単価明細!B:B)*B$1)</f>
        <v>240</v>
      </c>
      <c r="O129" s="319">
        <f t="shared" si="24"/>
        <v>0</v>
      </c>
      <c r="P129" s="319">
        <f t="shared" si="36"/>
        <v>23530</v>
      </c>
      <c r="Q129" s="319">
        <f>LOOKUP($B$2,単価明細!J:J,単価明細!K:K)</f>
        <v>1800</v>
      </c>
      <c r="R129" s="319">
        <f t="shared" si="25"/>
        <v>2530</v>
      </c>
      <c r="S129" s="319">
        <f t="shared" si="26"/>
        <v>27860</v>
      </c>
      <c r="T129" s="317">
        <f t="shared" si="27"/>
        <v>0</v>
      </c>
      <c r="U129" s="314">
        <f t="shared" si="28"/>
        <v>270</v>
      </c>
      <c r="V129" s="314">
        <f t="shared" si="29"/>
        <v>1350</v>
      </c>
      <c r="W129" s="314">
        <f t="shared" si="37"/>
        <v>26240</v>
      </c>
      <c r="X129" s="314">
        <f t="shared" si="30"/>
        <v>2750</v>
      </c>
      <c r="Y129" s="314">
        <f t="shared" si="31"/>
        <v>30340</v>
      </c>
      <c r="Z129" s="317">
        <f t="shared" si="32"/>
        <v>0</v>
      </c>
      <c r="AA129" s="345">
        <f t="shared" si="33"/>
        <v>0</v>
      </c>
    </row>
    <row r="130" spans="1:27">
      <c r="A130" s="322">
        <v>123</v>
      </c>
      <c r="B130" s="315">
        <f>IF($B$4="上水道",IF($B$2&lt;=20,LOOKUP(A130,単価明細!A:A,単価明細!B:B),LOOKUP(A130,単価明細!A:A,単価明細!F:F)),IF($B$2&lt;=20,LOOKUP(A130,単価明細!A:A,単価明細!B:B),LOOKUP(A130,単価明細!A:A,単価明細!F:F))+10)</f>
        <v>240</v>
      </c>
      <c r="C130" s="319">
        <f>IF($B$4="上水道",IF($B$2&lt;=20,LOOKUP(A130,単価明細!A:A,単価明細!C:C),LOOKUP(A130,単価明細!A:A,単価明細!G:G)),IF($B$2&lt;=20,LOOKUP(A130,単価明細!A:A,単価明細!C:C),LOOKUP(A130,単価明細!A:A,単価明細!G:G))+300)</f>
        <v>0</v>
      </c>
      <c r="D130" s="319">
        <f t="shared" si="34"/>
        <v>23770</v>
      </c>
      <c r="E130" s="319">
        <f>LOOKUP($B$2,単価明細!J:J,単価明細!K:K)</f>
        <v>1800</v>
      </c>
      <c r="F130" s="319">
        <f t="shared" si="19"/>
        <v>2550</v>
      </c>
      <c r="G130" s="316">
        <f t="shared" si="20"/>
        <v>28120</v>
      </c>
      <c r="H130" s="315">
        <f>単価明細!M125</f>
        <v>270</v>
      </c>
      <c r="I130" s="319">
        <f>早見表!$Q$37</f>
        <v>1350</v>
      </c>
      <c r="J130" s="314">
        <f t="shared" si="35"/>
        <v>26510</v>
      </c>
      <c r="K130" s="314">
        <f t="shared" si="21"/>
        <v>2780</v>
      </c>
      <c r="L130" s="316">
        <f t="shared" si="22"/>
        <v>30640</v>
      </c>
      <c r="M130" s="319">
        <f t="shared" si="23"/>
        <v>123</v>
      </c>
      <c r="N130" s="319">
        <f>IF($B$1=1,B130,LOOKUP(M130,単価明細!A:A,単価明細!B:B)*B$1)</f>
        <v>240</v>
      </c>
      <c r="O130" s="319">
        <f t="shared" si="24"/>
        <v>0</v>
      </c>
      <c r="P130" s="319">
        <f t="shared" si="36"/>
        <v>23770</v>
      </c>
      <c r="Q130" s="319">
        <f>LOOKUP($B$2,単価明細!J:J,単価明細!K:K)</f>
        <v>1800</v>
      </c>
      <c r="R130" s="319">
        <f t="shared" si="25"/>
        <v>2550</v>
      </c>
      <c r="S130" s="319">
        <f t="shared" si="26"/>
        <v>28120</v>
      </c>
      <c r="T130" s="317">
        <f t="shared" si="27"/>
        <v>0</v>
      </c>
      <c r="U130" s="314">
        <f t="shared" si="28"/>
        <v>270</v>
      </c>
      <c r="V130" s="314">
        <f t="shared" si="29"/>
        <v>1350</v>
      </c>
      <c r="W130" s="314">
        <f t="shared" si="37"/>
        <v>26510</v>
      </c>
      <c r="X130" s="314">
        <f t="shared" si="30"/>
        <v>2780</v>
      </c>
      <c r="Y130" s="314">
        <f t="shared" si="31"/>
        <v>30640</v>
      </c>
      <c r="Z130" s="317">
        <f t="shared" si="32"/>
        <v>0</v>
      </c>
      <c r="AA130" s="345">
        <f t="shared" si="33"/>
        <v>0</v>
      </c>
    </row>
    <row r="131" spans="1:27">
      <c r="A131" s="322">
        <v>124</v>
      </c>
      <c r="B131" s="315">
        <f>IF($B$4="上水道",IF($B$2&lt;=20,LOOKUP(A131,単価明細!A:A,単価明細!B:B),LOOKUP(A131,単価明細!A:A,単価明細!F:F)),IF($B$2&lt;=20,LOOKUP(A131,単価明細!A:A,単価明細!B:B),LOOKUP(A131,単価明細!A:A,単価明細!F:F))+10)</f>
        <v>240</v>
      </c>
      <c r="C131" s="319">
        <f>IF($B$4="上水道",IF($B$2&lt;=20,LOOKUP(A131,単価明細!A:A,単価明細!C:C),LOOKUP(A131,単価明細!A:A,単価明細!G:G)),IF($B$2&lt;=20,LOOKUP(A131,単価明細!A:A,単価明細!C:C),LOOKUP(A131,単価明細!A:A,単価明細!G:G))+300)</f>
        <v>0</v>
      </c>
      <c r="D131" s="319">
        <f t="shared" si="34"/>
        <v>24010</v>
      </c>
      <c r="E131" s="319">
        <f>LOOKUP($B$2,単価明細!J:J,単価明細!K:K)</f>
        <v>1800</v>
      </c>
      <c r="F131" s="319">
        <f t="shared" si="19"/>
        <v>2580</v>
      </c>
      <c r="G131" s="316">
        <f t="shared" si="20"/>
        <v>28390</v>
      </c>
      <c r="H131" s="315">
        <f>単価明細!M126</f>
        <v>270</v>
      </c>
      <c r="I131" s="319">
        <f>早見表!$Q$37</f>
        <v>1350</v>
      </c>
      <c r="J131" s="314">
        <f t="shared" si="35"/>
        <v>26780</v>
      </c>
      <c r="K131" s="314">
        <f t="shared" si="21"/>
        <v>2810</v>
      </c>
      <c r="L131" s="316">
        <f t="shared" si="22"/>
        <v>30940</v>
      </c>
      <c r="M131" s="319">
        <f t="shared" si="23"/>
        <v>124</v>
      </c>
      <c r="N131" s="319">
        <f>IF($B$1=1,B131,LOOKUP(M131,単価明細!A:A,単価明細!B:B)*B$1)</f>
        <v>240</v>
      </c>
      <c r="O131" s="319">
        <f t="shared" si="24"/>
        <v>0</v>
      </c>
      <c r="P131" s="319">
        <f t="shared" si="36"/>
        <v>24010</v>
      </c>
      <c r="Q131" s="319">
        <f>LOOKUP($B$2,単価明細!J:J,単価明細!K:K)</f>
        <v>1800</v>
      </c>
      <c r="R131" s="319">
        <f t="shared" si="25"/>
        <v>2580</v>
      </c>
      <c r="S131" s="319">
        <f t="shared" si="26"/>
        <v>28390</v>
      </c>
      <c r="T131" s="317">
        <f t="shared" si="27"/>
        <v>0</v>
      </c>
      <c r="U131" s="314">
        <f t="shared" si="28"/>
        <v>270</v>
      </c>
      <c r="V131" s="314">
        <f t="shared" si="29"/>
        <v>1350</v>
      </c>
      <c r="W131" s="314">
        <f t="shared" si="37"/>
        <v>26780</v>
      </c>
      <c r="X131" s="314">
        <f t="shared" si="30"/>
        <v>2810</v>
      </c>
      <c r="Y131" s="314">
        <f t="shared" si="31"/>
        <v>30940</v>
      </c>
      <c r="Z131" s="317">
        <f t="shared" si="32"/>
        <v>0</v>
      </c>
      <c r="AA131" s="345">
        <f t="shared" si="33"/>
        <v>0</v>
      </c>
    </row>
    <row r="132" spans="1:27">
      <c r="A132" s="322">
        <v>125</v>
      </c>
      <c r="B132" s="315">
        <f>IF($B$4="上水道",IF($B$2&lt;=20,LOOKUP(A132,単価明細!A:A,単価明細!B:B),LOOKUP(A132,単価明細!A:A,単価明細!F:F)),IF($B$2&lt;=20,LOOKUP(A132,単価明細!A:A,単価明細!B:B),LOOKUP(A132,単価明細!A:A,単価明細!F:F))+10)</f>
        <v>240</v>
      </c>
      <c r="C132" s="319">
        <f>IF($B$4="上水道",IF($B$2&lt;=20,LOOKUP(A132,単価明細!A:A,単価明細!C:C),LOOKUP(A132,単価明細!A:A,単価明細!G:G)),IF($B$2&lt;=20,LOOKUP(A132,単価明細!A:A,単価明細!C:C),LOOKUP(A132,単価明細!A:A,単価明細!G:G))+300)</f>
        <v>0</v>
      </c>
      <c r="D132" s="319">
        <f t="shared" si="34"/>
        <v>24250</v>
      </c>
      <c r="E132" s="319">
        <f>LOOKUP($B$2,単価明細!J:J,単価明細!K:K)</f>
        <v>1800</v>
      </c>
      <c r="F132" s="319">
        <f t="shared" si="19"/>
        <v>2600</v>
      </c>
      <c r="G132" s="316">
        <f t="shared" si="20"/>
        <v>28650</v>
      </c>
      <c r="H132" s="315">
        <f>単価明細!M127</f>
        <v>270</v>
      </c>
      <c r="I132" s="319">
        <f>早見表!$Q$37</f>
        <v>1350</v>
      </c>
      <c r="J132" s="314">
        <f t="shared" si="35"/>
        <v>27050</v>
      </c>
      <c r="K132" s="314">
        <f t="shared" si="21"/>
        <v>2840</v>
      </c>
      <c r="L132" s="316">
        <f t="shared" si="22"/>
        <v>31240</v>
      </c>
      <c r="M132" s="319">
        <f t="shared" si="23"/>
        <v>125</v>
      </c>
      <c r="N132" s="319">
        <f>IF($B$1=1,B132,LOOKUP(M132,単価明細!A:A,単価明細!B:B)*B$1)</f>
        <v>240</v>
      </c>
      <c r="O132" s="319">
        <f t="shared" si="24"/>
        <v>0</v>
      </c>
      <c r="P132" s="319">
        <f t="shared" si="36"/>
        <v>24250</v>
      </c>
      <c r="Q132" s="319">
        <f>LOOKUP($B$2,単価明細!J:J,単価明細!K:K)</f>
        <v>1800</v>
      </c>
      <c r="R132" s="319">
        <f t="shared" si="25"/>
        <v>2600</v>
      </c>
      <c r="S132" s="319">
        <f t="shared" si="26"/>
        <v>28650</v>
      </c>
      <c r="T132" s="317">
        <f t="shared" si="27"/>
        <v>0</v>
      </c>
      <c r="U132" s="314">
        <f t="shared" si="28"/>
        <v>270</v>
      </c>
      <c r="V132" s="314">
        <f t="shared" si="29"/>
        <v>1350</v>
      </c>
      <c r="W132" s="314">
        <f t="shared" si="37"/>
        <v>27050</v>
      </c>
      <c r="X132" s="314">
        <f t="shared" si="30"/>
        <v>2840</v>
      </c>
      <c r="Y132" s="314">
        <f t="shared" si="31"/>
        <v>31240</v>
      </c>
      <c r="Z132" s="317">
        <f t="shared" si="32"/>
        <v>0</v>
      </c>
      <c r="AA132" s="345">
        <f t="shared" si="33"/>
        <v>0</v>
      </c>
    </row>
    <row r="133" spans="1:27">
      <c r="A133" s="322">
        <v>126</v>
      </c>
      <c r="B133" s="315">
        <f>IF($B$4="上水道",IF($B$2&lt;=20,LOOKUP(A133,単価明細!A:A,単価明細!B:B),LOOKUP(A133,単価明細!A:A,単価明細!F:F)),IF($B$2&lt;=20,LOOKUP(A133,単価明細!A:A,単価明細!B:B),LOOKUP(A133,単価明細!A:A,単価明細!F:F))+10)</f>
        <v>240</v>
      </c>
      <c r="C133" s="319">
        <f>IF($B$4="上水道",IF($B$2&lt;=20,LOOKUP(A133,単価明細!A:A,単価明細!C:C),LOOKUP(A133,単価明細!A:A,単価明細!G:G)),IF($B$2&lt;=20,LOOKUP(A133,単価明細!A:A,単価明細!C:C),LOOKUP(A133,単価明細!A:A,単価明細!G:G))+300)</f>
        <v>0</v>
      </c>
      <c r="D133" s="319">
        <f t="shared" si="34"/>
        <v>24490</v>
      </c>
      <c r="E133" s="319">
        <f>LOOKUP($B$2,単価明細!J:J,単価明細!K:K)</f>
        <v>1800</v>
      </c>
      <c r="F133" s="319">
        <f t="shared" si="19"/>
        <v>2620</v>
      </c>
      <c r="G133" s="316">
        <f t="shared" si="20"/>
        <v>28910</v>
      </c>
      <c r="H133" s="315">
        <f>単価明細!M128</f>
        <v>270</v>
      </c>
      <c r="I133" s="319">
        <f>早見表!$Q$37</f>
        <v>1350</v>
      </c>
      <c r="J133" s="314">
        <f t="shared" si="35"/>
        <v>27320</v>
      </c>
      <c r="K133" s="314">
        <f t="shared" si="21"/>
        <v>2860</v>
      </c>
      <c r="L133" s="316">
        <f t="shared" si="22"/>
        <v>31530</v>
      </c>
      <c r="M133" s="319">
        <f t="shared" si="23"/>
        <v>126</v>
      </c>
      <c r="N133" s="319">
        <f>IF($B$1=1,B133,LOOKUP(M133,単価明細!A:A,単価明細!B:B)*B$1)</f>
        <v>240</v>
      </c>
      <c r="O133" s="319">
        <f t="shared" si="24"/>
        <v>0</v>
      </c>
      <c r="P133" s="319">
        <f t="shared" si="36"/>
        <v>24490</v>
      </c>
      <c r="Q133" s="319">
        <f>LOOKUP($B$2,単価明細!J:J,単価明細!K:K)</f>
        <v>1800</v>
      </c>
      <c r="R133" s="319">
        <f t="shared" si="25"/>
        <v>2620</v>
      </c>
      <c r="S133" s="319">
        <f t="shared" si="26"/>
        <v>28910</v>
      </c>
      <c r="T133" s="317">
        <f t="shared" si="27"/>
        <v>0</v>
      </c>
      <c r="U133" s="314">
        <f t="shared" si="28"/>
        <v>270</v>
      </c>
      <c r="V133" s="314">
        <f t="shared" si="29"/>
        <v>1350</v>
      </c>
      <c r="W133" s="314">
        <f t="shared" si="37"/>
        <v>27320</v>
      </c>
      <c r="X133" s="314">
        <f t="shared" si="30"/>
        <v>2860</v>
      </c>
      <c r="Y133" s="314">
        <f t="shared" si="31"/>
        <v>31530</v>
      </c>
      <c r="Z133" s="317">
        <f t="shared" si="32"/>
        <v>0</v>
      </c>
      <c r="AA133" s="345">
        <f t="shared" si="33"/>
        <v>0</v>
      </c>
    </row>
    <row r="134" spans="1:27">
      <c r="A134" s="322">
        <v>127</v>
      </c>
      <c r="B134" s="315">
        <f>IF($B$4="上水道",IF($B$2&lt;=20,LOOKUP(A134,単価明細!A:A,単価明細!B:B),LOOKUP(A134,単価明細!A:A,単価明細!F:F)),IF($B$2&lt;=20,LOOKUP(A134,単価明細!A:A,単価明細!B:B),LOOKUP(A134,単価明細!A:A,単価明細!F:F))+10)</f>
        <v>240</v>
      </c>
      <c r="C134" s="319">
        <f>IF($B$4="上水道",IF($B$2&lt;=20,LOOKUP(A134,単価明細!A:A,単価明細!C:C),LOOKUP(A134,単価明細!A:A,単価明細!G:G)),IF($B$2&lt;=20,LOOKUP(A134,単価明細!A:A,単価明細!C:C),LOOKUP(A134,単価明細!A:A,単価明細!G:G))+300)</f>
        <v>0</v>
      </c>
      <c r="D134" s="319">
        <f t="shared" si="34"/>
        <v>24730</v>
      </c>
      <c r="E134" s="319">
        <f>LOOKUP($B$2,単価明細!J:J,単価明細!K:K)</f>
        <v>1800</v>
      </c>
      <c r="F134" s="319">
        <f t="shared" si="19"/>
        <v>2650</v>
      </c>
      <c r="G134" s="316">
        <f t="shared" si="20"/>
        <v>29180</v>
      </c>
      <c r="H134" s="315">
        <f>単価明細!M129</f>
        <v>270</v>
      </c>
      <c r="I134" s="319">
        <f>早見表!$Q$37</f>
        <v>1350</v>
      </c>
      <c r="J134" s="314">
        <f t="shared" si="35"/>
        <v>27590</v>
      </c>
      <c r="K134" s="314">
        <f t="shared" si="21"/>
        <v>2890</v>
      </c>
      <c r="L134" s="316">
        <f t="shared" si="22"/>
        <v>31830</v>
      </c>
      <c r="M134" s="319">
        <f t="shared" si="23"/>
        <v>127</v>
      </c>
      <c r="N134" s="319">
        <f>IF($B$1=1,B134,LOOKUP(M134,単価明細!A:A,単価明細!B:B)*B$1)</f>
        <v>240</v>
      </c>
      <c r="O134" s="319">
        <f t="shared" si="24"/>
        <v>0</v>
      </c>
      <c r="P134" s="319">
        <f t="shared" si="36"/>
        <v>24730</v>
      </c>
      <c r="Q134" s="319">
        <f>LOOKUP($B$2,単価明細!J:J,単価明細!K:K)</f>
        <v>1800</v>
      </c>
      <c r="R134" s="319">
        <f t="shared" si="25"/>
        <v>2650</v>
      </c>
      <c r="S134" s="319">
        <f t="shared" si="26"/>
        <v>29180</v>
      </c>
      <c r="T134" s="317">
        <f t="shared" si="27"/>
        <v>0</v>
      </c>
      <c r="U134" s="314">
        <f t="shared" si="28"/>
        <v>270</v>
      </c>
      <c r="V134" s="314">
        <f t="shared" si="29"/>
        <v>1350</v>
      </c>
      <c r="W134" s="314">
        <f t="shared" si="37"/>
        <v>27590</v>
      </c>
      <c r="X134" s="314">
        <f t="shared" si="30"/>
        <v>2890</v>
      </c>
      <c r="Y134" s="314">
        <f t="shared" si="31"/>
        <v>31830</v>
      </c>
      <c r="Z134" s="317">
        <f t="shared" si="32"/>
        <v>0</v>
      </c>
      <c r="AA134" s="345">
        <f t="shared" si="33"/>
        <v>0</v>
      </c>
    </row>
    <row r="135" spans="1:27">
      <c r="A135" s="322">
        <v>128</v>
      </c>
      <c r="B135" s="315">
        <f>IF($B$4="上水道",IF($B$2&lt;=20,LOOKUP(A135,単価明細!A:A,単価明細!B:B),LOOKUP(A135,単価明細!A:A,単価明細!F:F)),IF($B$2&lt;=20,LOOKUP(A135,単価明細!A:A,単価明細!B:B),LOOKUP(A135,単価明細!A:A,単価明細!F:F))+10)</f>
        <v>240</v>
      </c>
      <c r="C135" s="319">
        <f>IF($B$4="上水道",IF($B$2&lt;=20,LOOKUP(A135,単価明細!A:A,単価明細!C:C),LOOKUP(A135,単価明細!A:A,単価明細!G:G)),IF($B$2&lt;=20,LOOKUP(A135,単価明細!A:A,単価明細!C:C),LOOKUP(A135,単価明細!A:A,単価明細!G:G))+300)</f>
        <v>0</v>
      </c>
      <c r="D135" s="319">
        <f t="shared" si="34"/>
        <v>24970</v>
      </c>
      <c r="E135" s="319">
        <f>LOOKUP($B$2,単価明細!J:J,単価明細!K:K)</f>
        <v>1800</v>
      </c>
      <c r="F135" s="319">
        <f t="shared" ref="F135:F198" si="38">ROUNDDOWN((C135+D135+E135)*$B$3,-1)</f>
        <v>2670</v>
      </c>
      <c r="G135" s="316">
        <f t="shared" ref="G135:G198" si="39">SUM(C135:F135)</f>
        <v>29440</v>
      </c>
      <c r="H135" s="315">
        <f>単価明細!M130</f>
        <v>270</v>
      </c>
      <c r="I135" s="319">
        <f>早見表!$Q$37</f>
        <v>1350</v>
      </c>
      <c r="J135" s="314">
        <f t="shared" si="35"/>
        <v>27860</v>
      </c>
      <c r="K135" s="314">
        <f t="shared" ref="K135:K198" si="40">ROUNDDOWN((I135+J135)*$B$3,-1)</f>
        <v>2920</v>
      </c>
      <c r="L135" s="316">
        <f t="shared" ref="L135:L198" si="41">SUM(I135:K135)</f>
        <v>32130</v>
      </c>
      <c r="M135" s="319">
        <f t="shared" ref="M135:M198" si="42">ROUNDDOWN(A135/B$1,0)</f>
        <v>128</v>
      </c>
      <c r="N135" s="319">
        <f>IF($B$1=1,B135,LOOKUP(M135,単価明細!A:A,単価明細!B:B)*B$1)</f>
        <v>240</v>
      </c>
      <c r="O135" s="319">
        <f t="shared" ref="O135:O198" si="43">C135*B$1</f>
        <v>0</v>
      </c>
      <c r="P135" s="319">
        <f t="shared" si="36"/>
        <v>24970</v>
      </c>
      <c r="Q135" s="319">
        <f>LOOKUP($B$2,単価明細!J:J,単価明細!K:K)</f>
        <v>1800</v>
      </c>
      <c r="R135" s="319">
        <f t="shared" ref="R135:R198" si="44">ROUNDDOWN((O135+P135+Q135)*$B$3,-1)</f>
        <v>2670</v>
      </c>
      <c r="S135" s="319">
        <f t="shared" ref="S135:S198" si="45">SUM(O135:R135)</f>
        <v>29440</v>
      </c>
      <c r="T135" s="317">
        <f t="shared" ref="T135:T198" si="46">G135-S135</f>
        <v>0</v>
      </c>
      <c r="U135" s="314">
        <f t="shared" ref="U135:U198" si="47">LOOKUP(M135,A:A,H:H)*$B$1</f>
        <v>270</v>
      </c>
      <c r="V135" s="314">
        <f t="shared" ref="V135:V198" si="48">I135*B$1</f>
        <v>1350</v>
      </c>
      <c r="W135" s="314">
        <f t="shared" si="37"/>
        <v>27860</v>
      </c>
      <c r="X135" s="314">
        <f t="shared" ref="X135:X198" si="49">ROUNDDOWN((V135+W135)*$B$3,-1)</f>
        <v>2920</v>
      </c>
      <c r="Y135" s="314">
        <f t="shared" ref="Y135:Y198" si="50">SUM(V135:X135)</f>
        <v>32130</v>
      </c>
      <c r="Z135" s="317">
        <f t="shared" ref="Z135:Z198" si="51">L135-Y135</f>
        <v>0</v>
      </c>
      <c r="AA135" s="345">
        <f t="shared" ref="AA135:AA198" si="52">G135+L135-S135-Y135</f>
        <v>0</v>
      </c>
    </row>
    <row r="136" spans="1:27">
      <c r="A136" s="322">
        <v>129</v>
      </c>
      <c r="B136" s="315">
        <f>IF($B$4="上水道",IF($B$2&lt;=20,LOOKUP(A136,単価明細!A:A,単価明細!B:B),LOOKUP(A136,単価明細!A:A,単価明細!F:F)),IF($B$2&lt;=20,LOOKUP(A136,単価明細!A:A,単価明細!B:B),LOOKUP(A136,単価明細!A:A,単価明細!F:F))+10)</f>
        <v>240</v>
      </c>
      <c r="C136" s="319">
        <f>IF($B$4="上水道",IF($B$2&lt;=20,LOOKUP(A136,単価明細!A:A,単価明細!C:C),LOOKUP(A136,単価明細!A:A,単価明細!G:G)),IF($B$2&lt;=20,LOOKUP(A136,単価明細!A:A,単価明細!C:C),LOOKUP(A136,単価明細!A:A,単価明細!G:G))+300)</f>
        <v>0</v>
      </c>
      <c r="D136" s="319">
        <f t="shared" ref="D136:D199" si="53">D135+B136</f>
        <v>25210</v>
      </c>
      <c r="E136" s="319">
        <f>LOOKUP($B$2,単価明細!J:J,単価明細!K:K)</f>
        <v>1800</v>
      </c>
      <c r="F136" s="319">
        <f t="shared" si="38"/>
        <v>2700</v>
      </c>
      <c r="G136" s="316">
        <f t="shared" si="39"/>
        <v>29710</v>
      </c>
      <c r="H136" s="315">
        <f>単価明細!M131</f>
        <v>270</v>
      </c>
      <c r="I136" s="319">
        <f>早見表!$Q$37</f>
        <v>1350</v>
      </c>
      <c r="J136" s="314">
        <f t="shared" ref="J136:J199" si="54">H136+J135</f>
        <v>28130</v>
      </c>
      <c r="K136" s="314">
        <f t="shared" si="40"/>
        <v>2940</v>
      </c>
      <c r="L136" s="316">
        <f t="shared" si="41"/>
        <v>32420</v>
      </c>
      <c r="M136" s="319">
        <f t="shared" si="42"/>
        <v>129</v>
      </c>
      <c r="N136" s="319">
        <f>IF($B$1=1,B136,LOOKUP(M136,単価明細!A:A,単価明細!B:B)*B$1)</f>
        <v>240</v>
      </c>
      <c r="O136" s="319">
        <f t="shared" si="43"/>
        <v>0</v>
      </c>
      <c r="P136" s="319">
        <f t="shared" ref="P136:P199" si="55">IF(M135=M136,P135,P135+N136)</f>
        <v>25210</v>
      </c>
      <c r="Q136" s="319">
        <f>LOOKUP($B$2,単価明細!J:J,単価明細!K:K)</f>
        <v>1800</v>
      </c>
      <c r="R136" s="319">
        <f t="shared" si="44"/>
        <v>2700</v>
      </c>
      <c r="S136" s="319">
        <f t="shared" si="45"/>
        <v>29710</v>
      </c>
      <c r="T136" s="317">
        <f t="shared" si="46"/>
        <v>0</v>
      </c>
      <c r="U136" s="314">
        <f t="shared" si="47"/>
        <v>270</v>
      </c>
      <c r="V136" s="314">
        <f t="shared" si="48"/>
        <v>1350</v>
      </c>
      <c r="W136" s="314">
        <f t="shared" ref="W136:W199" si="56">IF(M135=M136,W135,W135+U136)</f>
        <v>28130</v>
      </c>
      <c r="X136" s="314">
        <f t="shared" si="49"/>
        <v>2940</v>
      </c>
      <c r="Y136" s="314">
        <f t="shared" si="50"/>
        <v>32420</v>
      </c>
      <c r="Z136" s="317">
        <f t="shared" si="51"/>
        <v>0</v>
      </c>
      <c r="AA136" s="345">
        <f t="shared" si="52"/>
        <v>0</v>
      </c>
    </row>
    <row r="137" spans="1:27">
      <c r="A137" s="322">
        <v>130</v>
      </c>
      <c r="B137" s="315">
        <f>IF($B$4="上水道",IF($B$2&lt;=20,LOOKUP(A137,単価明細!A:A,単価明細!B:B),LOOKUP(A137,単価明細!A:A,単価明細!F:F)),IF($B$2&lt;=20,LOOKUP(A137,単価明細!A:A,単価明細!B:B),LOOKUP(A137,単価明細!A:A,単価明細!F:F))+10)</f>
        <v>240</v>
      </c>
      <c r="C137" s="319">
        <f>IF($B$4="上水道",IF($B$2&lt;=20,LOOKUP(A137,単価明細!A:A,単価明細!C:C),LOOKUP(A137,単価明細!A:A,単価明細!G:G)),IF($B$2&lt;=20,LOOKUP(A137,単価明細!A:A,単価明細!C:C),LOOKUP(A137,単価明細!A:A,単価明細!G:G))+300)</f>
        <v>0</v>
      </c>
      <c r="D137" s="319">
        <f t="shared" si="53"/>
        <v>25450</v>
      </c>
      <c r="E137" s="319">
        <f>LOOKUP($B$2,単価明細!J:J,単価明細!K:K)</f>
        <v>1800</v>
      </c>
      <c r="F137" s="319">
        <f t="shared" si="38"/>
        <v>2720</v>
      </c>
      <c r="G137" s="316">
        <f t="shared" si="39"/>
        <v>29970</v>
      </c>
      <c r="H137" s="315">
        <f>単価明細!M132</f>
        <v>270</v>
      </c>
      <c r="I137" s="319">
        <f>早見表!$Q$37</f>
        <v>1350</v>
      </c>
      <c r="J137" s="314">
        <f t="shared" si="54"/>
        <v>28400</v>
      </c>
      <c r="K137" s="314">
        <f t="shared" si="40"/>
        <v>2970</v>
      </c>
      <c r="L137" s="316">
        <f t="shared" si="41"/>
        <v>32720</v>
      </c>
      <c r="M137" s="319">
        <f t="shared" si="42"/>
        <v>130</v>
      </c>
      <c r="N137" s="319">
        <f>IF($B$1=1,B137,LOOKUP(M137,単価明細!A:A,単価明細!B:B)*B$1)</f>
        <v>240</v>
      </c>
      <c r="O137" s="319">
        <f t="shared" si="43"/>
        <v>0</v>
      </c>
      <c r="P137" s="319">
        <f t="shared" si="55"/>
        <v>25450</v>
      </c>
      <c r="Q137" s="319">
        <f>LOOKUP($B$2,単価明細!J:J,単価明細!K:K)</f>
        <v>1800</v>
      </c>
      <c r="R137" s="319">
        <f t="shared" si="44"/>
        <v>2720</v>
      </c>
      <c r="S137" s="319">
        <f t="shared" si="45"/>
        <v>29970</v>
      </c>
      <c r="T137" s="317">
        <f t="shared" si="46"/>
        <v>0</v>
      </c>
      <c r="U137" s="314">
        <f t="shared" si="47"/>
        <v>270</v>
      </c>
      <c r="V137" s="314">
        <f t="shared" si="48"/>
        <v>1350</v>
      </c>
      <c r="W137" s="314">
        <f t="shared" si="56"/>
        <v>28400</v>
      </c>
      <c r="X137" s="314">
        <f t="shared" si="49"/>
        <v>2970</v>
      </c>
      <c r="Y137" s="314">
        <f t="shared" si="50"/>
        <v>32720</v>
      </c>
      <c r="Z137" s="317">
        <f t="shared" si="51"/>
        <v>0</v>
      </c>
      <c r="AA137" s="345">
        <f t="shared" si="52"/>
        <v>0</v>
      </c>
    </row>
    <row r="138" spans="1:27">
      <c r="A138" s="322">
        <v>131</v>
      </c>
      <c r="B138" s="315">
        <f>IF($B$4="上水道",IF($B$2&lt;=20,LOOKUP(A138,単価明細!A:A,単価明細!B:B),LOOKUP(A138,単価明細!A:A,単価明細!F:F)),IF($B$2&lt;=20,LOOKUP(A138,単価明細!A:A,単価明細!B:B),LOOKUP(A138,単価明細!A:A,単価明細!F:F))+10)</f>
        <v>240</v>
      </c>
      <c r="C138" s="319">
        <f>IF($B$4="上水道",IF($B$2&lt;=20,LOOKUP(A138,単価明細!A:A,単価明細!C:C),LOOKUP(A138,単価明細!A:A,単価明細!G:G)),IF($B$2&lt;=20,LOOKUP(A138,単価明細!A:A,単価明細!C:C),LOOKUP(A138,単価明細!A:A,単価明細!G:G))+300)</f>
        <v>0</v>
      </c>
      <c r="D138" s="319">
        <f t="shared" si="53"/>
        <v>25690</v>
      </c>
      <c r="E138" s="319">
        <f>LOOKUP($B$2,単価明細!J:J,単価明細!K:K)</f>
        <v>1800</v>
      </c>
      <c r="F138" s="319">
        <f t="shared" si="38"/>
        <v>2740</v>
      </c>
      <c r="G138" s="316">
        <f t="shared" si="39"/>
        <v>30230</v>
      </c>
      <c r="H138" s="315">
        <f>単価明細!M133</f>
        <v>270</v>
      </c>
      <c r="I138" s="319">
        <f>早見表!$Q$37</f>
        <v>1350</v>
      </c>
      <c r="J138" s="314">
        <f t="shared" si="54"/>
        <v>28670</v>
      </c>
      <c r="K138" s="314">
        <f t="shared" si="40"/>
        <v>3000</v>
      </c>
      <c r="L138" s="316">
        <f t="shared" si="41"/>
        <v>33020</v>
      </c>
      <c r="M138" s="319">
        <f t="shared" si="42"/>
        <v>131</v>
      </c>
      <c r="N138" s="319">
        <f>IF($B$1=1,B138,LOOKUP(M138,単価明細!A:A,単価明細!B:B)*B$1)</f>
        <v>240</v>
      </c>
      <c r="O138" s="319">
        <f t="shared" si="43"/>
        <v>0</v>
      </c>
      <c r="P138" s="319">
        <f t="shared" si="55"/>
        <v>25690</v>
      </c>
      <c r="Q138" s="319">
        <f>LOOKUP($B$2,単価明細!J:J,単価明細!K:K)</f>
        <v>1800</v>
      </c>
      <c r="R138" s="319">
        <f t="shared" si="44"/>
        <v>2740</v>
      </c>
      <c r="S138" s="319">
        <f t="shared" si="45"/>
        <v>30230</v>
      </c>
      <c r="T138" s="317">
        <f t="shared" si="46"/>
        <v>0</v>
      </c>
      <c r="U138" s="314">
        <f t="shared" si="47"/>
        <v>270</v>
      </c>
      <c r="V138" s="314">
        <f t="shared" si="48"/>
        <v>1350</v>
      </c>
      <c r="W138" s="314">
        <f t="shared" si="56"/>
        <v>28670</v>
      </c>
      <c r="X138" s="314">
        <f t="shared" si="49"/>
        <v>3000</v>
      </c>
      <c r="Y138" s="314">
        <f t="shared" si="50"/>
        <v>33020</v>
      </c>
      <c r="Z138" s="317">
        <f t="shared" si="51"/>
        <v>0</v>
      </c>
      <c r="AA138" s="345">
        <f t="shared" si="52"/>
        <v>0</v>
      </c>
    </row>
    <row r="139" spans="1:27">
      <c r="A139" s="322">
        <v>132</v>
      </c>
      <c r="B139" s="315">
        <f>IF($B$4="上水道",IF($B$2&lt;=20,LOOKUP(A139,単価明細!A:A,単価明細!B:B),LOOKUP(A139,単価明細!A:A,単価明細!F:F)),IF($B$2&lt;=20,LOOKUP(A139,単価明細!A:A,単価明細!B:B),LOOKUP(A139,単価明細!A:A,単価明細!F:F))+10)</f>
        <v>240</v>
      </c>
      <c r="C139" s="319">
        <f>IF($B$4="上水道",IF($B$2&lt;=20,LOOKUP(A139,単価明細!A:A,単価明細!C:C),LOOKUP(A139,単価明細!A:A,単価明細!G:G)),IF($B$2&lt;=20,LOOKUP(A139,単価明細!A:A,単価明細!C:C),LOOKUP(A139,単価明細!A:A,単価明細!G:G))+300)</f>
        <v>0</v>
      </c>
      <c r="D139" s="319">
        <f t="shared" si="53"/>
        <v>25930</v>
      </c>
      <c r="E139" s="319">
        <f>LOOKUP($B$2,単価明細!J:J,単価明細!K:K)</f>
        <v>1800</v>
      </c>
      <c r="F139" s="319">
        <f t="shared" si="38"/>
        <v>2770</v>
      </c>
      <c r="G139" s="316">
        <f t="shared" si="39"/>
        <v>30500</v>
      </c>
      <c r="H139" s="315">
        <f>単価明細!M134</f>
        <v>270</v>
      </c>
      <c r="I139" s="319">
        <f>早見表!$Q$37</f>
        <v>1350</v>
      </c>
      <c r="J139" s="314">
        <f t="shared" si="54"/>
        <v>28940</v>
      </c>
      <c r="K139" s="314">
        <f t="shared" si="40"/>
        <v>3020</v>
      </c>
      <c r="L139" s="316">
        <f t="shared" si="41"/>
        <v>33310</v>
      </c>
      <c r="M139" s="319">
        <f t="shared" si="42"/>
        <v>132</v>
      </c>
      <c r="N139" s="319">
        <f>IF($B$1=1,B139,LOOKUP(M139,単価明細!A:A,単価明細!B:B)*B$1)</f>
        <v>240</v>
      </c>
      <c r="O139" s="319">
        <f t="shared" si="43"/>
        <v>0</v>
      </c>
      <c r="P139" s="319">
        <f t="shared" si="55"/>
        <v>25930</v>
      </c>
      <c r="Q139" s="319">
        <f>LOOKUP($B$2,単価明細!J:J,単価明細!K:K)</f>
        <v>1800</v>
      </c>
      <c r="R139" s="319">
        <f t="shared" si="44"/>
        <v>2770</v>
      </c>
      <c r="S139" s="319">
        <f t="shared" si="45"/>
        <v>30500</v>
      </c>
      <c r="T139" s="317">
        <f t="shared" si="46"/>
        <v>0</v>
      </c>
      <c r="U139" s="314">
        <f t="shared" si="47"/>
        <v>270</v>
      </c>
      <c r="V139" s="314">
        <f t="shared" si="48"/>
        <v>1350</v>
      </c>
      <c r="W139" s="314">
        <f t="shared" si="56"/>
        <v>28940</v>
      </c>
      <c r="X139" s="314">
        <f t="shared" si="49"/>
        <v>3020</v>
      </c>
      <c r="Y139" s="314">
        <f t="shared" si="50"/>
        <v>33310</v>
      </c>
      <c r="Z139" s="317">
        <f t="shared" si="51"/>
        <v>0</v>
      </c>
      <c r="AA139" s="345">
        <f t="shared" si="52"/>
        <v>0</v>
      </c>
    </row>
    <row r="140" spans="1:27">
      <c r="A140" s="322">
        <v>133</v>
      </c>
      <c r="B140" s="315">
        <f>IF($B$4="上水道",IF($B$2&lt;=20,LOOKUP(A140,単価明細!A:A,単価明細!B:B),LOOKUP(A140,単価明細!A:A,単価明細!F:F)),IF($B$2&lt;=20,LOOKUP(A140,単価明細!A:A,単価明細!B:B),LOOKUP(A140,単価明細!A:A,単価明細!F:F))+10)</f>
        <v>240</v>
      </c>
      <c r="C140" s="319">
        <f>IF($B$4="上水道",IF($B$2&lt;=20,LOOKUP(A140,単価明細!A:A,単価明細!C:C),LOOKUP(A140,単価明細!A:A,単価明細!G:G)),IF($B$2&lt;=20,LOOKUP(A140,単価明細!A:A,単価明細!C:C),LOOKUP(A140,単価明細!A:A,単価明細!G:G))+300)</f>
        <v>0</v>
      </c>
      <c r="D140" s="319">
        <f t="shared" si="53"/>
        <v>26170</v>
      </c>
      <c r="E140" s="319">
        <f>LOOKUP($B$2,単価明細!J:J,単価明細!K:K)</f>
        <v>1800</v>
      </c>
      <c r="F140" s="319">
        <f t="shared" si="38"/>
        <v>2790</v>
      </c>
      <c r="G140" s="316">
        <f t="shared" si="39"/>
        <v>30760</v>
      </c>
      <c r="H140" s="315">
        <f>単価明細!M135</f>
        <v>270</v>
      </c>
      <c r="I140" s="319">
        <f>早見表!$Q$37</f>
        <v>1350</v>
      </c>
      <c r="J140" s="314">
        <f t="shared" si="54"/>
        <v>29210</v>
      </c>
      <c r="K140" s="314">
        <f t="shared" si="40"/>
        <v>3050</v>
      </c>
      <c r="L140" s="316">
        <f t="shared" si="41"/>
        <v>33610</v>
      </c>
      <c r="M140" s="319">
        <f t="shared" si="42"/>
        <v>133</v>
      </c>
      <c r="N140" s="319">
        <f>IF($B$1=1,B140,LOOKUP(M140,単価明細!A:A,単価明細!B:B)*B$1)</f>
        <v>240</v>
      </c>
      <c r="O140" s="319">
        <f t="shared" si="43"/>
        <v>0</v>
      </c>
      <c r="P140" s="319">
        <f t="shared" si="55"/>
        <v>26170</v>
      </c>
      <c r="Q140" s="319">
        <f>LOOKUP($B$2,単価明細!J:J,単価明細!K:K)</f>
        <v>1800</v>
      </c>
      <c r="R140" s="319">
        <f t="shared" si="44"/>
        <v>2790</v>
      </c>
      <c r="S140" s="319">
        <f t="shared" si="45"/>
        <v>30760</v>
      </c>
      <c r="T140" s="317">
        <f t="shared" si="46"/>
        <v>0</v>
      </c>
      <c r="U140" s="314">
        <f t="shared" si="47"/>
        <v>270</v>
      </c>
      <c r="V140" s="314">
        <f t="shared" si="48"/>
        <v>1350</v>
      </c>
      <c r="W140" s="314">
        <f t="shared" si="56"/>
        <v>29210</v>
      </c>
      <c r="X140" s="314">
        <f t="shared" si="49"/>
        <v>3050</v>
      </c>
      <c r="Y140" s="314">
        <f t="shared" si="50"/>
        <v>33610</v>
      </c>
      <c r="Z140" s="317">
        <f t="shared" si="51"/>
        <v>0</v>
      </c>
      <c r="AA140" s="345">
        <f t="shared" si="52"/>
        <v>0</v>
      </c>
    </row>
    <row r="141" spans="1:27">
      <c r="A141" s="322">
        <v>134</v>
      </c>
      <c r="B141" s="315">
        <f>IF($B$4="上水道",IF($B$2&lt;=20,LOOKUP(A141,単価明細!A:A,単価明細!B:B),LOOKUP(A141,単価明細!A:A,単価明細!F:F)),IF($B$2&lt;=20,LOOKUP(A141,単価明細!A:A,単価明細!B:B),LOOKUP(A141,単価明細!A:A,単価明細!F:F))+10)</f>
        <v>240</v>
      </c>
      <c r="C141" s="319">
        <f>IF($B$4="上水道",IF($B$2&lt;=20,LOOKUP(A141,単価明細!A:A,単価明細!C:C),LOOKUP(A141,単価明細!A:A,単価明細!G:G)),IF($B$2&lt;=20,LOOKUP(A141,単価明細!A:A,単価明細!C:C),LOOKUP(A141,単価明細!A:A,単価明細!G:G))+300)</f>
        <v>0</v>
      </c>
      <c r="D141" s="319">
        <f t="shared" si="53"/>
        <v>26410</v>
      </c>
      <c r="E141" s="319">
        <f>LOOKUP($B$2,単価明細!J:J,単価明細!K:K)</f>
        <v>1800</v>
      </c>
      <c r="F141" s="319">
        <f t="shared" si="38"/>
        <v>2820</v>
      </c>
      <c r="G141" s="316">
        <f t="shared" si="39"/>
        <v>31030</v>
      </c>
      <c r="H141" s="315">
        <f>単価明細!M136</f>
        <v>270</v>
      </c>
      <c r="I141" s="319">
        <f>早見表!$Q$37</f>
        <v>1350</v>
      </c>
      <c r="J141" s="314">
        <f t="shared" si="54"/>
        <v>29480</v>
      </c>
      <c r="K141" s="314">
        <f t="shared" si="40"/>
        <v>3080</v>
      </c>
      <c r="L141" s="316">
        <f t="shared" si="41"/>
        <v>33910</v>
      </c>
      <c r="M141" s="319">
        <f t="shared" si="42"/>
        <v>134</v>
      </c>
      <c r="N141" s="319">
        <f>IF($B$1=1,B141,LOOKUP(M141,単価明細!A:A,単価明細!B:B)*B$1)</f>
        <v>240</v>
      </c>
      <c r="O141" s="319">
        <f t="shared" si="43"/>
        <v>0</v>
      </c>
      <c r="P141" s="319">
        <f t="shared" si="55"/>
        <v>26410</v>
      </c>
      <c r="Q141" s="319">
        <f>LOOKUP($B$2,単価明細!J:J,単価明細!K:K)</f>
        <v>1800</v>
      </c>
      <c r="R141" s="319">
        <f t="shared" si="44"/>
        <v>2820</v>
      </c>
      <c r="S141" s="319">
        <f t="shared" si="45"/>
        <v>31030</v>
      </c>
      <c r="T141" s="317">
        <f t="shared" si="46"/>
        <v>0</v>
      </c>
      <c r="U141" s="314">
        <f t="shared" si="47"/>
        <v>270</v>
      </c>
      <c r="V141" s="314">
        <f t="shared" si="48"/>
        <v>1350</v>
      </c>
      <c r="W141" s="314">
        <f t="shared" si="56"/>
        <v>29480</v>
      </c>
      <c r="X141" s="314">
        <f t="shared" si="49"/>
        <v>3080</v>
      </c>
      <c r="Y141" s="314">
        <f t="shared" si="50"/>
        <v>33910</v>
      </c>
      <c r="Z141" s="317">
        <f t="shared" si="51"/>
        <v>0</v>
      </c>
      <c r="AA141" s="345">
        <f t="shared" si="52"/>
        <v>0</v>
      </c>
    </row>
    <row r="142" spans="1:27">
      <c r="A142" s="322">
        <v>135</v>
      </c>
      <c r="B142" s="315">
        <f>IF($B$4="上水道",IF($B$2&lt;=20,LOOKUP(A142,単価明細!A:A,単価明細!B:B),LOOKUP(A142,単価明細!A:A,単価明細!F:F)),IF($B$2&lt;=20,LOOKUP(A142,単価明細!A:A,単価明細!B:B),LOOKUP(A142,単価明細!A:A,単価明細!F:F))+10)</f>
        <v>240</v>
      </c>
      <c r="C142" s="319">
        <f>IF($B$4="上水道",IF($B$2&lt;=20,LOOKUP(A142,単価明細!A:A,単価明細!C:C),LOOKUP(A142,単価明細!A:A,単価明細!G:G)),IF($B$2&lt;=20,LOOKUP(A142,単価明細!A:A,単価明細!C:C),LOOKUP(A142,単価明細!A:A,単価明細!G:G))+300)</f>
        <v>0</v>
      </c>
      <c r="D142" s="319">
        <f t="shared" si="53"/>
        <v>26650</v>
      </c>
      <c r="E142" s="319">
        <f>LOOKUP($B$2,単価明細!J:J,単価明細!K:K)</f>
        <v>1800</v>
      </c>
      <c r="F142" s="319">
        <f t="shared" si="38"/>
        <v>2840</v>
      </c>
      <c r="G142" s="316">
        <f t="shared" si="39"/>
        <v>31290</v>
      </c>
      <c r="H142" s="315">
        <f>単価明細!M137</f>
        <v>270</v>
      </c>
      <c r="I142" s="319">
        <f>早見表!$Q$37</f>
        <v>1350</v>
      </c>
      <c r="J142" s="314">
        <f t="shared" si="54"/>
        <v>29750</v>
      </c>
      <c r="K142" s="314">
        <f t="shared" si="40"/>
        <v>3110</v>
      </c>
      <c r="L142" s="316">
        <f t="shared" si="41"/>
        <v>34210</v>
      </c>
      <c r="M142" s="319">
        <f t="shared" si="42"/>
        <v>135</v>
      </c>
      <c r="N142" s="319">
        <f>IF($B$1=1,B142,LOOKUP(M142,単価明細!A:A,単価明細!B:B)*B$1)</f>
        <v>240</v>
      </c>
      <c r="O142" s="319">
        <f t="shared" si="43"/>
        <v>0</v>
      </c>
      <c r="P142" s="319">
        <f t="shared" si="55"/>
        <v>26650</v>
      </c>
      <c r="Q142" s="319">
        <f>LOOKUP($B$2,単価明細!J:J,単価明細!K:K)</f>
        <v>1800</v>
      </c>
      <c r="R142" s="319">
        <f t="shared" si="44"/>
        <v>2840</v>
      </c>
      <c r="S142" s="319">
        <f t="shared" si="45"/>
        <v>31290</v>
      </c>
      <c r="T142" s="317">
        <f t="shared" si="46"/>
        <v>0</v>
      </c>
      <c r="U142" s="314">
        <f t="shared" si="47"/>
        <v>270</v>
      </c>
      <c r="V142" s="314">
        <f t="shared" si="48"/>
        <v>1350</v>
      </c>
      <c r="W142" s="314">
        <f t="shared" si="56"/>
        <v>29750</v>
      </c>
      <c r="X142" s="314">
        <f t="shared" si="49"/>
        <v>3110</v>
      </c>
      <c r="Y142" s="314">
        <f t="shared" si="50"/>
        <v>34210</v>
      </c>
      <c r="Z142" s="317">
        <f t="shared" si="51"/>
        <v>0</v>
      </c>
      <c r="AA142" s="345">
        <f t="shared" si="52"/>
        <v>0</v>
      </c>
    </row>
    <row r="143" spans="1:27">
      <c r="A143" s="322">
        <v>136</v>
      </c>
      <c r="B143" s="315">
        <f>IF($B$4="上水道",IF($B$2&lt;=20,LOOKUP(A143,単価明細!A:A,単価明細!B:B),LOOKUP(A143,単価明細!A:A,単価明細!F:F)),IF($B$2&lt;=20,LOOKUP(A143,単価明細!A:A,単価明細!B:B),LOOKUP(A143,単価明細!A:A,単価明細!F:F))+10)</f>
        <v>240</v>
      </c>
      <c r="C143" s="319">
        <f>IF($B$4="上水道",IF($B$2&lt;=20,LOOKUP(A143,単価明細!A:A,単価明細!C:C),LOOKUP(A143,単価明細!A:A,単価明細!G:G)),IF($B$2&lt;=20,LOOKUP(A143,単価明細!A:A,単価明細!C:C),LOOKUP(A143,単価明細!A:A,単価明細!G:G))+300)</f>
        <v>0</v>
      </c>
      <c r="D143" s="319">
        <f t="shared" si="53"/>
        <v>26890</v>
      </c>
      <c r="E143" s="319">
        <f>LOOKUP($B$2,単価明細!J:J,単価明細!K:K)</f>
        <v>1800</v>
      </c>
      <c r="F143" s="319">
        <f t="shared" si="38"/>
        <v>2860</v>
      </c>
      <c r="G143" s="316">
        <f t="shared" si="39"/>
        <v>31550</v>
      </c>
      <c r="H143" s="315">
        <f>単価明細!M138</f>
        <v>270</v>
      </c>
      <c r="I143" s="319">
        <f>早見表!$Q$37</f>
        <v>1350</v>
      </c>
      <c r="J143" s="314">
        <f t="shared" si="54"/>
        <v>30020</v>
      </c>
      <c r="K143" s="314">
        <f t="shared" si="40"/>
        <v>3130</v>
      </c>
      <c r="L143" s="316">
        <f t="shared" si="41"/>
        <v>34500</v>
      </c>
      <c r="M143" s="319">
        <f t="shared" si="42"/>
        <v>136</v>
      </c>
      <c r="N143" s="319">
        <f>IF($B$1=1,B143,LOOKUP(M143,単価明細!A:A,単価明細!B:B)*B$1)</f>
        <v>240</v>
      </c>
      <c r="O143" s="319">
        <f t="shared" si="43"/>
        <v>0</v>
      </c>
      <c r="P143" s="319">
        <f t="shared" si="55"/>
        <v>26890</v>
      </c>
      <c r="Q143" s="319">
        <f>LOOKUP($B$2,単価明細!J:J,単価明細!K:K)</f>
        <v>1800</v>
      </c>
      <c r="R143" s="319">
        <f t="shared" si="44"/>
        <v>2860</v>
      </c>
      <c r="S143" s="319">
        <f t="shared" si="45"/>
        <v>31550</v>
      </c>
      <c r="T143" s="317">
        <f t="shared" si="46"/>
        <v>0</v>
      </c>
      <c r="U143" s="314">
        <f t="shared" si="47"/>
        <v>270</v>
      </c>
      <c r="V143" s="314">
        <f t="shared" si="48"/>
        <v>1350</v>
      </c>
      <c r="W143" s="314">
        <f t="shared" si="56"/>
        <v>30020</v>
      </c>
      <c r="X143" s="314">
        <f t="shared" si="49"/>
        <v>3130</v>
      </c>
      <c r="Y143" s="314">
        <f t="shared" si="50"/>
        <v>34500</v>
      </c>
      <c r="Z143" s="317">
        <f t="shared" si="51"/>
        <v>0</v>
      </c>
      <c r="AA143" s="345">
        <f t="shared" si="52"/>
        <v>0</v>
      </c>
    </row>
    <row r="144" spans="1:27">
      <c r="A144" s="322">
        <v>137</v>
      </c>
      <c r="B144" s="315">
        <f>IF($B$4="上水道",IF($B$2&lt;=20,LOOKUP(A144,単価明細!A:A,単価明細!B:B),LOOKUP(A144,単価明細!A:A,単価明細!F:F)),IF($B$2&lt;=20,LOOKUP(A144,単価明細!A:A,単価明細!B:B),LOOKUP(A144,単価明細!A:A,単価明細!F:F))+10)</f>
        <v>240</v>
      </c>
      <c r="C144" s="319">
        <f>IF($B$4="上水道",IF($B$2&lt;=20,LOOKUP(A144,単価明細!A:A,単価明細!C:C),LOOKUP(A144,単価明細!A:A,単価明細!G:G)),IF($B$2&lt;=20,LOOKUP(A144,単価明細!A:A,単価明細!C:C),LOOKUP(A144,単価明細!A:A,単価明細!G:G))+300)</f>
        <v>0</v>
      </c>
      <c r="D144" s="319">
        <f t="shared" si="53"/>
        <v>27130</v>
      </c>
      <c r="E144" s="319">
        <f>LOOKUP($B$2,単価明細!J:J,単価明細!K:K)</f>
        <v>1800</v>
      </c>
      <c r="F144" s="319">
        <f t="shared" si="38"/>
        <v>2890</v>
      </c>
      <c r="G144" s="316">
        <f t="shared" si="39"/>
        <v>31820</v>
      </c>
      <c r="H144" s="315">
        <f>単価明細!M139</f>
        <v>270</v>
      </c>
      <c r="I144" s="319">
        <f>早見表!$Q$37</f>
        <v>1350</v>
      </c>
      <c r="J144" s="314">
        <f t="shared" si="54"/>
        <v>30290</v>
      </c>
      <c r="K144" s="314">
        <f t="shared" si="40"/>
        <v>3160</v>
      </c>
      <c r="L144" s="316">
        <f t="shared" si="41"/>
        <v>34800</v>
      </c>
      <c r="M144" s="319">
        <f t="shared" si="42"/>
        <v>137</v>
      </c>
      <c r="N144" s="319">
        <f>IF($B$1=1,B144,LOOKUP(M144,単価明細!A:A,単価明細!B:B)*B$1)</f>
        <v>240</v>
      </c>
      <c r="O144" s="319">
        <f t="shared" si="43"/>
        <v>0</v>
      </c>
      <c r="P144" s="319">
        <f t="shared" si="55"/>
        <v>27130</v>
      </c>
      <c r="Q144" s="319">
        <f>LOOKUP($B$2,単価明細!J:J,単価明細!K:K)</f>
        <v>1800</v>
      </c>
      <c r="R144" s="319">
        <f t="shared" si="44"/>
        <v>2890</v>
      </c>
      <c r="S144" s="319">
        <f t="shared" si="45"/>
        <v>31820</v>
      </c>
      <c r="T144" s="317">
        <f t="shared" si="46"/>
        <v>0</v>
      </c>
      <c r="U144" s="314">
        <f t="shared" si="47"/>
        <v>270</v>
      </c>
      <c r="V144" s="314">
        <f t="shared" si="48"/>
        <v>1350</v>
      </c>
      <c r="W144" s="314">
        <f t="shared" si="56"/>
        <v>30290</v>
      </c>
      <c r="X144" s="314">
        <f t="shared" si="49"/>
        <v>3160</v>
      </c>
      <c r="Y144" s="314">
        <f t="shared" si="50"/>
        <v>34800</v>
      </c>
      <c r="Z144" s="317">
        <f t="shared" si="51"/>
        <v>0</v>
      </c>
      <c r="AA144" s="345">
        <f t="shared" si="52"/>
        <v>0</v>
      </c>
    </row>
    <row r="145" spans="1:27">
      <c r="A145" s="322">
        <v>138</v>
      </c>
      <c r="B145" s="315">
        <f>IF($B$4="上水道",IF($B$2&lt;=20,LOOKUP(A145,単価明細!A:A,単価明細!B:B),LOOKUP(A145,単価明細!A:A,単価明細!F:F)),IF($B$2&lt;=20,LOOKUP(A145,単価明細!A:A,単価明細!B:B),LOOKUP(A145,単価明細!A:A,単価明細!F:F))+10)</f>
        <v>240</v>
      </c>
      <c r="C145" s="319">
        <f>IF($B$4="上水道",IF($B$2&lt;=20,LOOKUP(A145,単価明細!A:A,単価明細!C:C),LOOKUP(A145,単価明細!A:A,単価明細!G:G)),IF($B$2&lt;=20,LOOKUP(A145,単価明細!A:A,単価明細!C:C),LOOKUP(A145,単価明細!A:A,単価明細!G:G))+300)</f>
        <v>0</v>
      </c>
      <c r="D145" s="319">
        <f t="shared" si="53"/>
        <v>27370</v>
      </c>
      <c r="E145" s="319">
        <f>LOOKUP($B$2,単価明細!J:J,単価明細!K:K)</f>
        <v>1800</v>
      </c>
      <c r="F145" s="319">
        <f t="shared" si="38"/>
        <v>2910</v>
      </c>
      <c r="G145" s="316">
        <f t="shared" si="39"/>
        <v>32080</v>
      </c>
      <c r="H145" s="315">
        <f>単価明細!M140</f>
        <v>270</v>
      </c>
      <c r="I145" s="319">
        <f>早見表!$Q$37</f>
        <v>1350</v>
      </c>
      <c r="J145" s="314">
        <f t="shared" si="54"/>
        <v>30560</v>
      </c>
      <c r="K145" s="314">
        <f t="shared" si="40"/>
        <v>3190</v>
      </c>
      <c r="L145" s="316">
        <f t="shared" si="41"/>
        <v>35100</v>
      </c>
      <c r="M145" s="319">
        <f t="shared" si="42"/>
        <v>138</v>
      </c>
      <c r="N145" s="319">
        <f>IF($B$1=1,B145,LOOKUP(M145,単価明細!A:A,単価明細!B:B)*B$1)</f>
        <v>240</v>
      </c>
      <c r="O145" s="319">
        <f t="shared" si="43"/>
        <v>0</v>
      </c>
      <c r="P145" s="319">
        <f t="shared" si="55"/>
        <v>27370</v>
      </c>
      <c r="Q145" s="319">
        <f>LOOKUP($B$2,単価明細!J:J,単価明細!K:K)</f>
        <v>1800</v>
      </c>
      <c r="R145" s="319">
        <f t="shared" si="44"/>
        <v>2910</v>
      </c>
      <c r="S145" s="319">
        <f t="shared" si="45"/>
        <v>32080</v>
      </c>
      <c r="T145" s="317">
        <f t="shared" si="46"/>
        <v>0</v>
      </c>
      <c r="U145" s="314">
        <f t="shared" si="47"/>
        <v>270</v>
      </c>
      <c r="V145" s="314">
        <f t="shared" si="48"/>
        <v>1350</v>
      </c>
      <c r="W145" s="314">
        <f t="shared" si="56"/>
        <v>30560</v>
      </c>
      <c r="X145" s="314">
        <f t="shared" si="49"/>
        <v>3190</v>
      </c>
      <c r="Y145" s="314">
        <f t="shared" si="50"/>
        <v>35100</v>
      </c>
      <c r="Z145" s="317">
        <f t="shared" si="51"/>
        <v>0</v>
      </c>
      <c r="AA145" s="345">
        <f t="shared" si="52"/>
        <v>0</v>
      </c>
    </row>
    <row r="146" spans="1:27">
      <c r="A146" s="322">
        <v>139</v>
      </c>
      <c r="B146" s="315">
        <f>IF($B$4="上水道",IF($B$2&lt;=20,LOOKUP(A146,単価明細!A:A,単価明細!B:B),LOOKUP(A146,単価明細!A:A,単価明細!F:F)),IF($B$2&lt;=20,LOOKUP(A146,単価明細!A:A,単価明細!B:B),LOOKUP(A146,単価明細!A:A,単価明細!F:F))+10)</f>
        <v>240</v>
      </c>
      <c r="C146" s="319">
        <f>IF($B$4="上水道",IF($B$2&lt;=20,LOOKUP(A146,単価明細!A:A,単価明細!C:C),LOOKUP(A146,単価明細!A:A,単価明細!G:G)),IF($B$2&lt;=20,LOOKUP(A146,単価明細!A:A,単価明細!C:C),LOOKUP(A146,単価明細!A:A,単価明細!G:G))+300)</f>
        <v>0</v>
      </c>
      <c r="D146" s="319">
        <f t="shared" si="53"/>
        <v>27610</v>
      </c>
      <c r="E146" s="319">
        <f>LOOKUP($B$2,単価明細!J:J,単価明細!K:K)</f>
        <v>1800</v>
      </c>
      <c r="F146" s="319">
        <f t="shared" si="38"/>
        <v>2940</v>
      </c>
      <c r="G146" s="316">
        <f t="shared" si="39"/>
        <v>32350</v>
      </c>
      <c r="H146" s="315">
        <f>単価明細!M141</f>
        <v>270</v>
      </c>
      <c r="I146" s="319">
        <f>早見表!$Q$37</f>
        <v>1350</v>
      </c>
      <c r="J146" s="314">
        <f t="shared" si="54"/>
        <v>30830</v>
      </c>
      <c r="K146" s="314">
        <f t="shared" si="40"/>
        <v>3210</v>
      </c>
      <c r="L146" s="316">
        <f t="shared" si="41"/>
        <v>35390</v>
      </c>
      <c r="M146" s="319">
        <f t="shared" si="42"/>
        <v>139</v>
      </c>
      <c r="N146" s="319">
        <f>IF($B$1=1,B146,LOOKUP(M146,単価明細!A:A,単価明細!B:B)*B$1)</f>
        <v>240</v>
      </c>
      <c r="O146" s="319">
        <f t="shared" si="43"/>
        <v>0</v>
      </c>
      <c r="P146" s="319">
        <f t="shared" si="55"/>
        <v>27610</v>
      </c>
      <c r="Q146" s="319">
        <f>LOOKUP($B$2,単価明細!J:J,単価明細!K:K)</f>
        <v>1800</v>
      </c>
      <c r="R146" s="319">
        <f t="shared" si="44"/>
        <v>2940</v>
      </c>
      <c r="S146" s="319">
        <f t="shared" si="45"/>
        <v>32350</v>
      </c>
      <c r="T146" s="317">
        <f t="shared" si="46"/>
        <v>0</v>
      </c>
      <c r="U146" s="314">
        <f t="shared" si="47"/>
        <v>270</v>
      </c>
      <c r="V146" s="314">
        <f t="shared" si="48"/>
        <v>1350</v>
      </c>
      <c r="W146" s="314">
        <f t="shared" si="56"/>
        <v>30830</v>
      </c>
      <c r="X146" s="314">
        <f t="shared" si="49"/>
        <v>3210</v>
      </c>
      <c r="Y146" s="314">
        <f t="shared" si="50"/>
        <v>35390</v>
      </c>
      <c r="Z146" s="317">
        <f t="shared" si="51"/>
        <v>0</v>
      </c>
      <c r="AA146" s="345">
        <f t="shared" si="52"/>
        <v>0</v>
      </c>
    </row>
    <row r="147" spans="1:27">
      <c r="A147" s="322">
        <v>140</v>
      </c>
      <c r="B147" s="315">
        <f>IF($B$4="上水道",IF($B$2&lt;=20,LOOKUP(A147,単価明細!A:A,単価明細!B:B),LOOKUP(A147,単価明細!A:A,単価明細!F:F)),IF($B$2&lt;=20,LOOKUP(A147,単価明細!A:A,単価明細!B:B),LOOKUP(A147,単価明細!A:A,単価明細!F:F))+10)</f>
        <v>240</v>
      </c>
      <c r="C147" s="319">
        <f>IF($B$4="上水道",IF($B$2&lt;=20,LOOKUP(A147,単価明細!A:A,単価明細!C:C),LOOKUP(A147,単価明細!A:A,単価明細!G:G)),IF($B$2&lt;=20,LOOKUP(A147,単価明細!A:A,単価明細!C:C),LOOKUP(A147,単価明細!A:A,単価明細!G:G))+300)</f>
        <v>0</v>
      </c>
      <c r="D147" s="319">
        <f t="shared" si="53"/>
        <v>27850</v>
      </c>
      <c r="E147" s="319">
        <f>LOOKUP($B$2,単価明細!J:J,単価明細!K:K)</f>
        <v>1800</v>
      </c>
      <c r="F147" s="319">
        <f t="shared" si="38"/>
        <v>2960</v>
      </c>
      <c r="G147" s="316">
        <f t="shared" si="39"/>
        <v>32610</v>
      </c>
      <c r="H147" s="315">
        <f>単価明細!M142</f>
        <v>270</v>
      </c>
      <c r="I147" s="319">
        <f>早見表!$Q$37</f>
        <v>1350</v>
      </c>
      <c r="J147" s="314">
        <f t="shared" si="54"/>
        <v>31100</v>
      </c>
      <c r="K147" s="314">
        <f t="shared" si="40"/>
        <v>3240</v>
      </c>
      <c r="L147" s="316">
        <f t="shared" si="41"/>
        <v>35690</v>
      </c>
      <c r="M147" s="319">
        <f t="shared" si="42"/>
        <v>140</v>
      </c>
      <c r="N147" s="319">
        <f>IF($B$1=1,B147,LOOKUP(M147,単価明細!A:A,単価明細!B:B)*B$1)</f>
        <v>240</v>
      </c>
      <c r="O147" s="319">
        <f t="shared" si="43"/>
        <v>0</v>
      </c>
      <c r="P147" s="319">
        <f t="shared" si="55"/>
        <v>27850</v>
      </c>
      <c r="Q147" s="319">
        <f>LOOKUP($B$2,単価明細!J:J,単価明細!K:K)</f>
        <v>1800</v>
      </c>
      <c r="R147" s="319">
        <f t="shared" si="44"/>
        <v>2960</v>
      </c>
      <c r="S147" s="319">
        <f t="shared" si="45"/>
        <v>32610</v>
      </c>
      <c r="T147" s="317">
        <f t="shared" si="46"/>
        <v>0</v>
      </c>
      <c r="U147" s="314">
        <f t="shared" si="47"/>
        <v>270</v>
      </c>
      <c r="V147" s="314">
        <f t="shared" si="48"/>
        <v>1350</v>
      </c>
      <c r="W147" s="314">
        <f t="shared" si="56"/>
        <v>31100</v>
      </c>
      <c r="X147" s="314">
        <f t="shared" si="49"/>
        <v>3240</v>
      </c>
      <c r="Y147" s="314">
        <f t="shared" si="50"/>
        <v>35690</v>
      </c>
      <c r="Z147" s="317">
        <f t="shared" si="51"/>
        <v>0</v>
      </c>
      <c r="AA147" s="345">
        <f t="shared" si="52"/>
        <v>0</v>
      </c>
    </row>
    <row r="148" spans="1:27">
      <c r="A148" s="322">
        <v>141</v>
      </c>
      <c r="B148" s="315">
        <f>IF($B$4="上水道",IF($B$2&lt;=20,LOOKUP(A148,単価明細!A:A,単価明細!B:B),LOOKUP(A148,単価明細!A:A,単価明細!F:F)),IF($B$2&lt;=20,LOOKUP(A148,単価明細!A:A,単価明細!B:B),LOOKUP(A148,単価明細!A:A,単価明細!F:F))+10)</f>
        <v>240</v>
      </c>
      <c r="C148" s="319">
        <f>IF($B$4="上水道",IF($B$2&lt;=20,LOOKUP(A148,単価明細!A:A,単価明細!C:C),LOOKUP(A148,単価明細!A:A,単価明細!G:G)),IF($B$2&lt;=20,LOOKUP(A148,単価明細!A:A,単価明細!C:C),LOOKUP(A148,単価明細!A:A,単価明細!G:G))+300)</f>
        <v>0</v>
      </c>
      <c r="D148" s="319">
        <f t="shared" si="53"/>
        <v>28090</v>
      </c>
      <c r="E148" s="319">
        <f>LOOKUP($B$2,単価明細!J:J,単価明細!K:K)</f>
        <v>1800</v>
      </c>
      <c r="F148" s="319">
        <f t="shared" si="38"/>
        <v>2980</v>
      </c>
      <c r="G148" s="316">
        <f t="shared" si="39"/>
        <v>32870</v>
      </c>
      <c r="H148" s="315">
        <f>単価明細!M143</f>
        <v>270</v>
      </c>
      <c r="I148" s="319">
        <f>早見表!$Q$37</f>
        <v>1350</v>
      </c>
      <c r="J148" s="314">
        <f t="shared" si="54"/>
        <v>31370</v>
      </c>
      <c r="K148" s="314">
        <f t="shared" si="40"/>
        <v>3270</v>
      </c>
      <c r="L148" s="316">
        <f t="shared" si="41"/>
        <v>35990</v>
      </c>
      <c r="M148" s="319">
        <f t="shared" si="42"/>
        <v>141</v>
      </c>
      <c r="N148" s="319">
        <f>IF($B$1=1,B148,LOOKUP(M148,単価明細!A:A,単価明細!B:B)*B$1)</f>
        <v>240</v>
      </c>
      <c r="O148" s="319">
        <f t="shared" si="43"/>
        <v>0</v>
      </c>
      <c r="P148" s="319">
        <f t="shared" si="55"/>
        <v>28090</v>
      </c>
      <c r="Q148" s="319">
        <f>LOOKUP($B$2,単価明細!J:J,単価明細!K:K)</f>
        <v>1800</v>
      </c>
      <c r="R148" s="319">
        <f t="shared" si="44"/>
        <v>2980</v>
      </c>
      <c r="S148" s="319">
        <f t="shared" si="45"/>
        <v>32870</v>
      </c>
      <c r="T148" s="317">
        <f t="shared" si="46"/>
        <v>0</v>
      </c>
      <c r="U148" s="314">
        <f t="shared" si="47"/>
        <v>270</v>
      </c>
      <c r="V148" s="314">
        <f t="shared" si="48"/>
        <v>1350</v>
      </c>
      <c r="W148" s="314">
        <f t="shared" si="56"/>
        <v>31370</v>
      </c>
      <c r="X148" s="314">
        <f t="shared" si="49"/>
        <v>3270</v>
      </c>
      <c r="Y148" s="314">
        <f t="shared" si="50"/>
        <v>35990</v>
      </c>
      <c r="Z148" s="317">
        <f t="shared" si="51"/>
        <v>0</v>
      </c>
      <c r="AA148" s="345">
        <f t="shared" si="52"/>
        <v>0</v>
      </c>
    </row>
    <row r="149" spans="1:27">
      <c r="A149" s="322">
        <v>142</v>
      </c>
      <c r="B149" s="315">
        <f>IF($B$4="上水道",IF($B$2&lt;=20,LOOKUP(A149,単価明細!A:A,単価明細!B:B),LOOKUP(A149,単価明細!A:A,単価明細!F:F)),IF($B$2&lt;=20,LOOKUP(A149,単価明細!A:A,単価明細!B:B),LOOKUP(A149,単価明細!A:A,単価明細!F:F))+10)</f>
        <v>240</v>
      </c>
      <c r="C149" s="319">
        <f>IF($B$4="上水道",IF($B$2&lt;=20,LOOKUP(A149,単価明細!A:A,単価明細!C:C),LOOKUP(A149,単価明細!A:A,単価明細!G:G)),IF($B$2&lt;=20,LOOKUP(A149,単価明細!A:A,単価明細!C:C),LOOKUP(A149,単価明細!A:A,単価明細!G:G))+300)</f>
        <v>0</v>
      </c>
      <c r="D149" s="319">
        <f t="shared" si="53"/>
        <v>28330</v>
      </c>
      <c r="E149" s="319">
        <f>LOOKUP($B$2,単価明細!J:J,単価明細!K:K)</f>
        <v>1800</v>
      </c>
      <c r="F149" s="319">
        <f t="shared" si="38"/>
        <v>3010</v>
      </c>
      <c r="G149" s="316">
        <f t="shared" si="39"/>
        <v>33140</v>
      </c>
      <c r="H149" s="315">
        <f>単価明細!M144</f>
        <v>270</v>
      </c>
      <c r="I149" s="319">
        <f>早見表!$Q$37</f>
        <v>1350</v>
      </c>
      <c r="J149" s="314">
        <f t="shared" si="54"/>
        <v>31640</v>
      </c>
      <c r="K149" s="314">
        <f t="shared" si="40"/>
        <v>3290</v>
      </c>
      <c r="L149" s="316">
        <f t="shared" si="41"/>
        <v>36280</v>
      </c>
      <c r="M149" s="319">
        <f t="shared" si="42"/>
        <v>142</v>
      </c>
      <c r="N149" s="319">
        <f>IF($B$1=1,B149,LOOKUP(M149,単価明細!A:A,単価明細!B:B)*B$1)</f>
        <v>240</v>
      </c>
      <c r="O149" s="319">
        <f t="shared" si="43"/>
        <v>0</v>
      </c>
      <c r="P149" s="319">
        <f t="shared" si="55"/>
        <v>28330</v>
      </c>
      <c r="Q149" s="319">
        <f>LOOKUP($B$2,単価明細!J:J,単価明細!K:K)</f>
        <v>1800</v>
      </c>
      <c r="R149" s="319">
        <f t="shared" si="44"/>
        <v>3010</v>
      </c>
      <c r="S149" s="319">
        <f t="shared" si="45"/>
        <v>33140</v>
      </c>
      <c r="T149" s="317">
        <f t="shared" si="46"/>
        <v>0</v>
      </c>
      <c r="U149" s="314">
        <f t="shared" si="47"/>
        <v>270</v>
      </c>
      <c r="V149" s="314">
        <f t="shared" si="48"/>
        <v>1350</v>
      </c>
      <c r="W149" s="314">
        <f t="shared" si="56"/>
        <v>31640</v>
      </c>
      <c r="X149" s="314">
        <f t="shared" si="49"/>
        <v>3290</v>
      </c>
      <c r="Y149" s="314">
        <f t="shared" si="50"/>
        <v>36280</v>
      </c>
      <c r="Z149" s="317">
        <f t="shared" si="51"/>
        <v>0</v>
      </c>
      <c r="AA149" s="345">
        <f t="shared" si="52"/>
        <v>0</v>
      </c>
    </row>
    <row r="150" spans="1:27">
      <c r="A150" s="322">
        <v>143</v>
      </c>
      <c r="B150" s="315">
        <f>IF($B$4="上水道",IF($B$2&lt;=20,LOOKUP(A150,単価明細!A:A,単価明細!B:B),LOOKUP(A150,単価明細!A:A,単価明細!F:F)),IF($B$2&lt;=20,LOOKUP(A150,単価明細!A:A,単価明細!B:B),LOOKUP(A150,単価明細!A:A,単価明細!F:F))+10)</f>
        <v>240</v>
      </c>
      <c r="C150" s="319">
        <f>IF($B$4="上水道",IF($B$2&lt;=20,LOOKUP(A150,単価明細!A:A,単価明細!C:C),LOOKUP(A150,単価明細!A:A,単価明細!G:G)),IF($B$2&lt;=20,LOOKUP(A150,単価明細!A:A,単価明細!C:C),LOOKUP(A150,単価明細!A:A,単価明細!G:G))+300)</f>
        <v>0</v>
      </c>
      <c r="D150" s="319">
        <f t="shared" si="53"/>
        <v>28570</v>
      </c>
      <c r="E150" s="319">
        <f>LOOKUP($B$2,単価明細!J:J,単価明細!K:K)</f>
        <v>1800</v>
      </c>
      <c r="F150" s="319">
        <f t="shared" si="38"/>
        <v>3030</v>
      </c>
      <c r="G150" s="316">
        <f t="shared" si="39"/>
        <v>33400</v>
      </c>
      <c r="H150" s="315">
        <f>単価明細!M145</f>
        <v>270</v>
      </c>
      <c r="I150" s="319">
        <f>早見表!$Q$37</f>
        <v>1350</v>
      </c>
      <c r="J150" s="314">
        <f t="shared" si="54"/>
        <v>31910</v>
      </c>
      <c r="K150" s="314">
        <f t="shared" si="40"/>
        <v>3320</v>
      </c>
      <c r="L150" s="316">
        <f t="shared" si="41"/>
        <v>36580</v>
      </c>
      <c r="M150" s="319">
        <f t="shared" si="42"/>
        <v>143</v>
      </c>
      <c r="N150" s="319">
        <f>IF($B$1=1,B150,LOOKUP(M150,単価明細!A:A,単価明細!B:B)*B$1)</f>
        <v>240</v>
      </c>
      <c r="O150" s="319">
        <f t="shared" si="43"/>
        <v>0</v>
      </c>
      <c r="P150" s="319">
        <f t="shared" si="55"/>
        <v>28570</v>
      </c>
      <c r="Q150" s="319">
        <f>LOOKUP($B$2,単価明細!J:J,単価明細!K:K)</f>
        <v>1800</v>
      </c>
      <c r="R150" s="319">
        <f t="shared" si="44"/>
        <v>3030</v>
      </c>
      <c r="S150" s="319">
        <f t="shared" si="45"/>
        <v>33400</v>
      </c>
      <c r="T150" s="317">
        <f t="shared" si="46"/>
        <v>0</v>
      </c>
      <c r="U150" s="314">
        <f t="shared" si="47"/>
        <v>270</v>
      </c>
      <c r="V150" s="314">
        <f t="shared" si="48"/>
        <v>1350</v>
      </c>
      <c r="W150" s="314">
        <f t="shared" si="56"/>
        <v>31910</v>
      </c>
      <c r="X150" s="314">
        <f t="shared" si="49"/>
        <v>3320</v>
      </c>
      <c r="Y150" s="314">
        <f t="shared" si="50"/>
        <v>36580</v>
      </c>
      <c r="Z150" s="317">
        <f t="shared" si="51"/>
        <v>0</v>
      </c>
      <c r="AA150" s="345">
        <f t="shared" si="52"/>
        <v>0</v>
      </c>
    </row>
    <row r="151" spans="1:27">
      <c r="A151" s="322">
        <v>144</v>
      </c>
      <c r="B151" s="315">
        <f>IF($B$4="上水道",IF($B$2&lt;=20,LOOKUP(A151,単価明細!A:A,単価明細!B:B),LOOKUP(A151,単価明細!A:A,単価明細!F:F)),IF($B$2&lt;=20,LOOKUP(A151,単価明細!A:A,単価明細!B:B),LOOKUP(A151,単価明細!A:A,単価明細!F:F))+10)</f>
        <v>240</v>
      </c>
      <c r="C151" s="319">
        <f>IF($B$4="上水道",IF($B$2&lt;=20,LOOKUP(A151,単価明細!A:A,単価明細!C:C),LOOKUP(A151,単価明細!A:A,単価明細!G:G)),IF($B$2&lt;=20,LOOKUP(A151,単価明細!A:A,単価明細!C:C),LOOKUP(A151,単価明細!A:A,単価明細!G:G))+300)</f>
        <v>0</v>
      </c>
      <c r="D151" s="319">
        <f t="shared" si="53"/>
        <v>28810</v>
      </c>
      <c r="E151" s="319">
        <f>LOOKUP($B$2,単価明細!J:J,単価明細!K:K)</f>
        <v>1800</v>
      </c>
      <c r="F151" s="319">
        <f t="shared" si="38"/>
        <v>3060</v>
      </c>
      <c r="G151" s="316">
        <f t="shared" si="39"/>
        <v>33670</v>
      </c>
      <c r="H151" s="315">
        <f>単価明細!M146</f>
        <v>270</v>
      </c>
      <c r="I151" s="319">
        <f>早見表!$Q$37</f>
        <v>1350</v>
      </c>
      <c r="J151" s="314">
        <f t="shared" si="54"/>
        <v>32180</v>
      </c>
      <c r="K151" s="314">
        <f t="shared" si="40"/>
        <v>3350</v>
      </c>
      <c r="L151" s="316">
        <f t="shared" si="41"/>
        <v>36880</v>
      </c>
      <c r="M151" s="319">
        <f t="shared" si="42"/>
        <v>144</v>
      </c>
      <c r="N151" s="319">
        <f>IF($B$1=1,B151,LOOKUP(M151,単価明細!A:A,単価明細!B:B)*B$1)</f>
        <v>240</v>
      </c>
      <c r="O151" s="319">
        <f t="shared" si="43"/>
        <v>0</v>
      </c>
      <c r="P151" s="319">
        <f t="shared" si="55"/>
        <v>28810</v>
      </c>
      <c r="Q151" s="319">
        <f>LOOKUP($B$2,単価明細!J:J,単価明細!K:K)</f>
        <v>1800</v>
      </c>
      <c r="R151" s="319">
        <f t="shared" si="44"/>
        <v>3060</v>
      </c>
      <c r="S151" s="319">
        <f t="shared" si="45"/>
        <v>33670</v>
      </c>
      <c r="T151" s="317">
        <f t="shared" si="46"/>
        <v>0</v>
      </c>
      <c r="U151" s="314">
        <f t="shared" si="47"/>
        <v>270</v>
      </c>
      <c r="V151" s="314">
        <f t="shared" si="48"/>
        <v>1350</v>
      </c>
      <c r="W151" s="314">
        <f t="shared" si="56"/>
        <v>32180</v>
      </c>
      <c r="X151" s="314">
        <f t="shared" si="49"/>
        <v>3350</v>
      </c>
      <c r="Y151" s="314">
        <f t="shared" si="50"/>
        <v>36880</v>
      </c>
      <c r="Z151" s="317">
        <f t="shared" si="51"/>
        <v>0</v>
      </c>
      <c r="AA151" s="345">
        <f t="shared" si="52"/>
        <v>0</v>
      </c>
    </row>
    <row r="152" spans="1:27">
      <c r="A152" s="322">
        <v>145</v>
      </c>
      <c r="B152" s="315">
        <f>IF($B$4="上水道",IF($B$2&lt;=20,LOOKUP(A152,単価明細!A:A,単価明細!B:B),LOOKUP(A152,単価明細!A:A,単価明細!F:F)),IF($B$2&lt;=20,LOOKUP(A152,単価明細!A:A,単価明細!B:B),LOOKUP(A152,単価明細!A:A,単価明細!F:F))+10)</f>
        <v>240</v>
      </c>
      <c r="C152" s="319">
        <f>IF($B$4="上水道",IF($B$2&lt;=20,LOOKUP(A152,単価明細!A:A,単価明細!C:C),LOOKUP(A152,単価明細!A:A,単価明細!G:G)),IF($B$2&lt;=20,LOOKUP(A152,単価明細!A:A,単価明細!C:C),LOOKUP(A152,単価明細!A:A,単価明細!G:G))+300)</f>
        <v>0</v>
      </c>
      <c r="D152" s="319">
        <f t="shared" si="53"/>
        <v>29050</v>
      </c>
      <c r="E152" s="319">
        <f>LOOKUP($B$2,単価明細!J:J,単価明細!K:K)</f>
        <v>1800</v>
      </c>
      <c r="F152" s="319">
        <f t="shared" si="38"/>
        <v>3080</v>
      </c>
      <c r="G152" s="316">
        <f t="shared" si="39"/>
        <v>33930</v>
      </c>
      <c r="H152" s="315">
        <f>単価明細!M147</f>
        <v>270</v>
      </c>
      <c r="I152" s="319">
        <f>早見表!$Q$37</f>
        <v>1350</v>
      </c>
      <c r="J152" s="314">
        <f t="shared" si="54"/>
        <v>32450</v>
      </c>
      <c r="K152" s="314">
        <f t="shared" si="40"/>
        <v>3380</v>
      </c>
      <c r="L152" s="316">
        <f t="shared" si="41"/>
        <v>37180</v>
      </c>
      <c r="M152" s="319">
        <f t="shared" si="42"/>
        <v>145</v>
      </c>
      <c r="N152" s="319">
        <f>IF($B$1=1,B152,LOOKUP(M152,単価明細!A:A,単価明細!B:B)*B$1)</f>
        <v>240</v>
      </c>
      <c r="O152" s="319">
        <f t="shared" si="43"/>
        <v>0</v>
      </c>
      <c r="P152" s="319">
        <f t="shared" si="55"/>
        <v>29050</v>
      </c>
      <c r="Q152" s="319">
        <f>LOOKUP($B$2,単価明細!J:J,単価明細!K:K)</f>
        <v>1800</v>
      </c>
      <c r="R152" s="319">
        <f t="shared" si="44"/>
        <v>3080</v>
      </c>
      <c r="S152" s="319">
        <f t="shared" si="45"/>
        <v>33930</v>
      </c>
      <c r="T152" s="317">
        <f t="shared" si="46"/>
        <v>0</v>
      </c>
      <c r="U152" s="314">
        <f t="shared" si="47"/>
        <v>270</v>
      </c>
      <c r="V152" s="314">
        <f t="shared" si="48"/>
        <v>1350</v>
      </c>
      <c r="W152" s="314">
        <f t="shared" si="56"/>
        <v>32450</v>
      </c>
      <c r="X152" s="314">
        <f t="shared" si="49"/>
        <v>3380</v>
      </c>
      <c r="Y152" s="314">
        <f t="shared" si="50"/>
        <v>37180</v>
      </c>
      <c r="Z152" s="317">
        <f t="shared" si="51"/>
        <v>0</v>
      </c>
      <c r="AA152" s="345">
        <f t="shared" si="52"/>
        <v>0</v>
      </c>
    </row>
    <row r="153" spans="1:27">
      <c r="A153" s="322">
        <v>146</v>
      </c>
      <c r="B153" s="315">
        <f>IF($B$4="上水道",IF($B$2&lt;=20,LOOKUP(A153,単価明細!A:A,単価明細!B:B),LOOKUP(A153,単価明細!A:A,単価明細!F:F)),IF($B$2&lt;=20,LOOKUP(A153,単価明細!A:A,単価明細!B:B),LOOKUP(A153,単価明細!A:A,単価明細!F:F))+10)</f>
        <v>240</v>
      </c>
      <c r="C153" s="319">
        <f>IF($B$4="上水道",IF($B$2&lt;=20,LOOKUP(A153,単価明細!A:A,単価明細!C:C),LOOKUP(A153,単価明細!A:A,単価明細!G:G)),IF($B$2&lt;=20,LOOKUP(A153,単価明細!A:A,単価明細!C:C),LOOKUP(A153,単価明細!A:A,単価明細!G:G))+300)</f>
        <v>0</v>
      </c>
      <c r="D153" s="319">
        <f t="shared" si="53"/>
        <v>29290</v>
      </c>
      <c r="E153" s="319">
        <f>LOOKUP($B$2,単価明細!J:J,単価明細!K:K)</f>
        <v>1800</v>
      </c>
      <c r="F153" s="319">
        <f t="shared" si="38"/>
        <v>3100</v>
      </c>
      <c r="G153" s="316">
        <f t="shared" si="39"/>
        <v>34190</v>
      </c>
      <c r="H153" s="315">
        <f>単価明細!M148</f>
        <v>270</v>
      </c>
      <c r="I153" s="319">
        <f>早見表!$Q$37</f>
        <v>1350</v>
      </c>
      <c r="J153" s="314">
        <f t="shared" si="54"/>
        <v>32720</v>
      </c>
      <c r="K153" s="314">
        <f t="shared" si="40"/>
        <v>3400</v>
      </c>
      <c r="L153" s="316">
        <f t="shared" si="41"/>
        <v>37470</v>
      </c>
      <c r="M153" s="319">
        <f t="shared" si="42"/>
        <v>146</v>
      </c>
      <c r="N153" s="319">
        <f>IF($B$1=1,B153,LOOKUP(M153,単価明細!A:A,単価明細!B:B)*B$1)</f>
        <v>240</v>
      </c>
      <c r="O153" s="319">
        <f t="shared" si="43"/>
        <v>0</v>
      </c>
      <c r="P153" s="319">
        <f t="shared" si="55"/>
        <v>29290</v>
      </c>
      <c r="Q153" s="319">
        <f>LOOKUP($B$2,単価明細!J:J,単価明細!K:K)</f>
        <v>1800</v>
      </c>
      <c r="R153" s="319">
        <f t="shared" si="44"/>
        <v>3100</v>
      </c>
      <c r="S153" s="319">
        <f t="shared" si="45"/>
        <v>34190</v>
      </c>
      <c r="T153" s="317">
        <f t="shared" si="46"/>
        <v>0</v>
      </c>
      <c r="U153" s="314">
        <f t="shared" si="47"/>
        <v>270</v>
      </c>
      <c r="V153" s="314">
        <f t="shared" si="48"/>
        <v>1350</v>
      </c>
      <c r="W153" s="314">
        <f t="shared" si="56"/>
        <v>32720</v>
      </c>
      <c r="X153" s="314">
        <f t="shared" si="49"/>
        <v>3400</v>
      </c>
      <c r="Y153" s="314">
        <f t="shared" si="50"/>
        <v>37470</v>
      </c>
      <c r="Z153" s="317">
        <f t="shared" si="51"/>
        <v>0</v>
      </c>
      <c r="AA153" s="345">
        <f t="shared" si="52"/>
        <v>0</v>
      </c>
    </row>
    <row r="154" spans="1:27">
      <c r="A154" s="322">
        <v>147</v>
      </c>
      <c r="B154" s="315">
        <f>IF($B$4="上水道",IF($B$2&lt;=20,LOOKUP(A154,単価明細!A:A,単価明細!B:B),LOOKUP(A154,単価明細!A:A,単価明細!F:F)),IF($B$2&lt;=20,LOOKUP(A154,単価明細!A:A,単価明細!B:B),LOOKUP(A154,単価明細!A:A,単価明細!F:F))+10)</f>
        <v>240</v>
      </c>
      <c r="C154" s="319">
        <f>IF($B$4="上水道",IF($B$2&lt;=20,LOOKUP(A154,単価明細!A:A,単価明細!C:C),LOOKUP(A154,単価明細!A:A,単価明細!G:G)),IF($B$2&lt;=20,LOOKUP(A154,単価明細!A:A,単価明細!C:C),LOOKUP(A154,単価明細!A:A,単価明細!G:G))+300)</f>
        <v>0</v>
      </c>
      <c r="D154" s="319">
        <f t="shared" si="53"/>
        <v>29530</v>
      </c>
      <c r="E154" s="319">
        <f>LOOKUP($B$2,単価明細!J:J,単価明細!K:K)</f>
        <v>1800</v>
      </c>
      <c r="F154" s="319">
        <f t="shared" si="38"/>
        <v>3130</v>
      </c>
      <c r="G154" s="316">
        <f t="shared" si="39"/>
        <v>34460</v>
      </c>
      <c r="H154" s="315">
        <f>単価明細!M149</f>
        <v>270</v>
      </c>
      <c r="I154" s="319">
        <f>早見表!$Q$37</f>
        <v>1350</v>
      </c>
      <c r="J154" s="314">
        <f t="shared" si="54"/>
        <v>32990</v>
      </c>
      <c r="K154" s="314">
        <f t="shared" si="40"/>
        <v>3430</v>
      </c>
      <c r="L154" s="316">
        <f t="shared" si="41"/>
        <v>37770</v>
      </c>
      <c r="M154" s="319">
        <f t="shared" si="42"/>
        <v>147</v>
      </c>
      <c r="N154" s="319">
        <f>IF($B$1=1,B154,LOOKUP(M154,単価明細!A:A,単価明細!B:B)*B$1)</f>
        <v>240</v>
      </c>
      <c r="O154" s="319">
        <f t="shared" si="43"/>
        <v>0</v>
      </c>
      <c r="P154" s="319">
        <f t="shared" si="55"/>
        <v>29530</v>
      </c>
      <c r="Q154" s="319">
        <f>LOOKUP($B$2,単価明細!J:J,単価明細!K:K)</f>
        <v>1800</v>
      </c>
      <c r="R154" s="319">
        <f t="shared" si="44"/>
        <v>3130</v>
      </c>
      <c r="S154" s="319">
        <f t="shared" si="45"/>
        <v>34460</v>
      </c>
      <c r="T154" s="317">
        <f t="shared" si="46"/>
        <v>0</v>
      </c>
      <c r="U154" s="314">
        <f t="shared" si="47"/>
        <v>270</v>
      </c>
      <c r="V154" s="314">
        <f t="shared" si="48"/>
        <v>1350</v>
      </c>
      <c r="W154" s="314">
        <f t="shared" si="56"/>
        <v>32990</v>
      </c>
      <c r="X154" s="314">
        <f t="shared" si="49"/>
        <v>3430</v>
      </c>
      <c r="Y154" s="314">
        <f t="shared" si="50"/>
        <v>37770</v>
      </c>
      <c r="Z154" s="317">
        <f t="shared" si="51"/>
        <v>0</v>
      </c>
      <c r="AA154" s="345">
        <f t="shared" si="52"/>
        <v>0</v>
      </c>
    </row>
    <row r="155" spans="1:27">
      <c r="A155" s="322">
        <v>148</v>
      </c>
      <c r="B155" s="315">
        <f>IF($B$4="上水道",IF($B$2&lt;=20,LOOKUP(A155,単価明細!A:A,単価明細!B:B),LOOKUP(A155,単価明細!A:A,単価明細!F:F)),IF($B$2&lt;=20,LOOKUP(A155,単価明細!A:A,単価明細!B:B),LOOKUP(A155,単価明細!A:A,単価明細!F:F))+10)</f>
        <v>240</v>
      </c>
      <c r="C155" s="319">
        <f>IF($B$4="上水道",IF($B$2&lt;=20,LOOKUP(A155,単価明細!A:A,単価明細!C:C),LOOKUP(A155,単価明細!A:A,単価明細!G:G)),IF($B$2&lt;=20,LOOKUP(A155,単価明細!A:A,単価明細!C:C),LOOKUP(A155,単価明細!A:A,単価明細!G:G))+300)</f>
        <v>0</v>
      </c>
      <c r="D155" s="319">
        <f t="shared" si="53"/>
        <v>29770</v>
      </c>
      <c r="E155" s="319">
        <f>LOOKUP($B$2,単価明細!J:J,単価明細!K:K)</f>
        <v>1800</v>
      </c>
      <c r="F155" s="319">
        <f t="shared" si="38"/>
        <v>3150</v>
      </c>
      <c r="G155" s="316">
        <f t="shared" si="39"/>
        <v>34720</v>
      </c>
      <c r="H155" s="315">
        <f>単価明細!M150</f>
        <v>270</v>
      </c>
      <c r="I155" s="319">
        <f>早見表!$Q$37</f>
        <v>1350</v>
      </c>
      <c r="J155" s="314">
        <f t="shared" si="54"/>
        <v>33260</v>
      </c>
      <c r="K155" s="314">
        <f t="shared" si="40"/>
        <v>3460</v>
      </c>
      <c r="L155" s="316">
        <f t="shared" si="41"/>
        <v>38070</v>
      </c>
      <c r="M155" s="319">
        <f t="shared" si="42"/>
        <v>148</v>
      </c>
      <c r="N155" s="319">
        <f>IF($B$1=1,B155,LOOKUP(M155,単価明細!A:A,単価明細!B:B)*B$1)</f>
        <v>240</v>
      </c>
      <c r="O155" s="319">
        <f t="shared" si="43"/>
        <v>0</v>
      </c>
      <c r="P155" s="319">
        <f t="shared" si="55"/>
        <v>29770</v>
      </c>
      <c r="Q155" s="319">
        <f>LOOKUP($B$2,単価明細!J:J,単価明細!K:K)</f>
        <v>1800</v>
      </c>
      <c r="R155" s="319">
        <f t="shared" si="44"/>
        <v>3150</v>
      </c>
      <c r="S155" s="319">
        <f t="shared" si="45"/>
        <v>34720</v>
      </c>
      <c r="T155" s="317">
        <f t="shared" si="46"/>
        <v>0</v>
      </c>
      <c r="U155" s="314">
        <f t="shared" si="47"/>
        <v>270</v>
      </c>
      <c r="V155" s="314">
        <f t="shared" si="48"/>
        <v>1350</v>
      </c>
      <c r="W155" s="314">
        <f t="shared" si="56"/>
        <v>33260</v>
      </c>
      <c r="X155" s="314">
        <f t="shared" si="49"/>
        <v>3460</v>
      </c>
      <c r="Y155" s="314">
        <f t="shared" si="50"/>
        <v>38070</v>
      </c>
      <c r="Z155" s="317">
        <f t="shared" si="51"/>
        <v>0</v>
      </c>
      <c r="AA155" s="345">
        <f t="shared" si="52"/>
        <v>0</v>
      </c>
    </row>
    <row r="156" spans="1:27">
      <c r="A156" s="322">
        <v>149</v>
      </c>
      <c r="B156" s="315">
        <f>IF($B$4="上水道",IF($B$2&lt;=20,LOOKUP(A156,単価明細!A:A,単価明細!B:B),LOOKUP(A156,単価明細!A:A,単価明細!F:F)),IF($B$2&lt;=20,LOOKUP(A156,単価明細!A:A,単価明細!B:B),LOOKUP(A156,単価明細!A:A,単価明細!F:F))+10)</f>
        <v>240</v>
      </c>
      <c r="C156" s="319">
        <f>IF($B$4="上水道",IF($B$2&lt;=20,LOOKUP(A156,単価明細!A:A,単価明細!C:C),LOOKUP(A156,単価明細!A:A,単価明細!G:G)),IF($B$2&lt;=20,LOOKUP(A156,単価明細!A:A,単価明細!C:C),LOOKUP(A156,単価明細!A:A,単価明細!G:G))+300)</f>
        <v>0</v>
      </c>
      <c r="D156" s="319">
        <f t="shared" si="53"/>
        <v>30010</v>
      </c>
      <c r="E156" s="319">
        <f>LOOKUP($B$2,単価明細!J:J,単価明細!K:K)</f>
        <v>1800</v>
      </c>
      <c r="F156" s="319">
        <f t="shared" si="38"/>
        <v>3180</v>
      </c>
      <c r="G156" s="316">
        <f t="shared" si="39"/>
        <v>34990</v>
      </c>
      <c r="H156" s="315">
        <f>単価明細!M151</f>
        <v>270</v>
      </c>
      <c r="I156" s="319">
        <f>早見表!$Q$37</f>
        <v>1350</v>
      </c>
      <c r="J156" s="314">
        <f t="shared" si="54"/>
        <v>33530</v>
      </c>
      <c r="K156" s="314">
        <f t="shared" si="40"/>
        <v>3480</v>
      </c>
      <c r="L156" s="316">
        <f t="shared" si="41"/>
        <v>38360</v>
      </c>
      <c r="M156" s="319">
        <f t="shared" si="42"/>
        <v>149</v>
      </c>
      <c r="N156" s="319">
        <f>IF($B$1=1,B156,LOOKUP(M156,単価明細!A:A,単価明細!B:B)*B$1)</f>
        <v>240</v>
      </c>
      <c r="O156" s="319">
        <f t="shared" si="43"/>
        <v>0</v>
      </c>
      <c r="P156" s="319">
        <f t="shared" si="55"/>
        <v>30010</v>
      </c>
      <c r="Q156" s="319">
        <f>LOOKUP($B$2,単価明細!J:J,単価明細!K:K)</f>
        <v>1800</v>
      </c>
      <c r="R156" s="319">
        <f t="shared" si="44"/>
        <v>3180</v>
      </c>
      <c r="S156" s="319">
        <f t="shared" si="45"/>
        <v>34990</v>
      </c>
      <c r="T156" s="317">
        <f t="shared" si="46"/>
        <v>0</v>
      </c>
      <c r="U156" s="314">
        <f t="shared" si="47"/>
        <v>270</v>
      </c>
      <c r="V156" s="314">
        <f t="shared" si="48"/>
        <v>1350</v>
      </c>
      <c r="W156" s="314">
        <f t="shared" si="56"/>
        <v>33530</v>
      </c>
      <c r="X156" s="314">
        <f t="shared" si="49"/>
        <v>3480</v>
      </c>
      <c r="Y156" s="314">
        <f t="shared" si="50"/>
        <v>38360</v>
      </c>
      <c r="Z156" s="317">
        <f t="shared" si="51"/>
        <v>0</v>
      </c>
      <c r="AA156" s="345">
        <f t="shared" si="52"/>
        <v>0</v>
      </c>
    </row>
    <row r="157" spans="1:27">
      <c r="A157" s="322">
        <v>150</v>
      </c>
      <c r="B157" s="315">
        <f>IF($B$4="上水道",IF($B$2&lt;=20,LOOKUP(A157,単価明細!A:A,単価明細!B:B),LOOKUP(A157,単価明細!A:A,単価明細!F:F)),IF($B$2&lt;=20,LOOKUP(A157,単価明細!A:A,単価明細!B:B),LOOKUP(A157,単価明細!A:A,単価明細!F:F))+10)</f>
        <v>240</v>
      </c>
      <c r="C157" s="319">
        <f>IF($B$4="上水道",IF($B$2&lt;=20,LOOKUP(A157,単価明細!A:A,単価明細!C:C),LOOKUP(A157,単価明細!A:A,単価明細!G:G)),IF($B$2&lt;=20,LOOKUP(A157,単価明細!A:A,単価明細!C:C),LOOKUP(A157,単価明細!A:A,単価明細!G:G))+300)</f>
        <v>0</v>
      </c>
      <c r="D157" s="319">
        <f t="shared" si="53"/>
        <v>30250</v>
      </c>
      <c r="E157" s="319">
        <f>LOOKUP($B$2,単価明細!J:J,単価明細!K:K)</f>
        <v>1800</v>
      </c>
      <c r="F157" s="319">
        <f t="shared" si="38"/>
        <v>3200</v>
      </c>
      <c r="G157" s="316">
        <f t="shared" si="39"/>
        <v>35250</v>
      </c>
      <c r="H157" s="315">
        <f>単価明細!M152</f>
        <v>270</v>
      </c>
      <c r="I157" s="319">
        <f>早見表!$Q$37</f>
        <v>1350</v>
      </c>
      <c r="J157" s="314">
        <f t="shared" si="54"/>
        <v>33800</v>
      </c>
      <c r="K157" s="314">
        <f t="shared" si="40"/>
        <v>3510</v>
      </c>
      <c r="L157" s="316">
        <f t="shared" si="41"/>
        <v>38660</v>
      </c>
      <c r="M157" s="319">
        <f t="shared" si="42"/>
        <v>150</v>
      </c>
      <c r="N157" s="319">
        <f>IF($B$1=1,B157,LOOKUP(M157,単価明細!A:A,単価明細!B:B)*B$1)</f>
        <v>240</v>
      </c>
      <c r="O157" s="319">
        <f t="shared" si="43"/>
        <v>0</v>
      </c>
      <c r="P157" s="319">
        <f t="shared" si="55"/>
        <v>30250</v>
      </c>
      <c r="Q157" s="319">
        <f>LOOKUP($B$2,単価明細!J:J,単価明細!K:K)</f>
        <v>1800</v>
      </c>
      <c r="R157" s="319">
        <f t="shared" si="44"/>
        <v>3200</v>
      </c>
      <c r="S157" s="319">
        <f t="shared" si="45"/>
        <v>35250</v>
      </c>
      <c r="T157" s="317">
        <f t="shared" si="46"/>
        <v>0</v>
      </c>
      <c r="U157" s="314">
        <f t="shared" si="47"/>
        <v>270</v>
      </c>
      <c r="V157" s="314">
        <f t="shared" si="48"/>
        <v>1350</v>
      </c>
      <c r="W157" s="314">
        <f t="shared" si="56"/>
        <v>33800</v>
      </c>
      <c r="X157" s="314">
        <f t="shared" si="49"/>
        <v>3510</v>
      </c>
      <c r="Y157" s="314">
        <f t="shared" si="50"/>
        <v>38660</v>
      </c>
      <c r="Z157" s="317">
        <f t="shared" si="51"/>
        <v>0</v>
      </c>
      <c r="AA157" s="345">
        <f t="shared" si="52"/>
        <v>0</v>
      </c>
    </row>
    <row r="158" spans="1:27">
      <c r="A158" s="322">
        <v>151</v>
      </c>
      <c r="B158" s="315">
        <f>IF($B$4="上水道",IF($B$2&lt;=20,LOOKUP(A158,単価明細!A:A,単価明細!B:B),LOOKUP(A158,単価明細!A:A,単価明細!F:F)),IF($B$2&lt;=20,LOOKUP(A158,単価明細!A:A,単価明細!B:B),LOOKUP(A158,単価明細!A:A,単価明細!F:F))+10)</f>
        <v>240</v>
      </c>
      <c r="C158" s="319">
        <f>IF($B$4="上水道",IF($B$2&lt;=20,LOOKUP(A158,単価明細!A:A,単価明細!C:C),LOOKUP(A158,単価明細!A:A,単価明細!G:G)),IF($B$2&lt;=20,LOOKUP(A158,単価明細!A:A,単価明細!C:C),LOOKUP(A158,単価明細!A:A,単価明細!G:G))+300)</f>
        <v>0</v>
      </c>
      <c r="D158" s="319">
        <f t="shared" si="53"/>
        <v>30490</v>
      </c>
      <c r="E158" s="319">
        <f>LOOKUP($B$2,単価明細!J:J,単価明細!K:K)</f>
        <v>1800</v>
      </c>
      <c r="F158" s="319">
        <f t="shared" si="38"/>
        <v>3220</v>
      </c>
      <c r="G158" s="316">
        <f t="shared" si="39"/>
        <v>35510</v>
      </c>
      <c r="H158" s="315">
        <f>単価明細!M153</f>
        <v>270</v>
      </c>
      <c r="I158" s="319">
        <f>早見表!$Q$37</f>
        <v>1350</v>
      </c>
      <c r="J158" s="314">
        <f t="shared" si="54"/>
        <v>34070</v>
      </c>
      <c r="K158" s="314">
        <f t="shared" si="40"/>
        <v>3540</v>
      </c>
      <c r="L158" s="316">
        <f t="shared" si="41"/>
        <v>38960</v>
      </c>
      <c r="M158" s="319">
        <f t="shared" si="42"/>
        <v>151</v>
      </c>
      <c r="N158" s="319">
        <f>IF($B$1=1,B158,LOOKUP(M158,単価明細!A:A,単価明細!B:B)*B$1)</f>
        <v>240</v>
      </c>
      <c r="O158" s="319">
        <f t="shared" si="43"/>
        <v>0</v>
      </c>
      <c r="P158" s="319">
        <f t="shared" si="55"/>
        <v>30490</v>
      </c>
      <c r="Q158" s="319">
        <f>LOOKUP($B$2,単価明細!J:J,単価明細!K:K)</f>
        <v>1800</v>
      </c>
      <c r="R158" s="319">
        <f t="shared" si="44"/>
        <v>3220</v>
      </c>
      <c r="S158" s="319">
        <f t="shared" si="45"/>
        <v>35510</v>
      </c>
      <c r="T158" s="317">
        <f t="shared" si="46"/>
        <v>0</v>
      </c>
      <c r="U158" s="314">
        <f t="shared" si="47"/>
        <v>270</v>
      </c>
      <c r="V158" s="314">
        <f t="shared" si="48"/>
        <v>1350</v>
      </c>
      <c r="W158" s="314">
        <f t="shared" si="56"/>
        <v>34070</v>
      </c>
      <c r="X158" s="314">
        <f t="shared" si="49"/>
        <v>3540</v>
      </c>
      <c r="Y158" s="314">
        <f t="shared" si="50"/>
        <v>38960</v>
      </c>
      <c r="Z158" s="317">
        <f t="shared" si="51"/>
        <v>0</v>
      </c>
      <c r="AA158" s="345">
        <f t="shared" si="52"/>
        <v>0</v>
      </c>
    </row>
    <row r="159" spans="1:27">
      <c r="A159" s="322">
        <v>152</v>
      </c>
      <c r="B159" s="315">
        <f>IF($B$4="上水道",IF($B$2&lt;=20,LOOKUP(A159,単価明細!A:A,単価明細!B:B),LOOKUP(A159,単価明細!A:A,単価明細!F:F)),IF($B$2&lt;=20,LOOKUP(A159,単価明細!A:A,単価明細!B:B),LOOKUP(A159,単価明細!A:A,単価明細!F:F))+10)</f>
        <v>240</v>
      </c>
      <c r="C159" s="319">
        <f>IF($B$4="上水道",IF($B$2&lt;=20,LOOKUP(A159,単価明細!A:A,単価明細!C:C),LOOKUP(A159,単価明細!A:A,単価明細!G:G)),IF($B$2&lt;=20,LOOKUP(A159,単価明細!A:A,単価明細!C:C),LOOKUP(A159,単価明細!A:A,単価明細!G:G))+300)</f>
        <v>0</v>
      </c>
      <c r="D159" s="319">
        <f t="shared" si="53"/>
        <v>30730</v>
      </c>
      <c r="E159" s="319">
        <f>LOOKUP($B$2,単価明細!J:J,単価明細!K:K)</f>
        <v>1800</v>
      </c>
      <c r="F159" s="319">
        <f t="shared" si="38"/>
        <v>3250</v>
      </c>
      <c r="G159" s="316">
        <f t="shared" si="39"/>
        <v>35780</v>
      </c>
      <c r="H159" s="315">
        <f>単価明細!M154</f>
        <v>270</v>
      </c>
      <c r="I159" s="319">
        <f>早見表!$Q$37</f>
        <v>1350</v>
      </c>
      <c r="J159" s="314">
        <f t="shared" si="54"/>
        <v>34340</v>
      </c>
      <c r="K159" s="314">
        <f t="shared" si="40"/>
        <v>3560</v>
      </c>
      <c r="L159" s="316">
        <f t="shared" si="41"/>
        <v>39250</v>
      </c>
      <c r="M159" s="319">
        <f t="shared" si="42"/>
        <v>152</v>
      </c>
      <c r="N159" s="319">
        <f>IF($B$1=1,B159,LOOKUP(M159,単価明細!A:A,単価明細!B:B)*B$1)</f>
        <v>240</v>
      </c>
      <c r="O159" s="319">
        <f t="shared" si="43"/>
        <v>0</v>
      </c>
      <c r="P159" s="319">
        <f t="shared" si="55"/>
        <v>30730</v>
      </c>
      <c r="Q159" s="319">
        <f>LOOKUP($B$2,単価明細!J:J,単価明細!K:K)</f>
        <v>1800</v>
      </c>
      <c r="R159" s="319">
        <f t="shared" si="44"/>
        <v>3250</v>
      </c>
      <c r="S159" s="319">
        <f t="shared" si="45"/>
        <v>35780</v>
      </c>
      <c r="T159" s="317">
        <f t="shared" si="46"/>
        <v>0</v>
      </c>
      <c r="U159" s="314">
        <f t="shared" si="47"/>
        <v>270</v>
      </c>
      <c r="V159" s="314">
        <f t="shared" si="48"/>
        <v>1350</v>
      </c>
      <c r="W159" s="314">
        <f t="shared" si="56"/>
        <v>34340</v>
      </c>
      <c r="X159" s="314">
        <f t="shared" si="49"/>
        <v>3560</v>
      </c>
      <c r="Y159" s="314">
        <f t="shared" si="50"/>
        <v>39250</v>
      </c>
      <c r="Z159" s="317">
        <f t="shared" si="51"/>
        <v>0</v>
      </c>
      <c r="AA159" s="345">
        <f t="shared" si="52"/>
        <v>0</v>
      </c>
    </row>
    <row r="160" spans="1:27">
      <c r="A160" s="322">
        <v>153</v>
      </c>
      <c r="B160" s="315">
        <f>IF($B$4="上水道",IF($B$2&lt;=20,LOOKUP(A160,単価明細!A:A,単価明細!B:B),LOOKUP(A160,単価明細!A:A,単価明細!F:F)),IF($B$2&lt;=20,LOOKUP(A160,単価明細!A:A,単価明細!B:B),LOOKUP(A160,単価明細!A:A,単価明細!F:F))+10)</f>
        <v>240</v>
      </c>
      <c r="C160" s="319">
        <f>IF($B$4="上水道",IF($B$2&lt;=20,LOOKUP(A160,単価明細!A:A,単価明細!C:C),LOOKUP(A160,単価明細!A:A,単価明細!G:G)),IF($B$2&lt;=20,LOOKUP(A160,単価明細!A:A,単価明細!C:C),LOOKUP(A160,単価明細!A:A,単価明細!G:G))+300)</f>
        <v>0</v>
      </c>
      <c r="D160" s="319">
        <f t="shared" si="53"/>
        <v>30970</v>
      </c>
      <c r="E160" s="319">
        <f>LOOKUP($B$2,単価明細!J:J,単価明細!K:K)</f>
        <v>1800</v>
      </c>
      <c r="F160" s="319">
        <f t="shared" si="38"/>
        <v>3270</v>
      </c>
      <c r="G160" s="316">
        <f t="shared" si="39"/>
        <v>36040</v>
      </c>
      <c r="H160" s="315">
        <f>単価明細!M155</f>
        <v>270</v>
      </c>
      <c r="I160" s="319">
        <f>早見表!$Q$37</f>
        <v>1350</v>
      </c>
      <c r="J160" s="314">
        <f t="shared" si="54"/>
        <v>34610</v>
      </c>
      <c r="K160" s="314">
        <f t="shared" si="40"/>
        <v>3590</v>
      </c>
      <c r="L160" s="316">
        <f t="shared" si="41"/>
        <v>39550</v>
      </c>
      <c r="M160" s="319">
        <f t="shared" si="42"/>
        <v>153</v>
      </c>
      <c r="N160" s="319">
        <f>IF($B$1=1,B160,LOOKUP(M160,単価明細!A:A,単価明細!B:B)*B$1)</f>
        <v>240</v>
      </c>
      <c r="O160" s="319">
        <f t="shared" si="43"/>
        <v>0</v>
      </c>
      <c r="P160" s="319">
        <f t="shared" si="55"/>
        <v>30970</v>
      </c>
      <c r="Q160" s="319">
        <f>LOOKUP($B$2,単価明細!J:J,単価明細!K:K)</f>
        <v>1800</v>
      </c>
      <c r="R160" s="319">
        <f t="shared" si="44"/>
        <v>3270</v>
      </c>
      <c r="S160" s="319">
        <f t="shared" si="45"/>
        <v>36040</v>
      </c>
      <c r="T160" s="317">
        <f t="shared" si="46"/>
        <v>0</v>
      </c>
      <c r="U160" s="314">
        <f t="shared" si="47"/>
        <v>270</v>
      </c>
      <c r="V160" s="314">
        <f t="shared" si="48"/>
        <v>1350</v>
      </c>
      <c r="W160" s="314">
        <f t="shared" si="56"/>
        <v>34610</v>
      </c>
      <c r="X160" s="314">
        <f t="shared" si="49"/>
        <v>3590</v>
      </c>
      <c r="Y160" s="314">
        <f t="shared" si="50"/>
        <v>39550</v>
      </c>
      <c r="Z160" s="317">
        <f t="shared" si="51"/>
        <v>0</v>
      </c>
      <c r="AA160" s="345">
        <f t="shared" si="52"/>
        <v>0</v>
      </c>
    </row>
    <row r="161" spans="1:27">
      <c r="A161" s="322">
        <v>154</v>
      </c>
      <c r="B161" s="315">
        <f>IF($B$4="上水道",IF($B$2&lt;=20,LOOKUP(A161,単価明細!A:A,単価明細!B:B),LOOKUP(A161,単価明細!A:A,単価明細!F:F)),IF($B$2&lt;=20,LOOKUP(A161,単価明細!A:A,単価明細!B:B),LOOKUP(A161,単価明細!A:A,単価明細!F:F))+10)</f>
        <v>240</v>
      </c>
      <c r="C161" s="319">
        <f>IF($B$4="上水道",IF($B$2&lt;=20,LOOKUP(A161,単価明細!A:A,単価明細!C:C),LOOKUP(A161,単価明細!A:A,単価明細!G:G)),IF($B$2&lt;=20,LOOKUP(A161,単価明細!A:A,単価明細!C:C),LOOKUP(A161,単価明細!A:A,単価明細!G:G))+300)</f>
        <v>0</v>
      </c>
      <c r="D161" s="319">
        <f t="shared" si="53"/>
        <v>31210</v>
      </c>
      <c r="E161" s="319">
        <f>LOOKUP($B$2,単価明細!J:J,単価明細!K:K)</f>
        <v>1800</v>
      </c>
      <c r="F161" s="319">
        <f t="shared" si="38"/>
        <v>3300</v>
      </c>
      <c r="G161" s="316">
        <f t="shared" si="39"/>
        <v>36310</v>
      </c>
      <c r="H161" s="315">
        <f>単価明細!M156</f>
        <v>270</v>
      </c>
      <c r="I161" s="319">
        <f>早見表!$Q$37</f>
        <v>1350</v>
      </c>
      <c r="J161" s="314">
        <f t="shared" si="54"/>
        <v>34880</v>
      </c>
      <c r="K161" s="314">
        <f t="shared" si="40"/>
        <v>3620</v>
      </c>
      <c r="L161" s="316">
        <f t="shared" si="41"/>
        <v>39850</v>
      </c>
      <c r="M161" s="319">
        <f t="shared" si="42"/>
        <v>154</v>
      </c>
      <c r="N161" s="319">
        <f>IF($B$1=1,B161,LOOKUP(M161,単価明細!A:A,単価明細!B:B)*B$1)</f>
        <v>240</v>
      </c>
      <c r="O161" s="319">
        <f t="shared" si="43"/>
        <v>0</v>
      </c>
      <c r="P161" s="319">
        <f t="shared" si="55"/>
        <v>31210</v>
      </c>
      <c r="Q161" s="319">
        <f>LOOKUP($B$2,単価明細!J:J,単価明細!K:K)</f>
        <v>1800</v>
      </c>
      <c r="R161" s="319">
        <f t="shared" si="44"/>
        <v>3300</v>
      </c>
      <c r="S161" s="319">
        <f t="shared" si="45"/>
        <v>36310</v>
      </c>
      <c r="T161" s="317">
        <f t="shared" si="46"/>
        <v>0</v>
      </c>
      <c r="U161" s="314">
        <f t="shared" si="47"/>
        <v>270</v>
      </c>
      <c r="V161" s="314">
        <f t="shared" si="48"/>
        <v>1350</v>
      </c>
      <c r="W161" s="314">
        <f t="shared" si="56"/>
        <v>34880</v>
      </c>
      <c r="X161" s="314">
        <f t="shared" si="49"/>
        <v>3620</v>
      </c>
      <c r="Y161" s="314">
        <f t="shared" si="50"/>
        <v>39850</v>
      </c>
      <c r="Z161" s="317">
        <f t="shared" si="51"/>
        <v>0</v>
      </c>
      <c r="AA161" s="345">
        <f t="shared" si="52"/>
        <v>0</v>
      </c>
    </row>
    <row r="162" spans="1:27">
      <c r="A162" s="322">
        <v>155</v>
      </c>
      <c r="B162" s="315">
        <f>IF($B$4="上水道",IF($B$2&lt;=20,LOOKUP(A162,単価明細!A:A,単価明細!B:B),LOOKUP(A162,単価明細!A:A,単価明細!F:F)),IF($B$2&lt;=20,LOOKUP(A162,単価明細!A:A,単価明細!B:B),LOOKUP(A162,単価明細!A:A,単価明細!F:F))+10)</f>
        <v>240</v>
      </c>
      <c r="C162" s="319">
        <f>IF($B$4="上水道",IF($B$2&lt;=20,LOOKUP(A162,単価明細!A:A,単価明細!C:C),LOOKUP(A162,単価明細!A:A,単価明細!G:G)),IF($B$2&lt;=20,LOOKUP(A162,単価明細!A:A,単価明細!C:C),LOOKUP(A162,単価明細!A:A,単価明細!G:G))+300)</f>
        <v>0</v>
      </c>
      <c r="D162" s="319">
        <f t="shared" si="53"/>
        <v>31450</v>
      </c>
      <c r="E162" s="319">
        <f>LOOKUP($B$2,単価明細!J:J,単価明細!K:K)</f>
        <v>1800</v>
      </c>
      <c r="F162" s="319">
        <f t="shared" si="38"/>
        <v>3320</v>
      </c>
      <c r="G162" s="316">
        <f t="shared" si="39"/>
        <v>36570</v>
      </c>
      <c r="H162" s="315">
        <f>単価明細!M157</f>
        <v>270</v>
      </c>
      <c r="I162" s="319">
        <f>早見表!$Q$37</f>
        <v>1350</v>
      </c>
      <c r="J162" s="314">
        <f t="shared" si="54"/>
        <v>35150</v>
      </c>
      <c r="K162" s="314">
        <f t="shared" si="40"/>
        <v>3650</v>
      </c>
      <c r="L162" s="316">
        <f t="shared" si="41"/>
        <v>40150</v>
      </c>
      <c r="M162" s="319">
        <f t="shared" si="42"/>
        <v>155</v>
      </c>
      <c r="N162" s="319">
        <f>IF($B$1=1,B162,LOOKUP(M162,単価明細!A:A,単価明細!B:B)*B$1)</f>
        <v>240</v>
      </c>
      <c r="O162" s="319">
        <f t="shared" si="43"/>
        <v>0</v>
      </c>
      <c r="P162" s="319">
        <f t="shared" si="55"/>
        <v>31450</v>
      </c>
      <c r="Q162" s="319">
        <f>LOOKUP($B$2,単価明細!J:J,単価明細!K:K)</f>
        <v>1800</v>
      </c>
      <c r="R162" s="319">
        <f t="shared" si="44"/>
        <v>3320</v>
      </c>
      <c r="S162" s="319">
        <f t="shared" si="45"/>
        <v>36570</v>
      </c>
      <c r="T162" s="317">
        <f t="shared" si="46"/>
        <v>0</v>
      </c>
      <c r="U162" s="314">
        <f t="shared" si="47"/>
        <v>270</v>
      </c>
      <c r="V162" s="314">
        <f t="shared" si="48"/>
        <v>1350</v>
      </c>
      <c r="W162" s="314">
        <f t="shared" si="56"/>
        <v>35150</v>
      </c>
      <c r="X162" s="314">
        <f t="shared" si="49"/>
        <v>3650</v>
      </c>
      <c r="Y162" s="316">
        <f t="shared" si="50"/>
        <v>40150</v>
      </c>
      <c r="Z162" s="317">
        <f t="shared" si="51"/>
        <v>0</v>
      </c>
      <c r="AA162" s="345">
        <f t="shared" si="52"/>
        <v>0</v>
      </c>
    </row>
    <row r="163" spans="1:27">
      <c r="A163" s="322">
        <v>156</v>
      </c>
      <c r="B163" s="315">
        <f>IF($B$4="上水道",IF($B$2&lt;=20,LOOKUP(A163,単価明細!A:A,単価明細!B:B),LOOKUP(A163,単価明細!A:A,単価明細!F:F)),IF($B$2&lt;=20,LOOKUP(A163,単価明細!A:A,単価明細!B:B),LOOKUP(A163,単価明細!A:A,単価明細!F:F))+10)</f>
        <v>240</v>
      </c>
      <c r="C163" s="319">
        <f>IF($B$4="上水道",IF($B$2&lt;=20,LOOKUP(A163,単価明細!A:A,単価明細!C:C),LOOKUP(A163,単価明細!A:A,単価明細!G:G)),IF($B$2&lt;=20,LOOKUP(A163,単価明細!A:A,単価明細!C:C),LOOKUP(A163,単価明細!A:A,単価明細!G:G))+300)</f>
        <v>0</v>
      </c>
      <c r="D163" s="319">
        <f t="shared" si="53"/>
        <v>31690</v>
      </c>
      <c r="E163" s="319">
        <f>LOOKUP($B$2,単価明細!J:J,単価明細!K:K)</f>
        <v>1800</v>
      </c>
      <c r="F163" s="319">
        <f t="shared" si="38"/>
        <v>3340</v>
      </c>
      <c r="G163" s="316">
        <f t="shared" si="39"/>
        <v>36830</v>
      </c>
      <c r="H163" s="315">
        <f>単価明細!M158</f>
        <v>270</v>
      </c>
      <c r="I163" s="319">
        <f>早見表!$Q$37</f>
        <v>1350</v>
      </c>
      <c r="J163" s="314">
        <f t="shared" si="54"/>
        <v>35420</v>
      </c>
      <c r="K163" s="314">
        <f t="shared" si="40"/>
        <v>3670</v>
      </c>
      <c r="L163" s="316">
        <f t="shared" si="41"/>
        <v>40440</v>
      </c>
      <c r="M163" s="319">
        <f t="shared" si="42"/>
        <v>156</v>
      </c>
      <c r="N163" s="319">
        <f>IF($B$1=1,B163,LOOKUP(M163,単価明細!A:A,単価明細!B:B)*B$1)</f>
        <v>240</v>
      </c>
      <c r="O163" s="319">
        <f t="shared" si="43"/>
        <v>0</v>
      </c>
      <c r="P163" s="319">
        <f t="shared" si="55"/>
        <v>31690</v>
      </c>
      <c r="Q163" s="319">
        <f>LOOKUP($B$2,単価明細!J:J,単価明細!K:K)</f>
        <v>1800</v>
      </c>
      <c r="R163" s="319">
        <f t="shared" si="44"/>
        <v>3340</v>
      </c>
      <c r="S163" s="319">
        <f t="shared" si="45"/>
        <v>36830</v>
      </c>
      <c r="T163" s="317">
        <f t="shared" si="46"/>
        <v>0</v>
      </c>
      <c r="U163" s="314">
        <f t="shared" si="47"/>
        <v>270</v>
      </c>
      <c r="V163" s="314">
        <f t="shared" si="48"/>
        <v>1350</v>
      </c>
      <c r="W163" s="314">
        <f t="shared" si="56"/>
        <v>35420</v>
      </c>
      <c r="X163" s="314">
        <f t="shared" si="49"/>
        <v>3670</v>
      </c>
      <c r="Y163" s="316">
        <f t="shared" si="50"/>
        <v>40440</v>
      </c>
      <c r="Z163" s="317">
        <f t="shared" si="51"/>
        <v>0</v>
      </c>
      <c r="AA163" s="345">
        <f t="shared" si="52"/>
        <v>0</v>
      </c>
    </row>
    <row r="164" spans="1:27">
      <c r="A164" s="322">
        <v>157</v>
      </c>
      <c r="B164" s="315">
        <f>IF($B$4="上水道",IF($B$2&lt;=20,LOOKUP(A164,単価明細!A:A,単価明細!B:B),LOOKUP(A164,単価明細!A:A,単価明細!F:F)),IF($B$2&lt;=20,LOOKUP(A164,単価明細!A:A,単価明細!B:B),LOOKUP(A164,単価明細!A:A,単価明細!F:F))+10)</f>
        <v>240</v>
      </c>
      <c r="C164" s="319">
        <f>IF($B$4="上水道",IF($B$2&lt;=20,LOOKUP(A164,単価明細!A:A,単価明細!C:C),LOOKUP(A164,単価明細!A:A,単価明細!G:G)),IF($B$2&lt;=20,LOOKUP(A164,単価明細!A:A,単価明細!C:C),LOOKUP(A164,単価明細!A:A,単価明細!G:G))+300)</f>
        <v>0</v>
      </c>
      <c r="D164" s="319">
        <f t="shared" si="53"/>
        <v>31930</v>
      </c>
      <c r="E164" s="319">
        <f>LOOKUP($B$2,単価明細!J:J,単価明細!K:K)</f>
        <v>1800</v>
      </c>
      <c r="F164" s="319">
        <f t="shared" si="38"/>
        <v>3370</v>
      </c>
      <c r="G164" s="316">
        <f t="shared" si="39"/>
        <v>37100</v>
      </c>
      <c r="H164" s="315">
        <f>単価明細!M159</f>
        <v>270</v>
      </c>
      <c r="I164" s="319">
        <f>早見表!$Q$37</f>
        <v>1350</v>
      </c>
      <c r="J164" s="314">
        <f t="shared" si="54"/>
        <v>35690</v>
      </c>
      <c r="K164" s="314">
        <f t="shared" si="40"/>
        <v>3700</v>
      </c>
      <c r="L164" s="316">
        <f t="shared" si="41"/>
        <v>40740</v>
      </c>
      <c r="M164" s="319">
        <f t="shared" si="42"/>
        <v>157</v>
      </c>
      <c r="N164" s="319">
        <f>IF($B$1=1,B164,LOOKUP(M164,単価明細!A:A,単価明細!B:B)*B$1)</f>
        <v>240</v>
      </c>
      <c r="O164" s="319">
        <f t="shared" si="43"/>
        <v>0</v>
      </c>
      <c r="P164" s="319">
        <f t="shared" si="55"/>
        <v>31930</v>
      </c>
      <c r="Q164" s="319">
        <f>LOOKUP($B$2,単価明細!J:J,単価明細!K:K)</f>
        <v>1800</v>
      </c>
      <c r="R164" s="319">
        <f t="shared" si="44"/>
        <v>3370</v>
      </c>
      <c r="S164" s="319">
        <f t="shared" si="45"/>
        <v>37100</v>
      </c>
      <c r="T164" s="317">
        <f t="shared" si="46"/>
        <v>0</v>
      </c>
      <c r="U164" s="314">
        <f t="shared" si="47"/>
        <v>270</v>
      </c>
      <c r="V164" s="314">
        <f t="shared" si="48"/>
        <v>1350</v>
      </c>
      <c r="W164" s="314">
        <f t="shared" si="56"/>
        <v>35690</v>
      </c>
      <c r="X164" s="314">
        <f t="shared" si="49"/>
        <v>3700</v>
      </c>
      <c r="Y164" s="316">
        <f t="shared" si="50"/>
        <v>40740</v>
      </c>
      <c r="Z164" s="317">
        <f t="shared" si="51"/>
        <v>0</v>
      </c>
      <c r="AA164" s="345">
        <f t="shared" si="52"/>
        <v>0</v>
      </c>
    </row>
    <row r="165" spans="1:27">
      <c r="A165" s="322">
        <v>158</v>
      </c>
      <c r="B165" s="315">
        <f>IF($B$4="上水道",IF($B$2&lt;=20,LOOKUP(A165,単価明細!A:A,単価明細!B:B),LOOKUP(A165,単価明細!A:A,単価明細!F:F)),IF($B$2&lt;=20,LOOKUP(A165,単価明細!A:A,単価明細!B:B),LOOKUP(A165,単価明細!A:A,単価明細!F:F))+10)</f>
        <v>240</v>
      </c>
      <c r="C165" s="319">
        <f>IF($B$4="上水道",IF($B$2&lt;=20,LOOKUP(A165,単価明細!A:A,単価明細!C:C),LOOKUP(A165,単価明細!A:A,単価明細!G:G)),IF($B$2&lt;=20,LOOKUP(A165,単価明細!A:A,単価明細!C:C),LOOKUP(A165,単価明細!A:A,単価明細!G:G))+300)</f>
        <v>0</v>
      </c>
      <c r="D165" s="319">
        <f t="shared" si="53"/>
        <v>32170</v>
      </c>
      <c r="E165" s="319">
        <f>LOOKUP($B$2,単価明細!J:J,単価明細!K:K)</f>
        <v>1800</v>
      </c>
      <c r="F165" s="319">
        <f t="shared" si="38"/>
        <v>3390</v>
      </c>
      <c r="G165" s="316">
        <f t="shared" si="39"/>
        <v>37360</v>
      </c>
      <c r="H165" s="315">
        <f>単価明細!M160</f>
        <v>270</v>
      </c>
      <c r="I165" s="319">
        <f>早見表!$Q$37</f>
        <v>1350</v>
      </c>
      <c r="J165" s="314">
        <f t="shared" si="54"/>
        <v>35960</v>
      </c>
      <c r="K165" s="314">
        <f t="shared" si="40"/>
        <v>3730</v>
      </c>
      <c r="L165" s="316">
        <f t="shared" si="41"/>
        <v>41040</v>
      </c>
      <c r="M165" s="319">
        <f t="shared" si="42"/>
        <v>158</v>
      </c>
      <c r="N165" s="319">
        <f>IF($B$1=1,B165,LOOKUP(M165,単価明細!A:A,単価明細!B:B)*B$1)</f>
        <v>240</v>
      </c>
      <c r="O165" s="319">
        <f t="shared" si="43"/>
        <v>0</v>
      </c>
      <c r="P165" s="319">
        <f t="shared" si="55"/>
        <v>32170</v>
      </c>
      <c r="Q165" s="319">
        <f>LOOKUP($B$2,単価明細!J:J,単価明細!K:K)</f>
        <v>1800</v>
      </c>
      <c r="R165" s="319">
        <f t="shared" si="44"/>
        <v>3390</v>
      </c>
      <c r="S165" s="319">
        <f t="shared" si="45"/>
        <v>37360</v>
      </c>
      <c r="T165" s="317">
        <f t="shared" si="46"/>
        <v>0</v>
      </c>
      <c r="U165" s="314">
        <f t="shared" si="47"/>
        <v>270</v>
      </c>
      <c r="V165" s="314">
        <f t="shared" si="48"/>
        <v>1350</v>
      </c>
      <c r="W165" s="314">
        <f t="shared" si="56"/>
        <v>35960</v>
      </c>
      <c r="X165" s="314">
        <f t="shared" si="49"/>
        <v>3730</v>
      </c>
      <c r="Y165" s="316">
        <f t="shared" si="50"/>
        <v>41040</v>
      </c>
      <c r="Z165" s="317">
        <f t="shared" si="51"/>
        <v>0</v>
      </c>
      <c r="AA165" s="345">
        <f t="shared" si="52"/>
        <v>0</v>
      </c>
    </row>
    <row r="166" spans="1:27">
      <c r="A166" s="322">
        <v>159</v>
      </c>
      <c r="B166" s="315">
        <f>IF($B$4="上水道",IF($B$2&lt;=20,LOOKUP(A166,単価明細!A:A,単価明細!B:B),LOOKUP(A166,単価明細!A:A,単価明細!F:F)),IF($B$2&lt;=20,LOOKUP(A166,単価明細!A:A,単価明細!B:B),LOOKUP(A166,単価明細!A:A,単価明細!F:F))+10)</f>
        <v>240</v>
      </c>
      <c r="C166" s="319">
        <f>IF($B$4="上水道",IF($B$2&lt;=20,LOOKUP(A166,単価明細!A:A,単価明細!C:C),LOOKUP(A166,単価明細!A:A,単価明細!G:G)),IF($B$2&lt;=20,LOOKUP(A166,単価明細!A:A,単価明細!C:C),LOOKUP(A166,単価明細!A:A,単価明細!G:G))+300)</f>
        <v>0</v>
      </c>
      <c r="D166" s="319">
        <f t="shared" si="53"/>
        <v>32410</v>
      </c>
      <c r="E166" s="319">
        <f>LOOKUP($B$2,単価明細!J:J,単価明細!K:K)</f>
        <v>1800</v>
      </c>
      <c r="F166" s="319">
        <f t="shared" si="38"/>
        <v>3420</v>
      </c>
      <c r="G166" s="316">
        <f t="shared" si="39"/>
        <v>37630</v>
      </c>
      <c r="H166" s="315">
        <f>単価明細!M161</f>
        <v>270</v>
      </c>
      <c r="I166" s="319">
        <f>早見表!$Q$37</f>
        <v>1350</v>
      </c>
      <c r="J166" s="314">
        <f t="shared" si="54"/>
        <v>36230</v>
      </c>
      <c r="K166" s="314">
        <f t="shared" si="40"/>
        <v>3750</v>
      </c>
      <c r="L166" s="316">
        <f t="shared" si="41"/>
        <v>41330</v>
      </c>
      <c r="M166" s="319">
        <f t="shared" si="42"/>
        <v>159</v>
      </c>
      <c r="N166" s="319">
        <f>IF($B$1=1,B166,LOOKUP(M166,単価明細!A:A,単価明細!B:B)*B$1)</f>
        <v>240</v>
      </c>
      <c r="O166" s="319">
        <f t="shared" si="43"/>
        <v>0</v>
      </c>
      <c r="P166" s="319">
        <f t="shared" si="55"/>
        <v>32410</v>
      </c>
      <c r="Q166" s="319">
        <f>LOOKUP($B$2,単価明細!J:J,単価明細!K:K)</f>
        <v>1800</v>
      </c>
      <c r="R166" s="319">
        <f t="shared" si="44"/>
        <v>3420</v>
      </c>
      <c r="S166" s="319">
        <f t="shared" si="45"/>
        <v>37630</v>
      </c>
      <c r="T166" s="317">
        <f t="shared" si="46"/>
        <v>0</v>
      </c>
      <c r="U166" s="314">
        <f t="shared" si="47"/>
        <v>270</v>
      </c>
      <c r="V166" s="314">
        <f t="shared" si="48"/>
        <v>1350</v>
      </c>
      <c r="W166" s="314">
        <f t="shared" si="56"/>
        <v>36230</v>
      </c>
      <c r="X166" s="314">
        <f t="shared" si="49"/>
        <v>3750</v>
      </c>
      <c r="Y166" s="316">
        <f t="shared" si="50"/>
        <v>41330</v>
      </c>
      <c r="Z166" s="317">
        <f t="shared" si="51"/>
        <v>0</v>
      </c>
      <c r="AA166" s="345">
        <f t="shared" si="52"/>
        <v>0</v>
      </c>
    </row>
    <row r="167" spans="1:27">
      <c r="A167" s="322">
        <v>160</v>
      </c>
      <c r="B167" s="315">
        <f>IF($B$4="上水道",IF($B$2&lt;=20,LOOKUP(A167,単価明細!A:A,単価明細!B:B),LOOKUP(A167,単価明細!A:A,単価明細!F:F)),IF($B$2&lt;=20,LOOKUP(A167,単価明細!A:A,単価明細!B:B),LOOKUP(A167,単価明細!A:A,単価明細!F:F))+10)</f>
        <v>240</v>
      </c>
      <c r="C167" s="319">
        <f>IF($B$4="上水道",IF($B$2&lt;=20,LOOKUP(A167,単価明細!A:A,単価明細!C:C),LOOKUP(A167,単価明細!A:A,単価明細!G:G)),IF($B$2&lt;=20,LOOKUP(A167,単価明細!A:A,単価明細!C:C),LOOKUP(A167,単価明細!A:A,単価明細!G:G))+300)</f>
        <v>0</v>
      </c>
      <c r="D167" s="319">
        <f t="shared" si="53"/>
        <v>32650</v>
      </c>
      <c r="E167" s="319">
        <f>LOOKUP($B$2,単価明細!J:J,単価明細!K:K)</f>
        <v>1800</v>
      </c>
      <c r="F167" s="319">
        <f t="shared" si="38"/>
        <v>3440</v>
      </c>
      <c r="G167" s="316">
        <f t="shared" si="39"/>
        <v>37890</v>
      </c>
      <c r="H167" s="315">
        <f>単価明細!M162</f>
        <v>270</v>
      </c>
      <c r="I167" s="319">
        <f>早見表!$Q$37</f>
        <v>1350</v>
      </c>
      <c r="J167" s="314">
        <f t="shared" si="54"/>
        <v>36500</v>
      </c>
      <c r="K167" s="314">
        <f t="shared" si="40"/>
        <v>3780</v>
      </c>
      <c r="L167" s="316">
        <f t="shared" si="41"/>
        <v>41630</v>
      </c>
      <c r="M167" s="319">
        <f t="shared" si="42"/>
        <v>160</v>
      </c>
      <c r="N167" s="319">
        <f>IF($B$1=1,B167,LOOKUP(M167,単価明細!A:A,単価明細!B:B)*B$1)</f>
        <v>240</v>
      </c>
      <c r="O167" s="319">
        <f t="shared" si="43"/>
        <v>0</v>
      </c>
      <c r="P167" s="319">
        <f t="shared" si="55"/>
        <v>32650</v>
      </c>
      <c r="Q167" s="319">
        <f>LOOKUP($B$2,単価明細!J:J,単価明細!K:K)</f>
        <v>1800</v>
      </c>
      <c r="R167" s="319">
        <f t="shared" si="44"/>
        <v>3440</v>
      </c>
      <c r="S167" s="319">
        <f t="shared" si="45"/>
        <v>37890</v>
      </c>
      <c r="T167" s="317">
        <f t="shared" si="46"/>
        <v>0</v>
      </c>
      <c r="U167" s="314">
        <f t="shared" si="47"/>
        <v>270</v>
      </c>
      <c r="V167" s="314">
        <f t="shared" si="48"/>
        <v>1350</v>
      </c>
      <c r="W167" s="314">
        <f t="shared" si="56"/>
        <v>36500</v>
      </c>
      <c r="X167" s="314">
        <f t="shared" si="49"/>
        <v>3780</v>
      </c>
      <c r="Y167" s="316">
        <f t="shared" si="50"/>
        <v>41630</v>
      </c>
      <c r="Z167" s="317">
        <f t="shared" si="51"/>
        <v>0</v>
      </c>
      <c r="AA167" s="345">
        <f t="shared" si="52"/>
        <v>0</v>
      </c>
    </row>
    <row r="168" spans="1:27">
      <c r="A168" s="322">
        <v>161</v>
      </c>
      <c r="B168" s="315">
        <f>IF($B$4="上水道",IF($B$2&lt;=20,LOOKUP(A168,単価明細!A:A,単価明細!B:B),LOOKUP(A168,単価明細!A:A,単価明細!F:F)),IF($B$2&lt;=20,LOOKUP(A168,単価明細!A:A,単価明細!B:B),LOOKUP(A168,単価明細!A:A,単価明細!F:F))+10)</f>
        <v>240</v>
      </c>
      <c r="C168" s="319">
        <f>IF($B$4="上水道",IF($B$2&lt;=20,LOOKUP(A168,単価明細!A:A,単価明細!C:C),LOOKUP(A168,単価明細!A:A,単価明細!G:G)),IF($B$2&lt;=20,LOOKUP(A168,単価明細!A:A,単価明細!C:C),LOOKUP(A168,単価明細!A:A,単価明細!G:G))+300)</f>
        <v>0</v>
      </c>
      <c r="D168" s="319">
        <f t="shared" si="53"/>
        <v>32890</v>
      </c>
      <c r="E168" s="319">
        <f>LOOKUP($B$2,単価明細!J:J,単価明細!K:K)</f>
        <v>1800</v>
      </c>
      <c r="F168" s="319">
        <f t="shared" si="38"/>
        <v>3460</v>
      </c>
      <c r="G168" s="316">
        <f t="shared" si="39"/>
        <v>38150</v>
      </c>
      <c r="H168" s="315">
        <f>単価明細!M163</f>
        <v>270</v>
      </c>
      <c r="I168" s="319">
        <f>早見表!$Q$37</f>
        <v>1350</v>
      </c>
      <c r="J168" s="314">
        <f t="shared" si="54"/>
        <v>36770</v>
      </c>
      <c r="K168" s="314">
        <f t="shared" si="40"/>
        <v>3810</v>
      </c>
      <c r="L168" s="316">
        <f t="shared" si="41"/>
        <v>41930</v>
      </c>
      <c r="M168" s="319">
        <f t="shared" si="42"/>
        <v>161</v>
      </c>
      <c r="N168" s="319">
        <f>IF($B$1=1,B168,LOOKUP(M168,単価明細!A:A,単価明細!B:B)*B$1)</f>
        <v>240</v>
      </c>
      <c r="O168" s="319">
        <f t="shared" si="43"/>
        <v>0</v>
      </c>
      <c r="P168" s="319">
        <f t="shared" si="55"/>
        <v>32890</v>
      </c>
      <c r="Q168" s="319">
        <f>LOOKUP($B$2,単価明細!J:J,単価明細!K:K)</f>
        <v>1800</v>
      </c>
      <c r="R168" s="319">
        <f t="shared" si="44"/>
        <v>3460</v>
      </c>
      <c r="S168" s="319">
        <f t="shared" si="45"/>
        <v>38150</v>
      </c>
      <c r="T168" s="317">
        <f t="shared" si="46"/>
        <v>0</v>
      </c>
      <c r="U168" s="314">
        <f t="shared" si="47"/>
        <v>270</v>
      </c>
      <c r="V168" s="314">
        <f t="shared" si="48"/>
        <v>1350</v>
      </c>
      <c r="W168" s="314">
        <f t="shared" si="56"/>
        <v>36770</v>
      </c>
      <c r="X168" s="314">
        <f t="shared" si="49"/>
        <v>3810</v>
      </c>
      <c r="Y168" s="314">
        <f t="shared" si="50"/>
        <v>41930</v>
      </c>
      <c r="Z168" s="317">
        <f t="shared" si="51"/>
        <v>0</v>
      </c>
      <c r="AA168" s="345">
        <f t="shared" si="52"/>
        <v>0</v>
      </c>
    </row>
    <row r="169" spans="1:27">
      <c r="A169" s="322">
        <v>162</v>
      </c>
      <c r="B169" s="315">
        <f>IF($B$4="上水道",IF($B$2&lt;=20,LOOKUP(A169,単価明細!A:A,単価明細!B:B),LOOKUP(A169,単価明細!A:A,単価明細!F:F)),IF($B$2&lt;=20,LOOKUP(A169,単価明細!A:A,単価明細!B:B),LOOKUP(A169,単価明細!A:A,単価明細!F:F))+10)</f>
        <v>240</v>
      </c>
      <c r="C169" s="319">
        <f>IF($B$4="上水道",IF($B$2&lt;=20,LOOKUP(A169,単価明細!A:A,単価明細!C:C),LOOKUP(A169,単価明細!A:A,単価明細!G:G)),IF($B$2&lt;=20,LOOKUP(A169,単価明細!A:A,単価明細!C:C),LOOKUP(A169,単価明細!A:A,単価明細!G:G))+300)</f>
        <v>0</v>
      </c>
      <c r="D169" s="319">
        <f t="shared" si="53"/>
        <v>33130</v>
      </c>
      <c r="E169" s="319">
        <f>LOOKUP($B$2,単価明細!J:J,単価明細!K:K)</f>
        <v>1800</v>
      </c>
      <c r="F169" s="319">
        <f t="shared" si="38"/>
        <v>3490</v>
      </c>
      <c r="G169" s="316">
        <f t="shared" si="39"/>
        <v>38420</v>
      </c>
      <c r="H169" s="315">
        <f>単価明細!M164</f>
        <v>270</v>
      </c>
      <c r="I169" s="319">
        <f>早見表!$Q$37</f>
        <v>1350</v>
      </c>
      <c r="J169" s="314">
        <f t="shared" si="54"/>
        <v>37040</v>
      </c>
      <c r="K169" s="314">
        <f t="shared" si="40"/>
        <v>3830</v>
      </c>
      <c r="L169" s="316">
        <f t="shared" si="41"/>
        <v>42220</v>
      </c>
      <c r="M169" s="319">
        <f t="shared" si="42"/>
        <v>162</v>
      </c>
      <c r="N169" s="319">
        <f>IF($B$1=1,B169,LOOKUP(M169,単価明細!A:A,単価明細!B:B)*B$1)</f>
        <v>240</v>
      </c>
      <c r="O169" s="319">
        <f t="shared" si="43"/>
        <v>0</v>
      </c>
      <c r="P169" s="319">
        <f t="shared" si="55"/>
        <v>33130</v>
      </c>
      <c r="Q169" s="319">
        <f>LOOKUP($B$2,単価明細!J:J,単価明細!K:K)</f>
        <v>1800</v>
      </c>
      <c r="R169" s="319">
        <f t="shared" si="44"/>
        <v>3490</v>
      </c>
      <c r="S169" s="319">
        <f t="shared" si="45"/>
        <v>38420</v>
      </c>
      <c r="T169" s="317">
        <f t="shared" si="46"/>
        <v>0</v>
      </c>
      <c r="U169" s="314">
        <f t="shared" si="47"/>
        <v>270</v>
      </c>
      <c r="V169" s="314">
        <f t="shared" si="48"/>
        <v>1350</v>
      </c>
      <c r="W169" s="314">
        <f t="shared" si="56"/>
        <v>37040</v>
      </c>
      <c r="X169" s="314">
        <f t="shared" si="49"/>
        <v>3830</v>
      </c>
      <c r="Y169" s="314">
        <f t="shared" si="50"/>
        <v>42220</v>
      </c>
      <c r="Z169" s="317">
        <f t="shared" si="51"/>
        <v>0</v>
      </c>
      <c r="AA169" s="345">
        <f t="shared" si="52"/>
        <v>0</v>
      </c>
    </row>
    <row r="170" spans="1:27">
      <c r="A170" s="322">
        <v>163</v>
      </c>
      <c r="B170" s="315">
        <f>IF($B$4="上水道",IF($B$2&lt;=20,LOOKUP(A170,単価明細!A:A,単価明細!B:B),LOOKUP(A170,単価明細!A:A,単価明細!F:F)),IF($B$2&lt;=20,LOOKUP(A170,単価明細!A:A,単価明細!B:B),LOOKUP(A170,単価明細!A:A,単価明細!F:F))+10)</f>
        <v>240</v>
      </c>
      <c r="C170" s="319">
        <f>IF($B$4="上水道",IF($B$2&lt;=20,LOOKUP(A170,単価明細!A:A,単価明細!C:C),LOOKUP(A170,単価明細!A:A,単価明細!G:G)),IF($B$2&lt;=20,LOOKUP(A170,単価明細!A:A,単価明細!C:C),LOOKUP(A170,単価明細!A:A,単価明細!G:G))+300)</f>
        <v>0</v>
      </c>
      <c r="D170" s="319">
        <f t="shared" si="53"/>
        <v>33370</v>
      </c>
      <c r="E170" s="319">
        <f>LOOKUP($B$2,単価明細!J:J,単価明細!K:K)</f>
        <v>1800</v>
      </c>
      <c r="F170" s="319">
        <f t="shared" si="38"/>
        <v>3510</v>
      </c>
      <c r="G170" s="316">
        <f t="shared" si="39"/>
        <v>38680</v>
      </c>
      <c r="H170" s="315">
        <f>単価明細!M165</f>
        <v>270</v>
      </c>
      <c r="I170" s="319">
        <f>早見表!$Q$37</f>
        <v>1350</v>
      </c>
      <c r="J170" s="314">
        <f t="shared" si="54"/>
        <v>37310</v>
      </c>
      <c r="K170" s="314">
        <f t="shared" si="40"/>
        <v>3860</v>
      </c>
      <c r="L170" s="316">
        <f t="shared" si="41"/>
        <v>42520</v>
      </c>
      <c r="M170" s="319">
        <f t="shared" si="42"/>
        <v>163</v>
      </c>
      <c r="N170" s="319">
        <f>IF($B$1=1,B170,LOOKUP(M170,単価明細!A:A,単価明細!B:B)*B$1)</f>
        <v>240</v>
      </c>
      <c r="O170" s="319">
        <f t="shared" si="43"/>
        <v>0</v>
      </c>
      <c r="P170" s="319">
        <f t="shared" si="55"/>
        <v>33370</v>
      </c>
      <c r="Q170" s="319">
        <f>LOOKUP($B$2,単価明細!J:J,単価明細!K:K)</f>
        <v>1800</v>
      </c>
      <c r="R170" s="319">
        <f t="shared" si="44"/>
        <v>3510</v>
      </c>
      <c r="S170" s="319">
        <f t="shared" si="45"/>
        <v>38680</v>
      </c>
      <c r="T170" s="317">
        <f t="shared" si="46"/>
        <v>0</v>
      </c>
      <c r="U170" s="314">
        <f t="shared" si="47"/>
        <v>270</v>
      </c>
      <c r="V170" s="314">
        <f t="shared" si="48"/>
        <v>1350</v>
      </c>
      <c r="W170" s="314">
        <f t="shared" si="56"/>
        <v>37310</v>
      </c>
      <c r="X170" s="314">
        <f t="shared" si="49"/>
        <v>3860</v>
      </c>
      <c r="Y170" s="314">
        <f t="shared" si="50"/>
        <v>42520</v>
      </c>
      <c r="Z170" s="317">
        <f t="shared" si="51"/>
        <v>0</v>
      </c>
      <c r="AA170" s="345">
        <f t="shared" si="52"/>
        <v>0</v>
      </c>
    </row>
    <row r="171" spans="1:27">
      <c r="A171" s="322">
        <v>164</v>
      </c>
      <c r="B171" s="315">
        <f>IF($B$4="上水道",IF($B$2&lt;=20,LOOKUP(A171,単価明細!A:A,単価明細!B:B),LOOKUP(A171,単価明細!A:A,単価明細!F:F)),IF($B$2&lt;=20,LOOKUP(A171,単価明細!A:A,単価明細!B:B),LOOKUP(A171,単価明細!A:A,単価明細!F:F))+10)</f>
        <v>240</v>
      </c>
      <c r="C171" s="319">
        <f>IF($B$4="上水道",IF($B$2&lt;=20,LOOKUP(A171,単価明細!A:A,単価明細!C:C),LOOKUP(A171,単価明細!A:A,単価明細!G:G)),IF($B$2&lt;=20,LOOKUP(A171,単価明細!A:A,単価明細!C:C),LOOKUP(A171,単価明細!A:A,単価明細!G:G))+300)</f>
        <v>0</v>
      </c>
      <c r="D171" s="319">
        <f t="shared" si="53"/>
        <v>33610</v>
      </c>
      <c r="E171" s="319">
        <f>LOOKUP($B$2,単価明細!J:J,単価明細!K:K)</f>
        <v>1800</v>
      </c>
      <c r="F171" s="319">
        <f t="shared" si="38"/>
        <v>3540</v>
      </c>
      <c r="G171" s="316">
        <f t="shared" si="39"/>
        <v>38950</v>
      </c>
      <c r="H171" s="315">
        <f>単価明細!M166</f>
        <v>270</v>
      </c>
      <c r="I171" s="319">
        <f>早見表!$Q$37</f>
        <v>1350</v>
      </c>
      <c r="J171" s="314">
        <f t="shared" si="54"/>
        <v>37580</v>
      </c>
      <c r="K171" s="314">
        <f t="shared" si="40"/>
        <v>3890</v>
      </c>
      <c r="L171" s="316">
        <f t="shared" si="41"/>
        <v>42820</v>
      </c>
      <c r="M171" s="319">
        <f t="shared" si="42"/>
        <v>164</v>
      </c>
      <c r="N171" s="319">
        <f>IF($B$1=1,B171,LOOKUP(M171,単価明細!A:A,単価明細!B:B)*B$1)</f>
        <v>240</v>
      </c>
      <c r="O171" s="319">
        <f t="shared" si="43"/>
        <v>0</v>
      </c>
      <c r="P171" s="319">
        <f t="shared" si="55"/>
        <v>33610</v>
      </c>
      <c r="Q171" s="319">
        <f>LOOKUP($B$2,単価明細!J:J,単価明細!K:K)</f>
        <v>1800</v>
      </c>
      <c r="R171" s="319">
        <f t="shared" si="44"/>
        <v>3540</v>
      </c>
      <c r="S171" s="319">
        <f t="shared" si="45"/>
        <v>38950</v>
      </c>
      <c r="T171" s="317">
        <f t="shared" si="46"/>
        <v>0</v>
      </c>
      <c r="U171" s="314">
        <f t="shared" si="47"/>
        <v>270</v>
      </c>
      <c r="V171" s="314">
        <f t="shared" si="48"/>
        <v>1350</v>
      </c>
      <c r="W171" s="314">
        <f t="shared" si="56"/>
        <v>37580</v>
      </c>
      <c r="X171" s="314">
        <f t="shared" si="49"/>
        <v>3890</v>
      </c>
      <c r="Y171" s="314">
        <f t="shared" si="50"/>
        <v>42820</v>
      </c>
      <c r="Z171" s="317">
        <f t="shared" si="51"/>
        <v>0</v>
      </c>
      <c r="AA171" s="345">
        <f t="shared" si="52"/>
        <v>0</v>
      </c>
    </row>
    <row r="172" spans="1:27">
      <c r="A172" s="322">
        <v>165</v>
      </c>
      <c r="B172" s="315">
        <f>IF($B$4="上水道",IF($B$2&lt;=20,LOOKUP(A172,単価明細!A:A,単価明細!B:B),LOOKUP(A172,単価明細!A:A,単価明細!F:F)),IF($B$2&lt;=20,LOOKUP(A172,単価明細!A:A,単価明細!B:B),LOOKUP(A172,単価明細!A:A,単価明細!F:F))+10)</f>
        <v>240</v>
      </c>
      <c r="C172" s="319">
        <f>IF($B$4="上水道",IF($B$2&lt;=20,LOOKUP(A172,単価明細!A:A,単価明細!C:C),LOOKUP(A172,単価明細!A:A,単価明細!G:G)),IF($B$2&lt;=20,LOOKUP(A172,単価明細!A:A,単価明細!C:C),LOOKUP(A172,単価明細!A:A,単価明細!G:G))+300)</f>
        <v>0</v>
      </c>
      <c r="D172" s="319">
        <f t="shared" si="53"/>
        <v>33850</v>
      </c>
      <c r="E172" s="319">
        <f>LOOKUP($B$2,単価明細!J:J,単価明細!K:K)</f>
        <v>1800</v>
      </c>
      <c r="F172" s="319">
        <f t="shared" si="38"/>
        <v>3560</v>
      </c>
      <c r="G172" s="316">
        <f t="shared" si="39"/>
        <v>39210</v>
      </c>
      <c r="H172" s="315">
        <f>単価明細!M167</f>
        <v>270</v>
      </c>
      <c r="I172" s="319">
        <f>早見表!$Q$37</f>
        <v>1350</v>
      </c>
      <c r="J172" s="314">
        <f t="shared" si="54"/>
        <v>37850</v>
      </c>
      <c r="K172" s="314">
        <f t="shared" si="40"/>
        <v>3920</v>
      </c>
      <c r="L172" s="316">
        <f t="shared" si="41"/>
        <v>43120</v>
      </c>
      <c r="M172" s="319">
        <f t="shared" si="42"/>
        <v>165</v>
      </c>
      <c r="N172" s="319">
        <f>IF($B$1=1,B172,LOOKUP(M172,単価明細!A:A,単価明細!B:B)*B$1)</f>
        <v>240</v>
      </c>
      <c r="O172" s="319">
        <f t="shared" si="43"/>
        <v>0</v>
      </c>
      <c r="P172" s="319">
        <f t="shared" si="55"/>
        <v>33850</v>
      </c>
      <c r="Q172" s="319">
        <f>LOOKUP($B$2,単価明細!J:J,単価明細!K:K)</f>
        <v>1800</v>
      </c>
      <c r="R172" s="319">
        <f t="shared" si="44"/>
        <v>3560</v>
      </c>
      <c r="S172" s="319">
        <f t="shared" si="45"/>
        <v>39210</v>
      </c>
      <c r="T172" s="317">
        <f t="shared" si="46"/>
        <v>0</v>
      </c>
      <c r="U172" s="314">
        <f t="shared" si="47"/>
        <v>270</v>
      </c>
      <c r="V172" s="314">
        <f t="shared" si="48"/>
        <v>1350</v>
      </c>
      <c r="W172" s="314">
        <f t="shared" si="56"/>
        <v>37850</v>
      </c>
      <c r="X172" s="314">
        <f t="shared" si="49"/>
        <v>3920</v>
      </c>
      <c r="Y172" s="314">
        <f t="shared" si="50"/>
        <v>43120</v>
      </c>
      <c r="Z172" s="317">
        <f t="shared" si="51"/>
        <v>0</v>
      </c>
      <c r="AA172" s="345">
        <f t="shared" si="52"/>
        <v>0</v>
      </c>
    </row>
    <row r="173" spans="1:27">
      <c r="A173" s="322">
        <v>166</v>
      </c>
      <c r="B173" s="315">
        <f>IF($B$4="上水道",IF($B$2&lt;=20,LOOKUP(A173,単価明細!A:A,単価明細!B:B),LOOKUP(A173,単価明細!A:A,単価明細!F:F)),IF($B$2&lt;=20,LOOKUP(A173,単価明細!A:A,単価明細!B:B),LOOKUP(A173,単価明細!A:A,単価明細!F:F))+10)</f>
        <v>240</v>
      </c>
      <c r="C173" s="319">
        <f>IF($B$4="上水道",IF($B$2&lt;=20,LOOKUP(A173,単価明細!A:A,単価明細!C:C),LOOKUP(A173,単価明細!A:A,単価明細!G:G)),IF($B$2&lt;=20,LOOKUP(A173,単価明細!A:A,単価明細!C:C),LOOKUP(A173,単価明細!A:A,単価明細!G:G))+300)</f>
        <v>0</v>
      </c>
      <c r="D173" s="319">
        <f t="shared" si="53"/>
        <v>34090</v>
      </c>
      <c r="E173" s="319">
        <f>LOOKUP($B$2,単価明細!J:J,単価明細!K:K)</f>
        <v>1800</v>
      </c>
      <c r="F173" s="319">
        <f t="shared" si="38"/>
        <v>3580</v>
      </c>
      <c r="G173" s="316">
        <f t="shared" si="39"/>
        <v>39470</v>
      </c>
      <c r="H173" s="315">
        <f>単価明細!M168</f>
        <v>270</v>
      </c>
      <c r="I173" s="319">
        <f>早見表!$Q$37</f>
        <v>1350</v>
      </c>
      <c r="J173" s="314">
        <f t="shared" si="54"/>
        <v>38120</v>
      </c>
      <c r="K173" s="314">
        <f t="shared" si="40"/>
        <v>3940</v>
      </c>
      <c r="L173" s="316">
        <f t="shared" si="41"/>
        <v>43410</v>
      </c>
      <c r="M173" s="319">
        <f t="shared" si="42"/>
        <v>166</v>
      </c>
      <c r="N173" s="319">
        <f>IF($B$1=1,B173,LOOKUP(M173,単価明細!A:A,単価明細!B:B)*B$1)</f>
        <v>240</v>
      </c>
      <c r="O173" s="319">
        <f t="shared" si="43"/>
        <v>0</v>
      </c>
      <c r="P173" s="319">
        <f t="shared" si="55"/>
        <v>34090</v>
      </c>
      <c r="Q173" s="319">
        <f>LOOKUP($B$2,単価明細!J:J,単価明細!K:K)</f>
        <v>1800</v>
      </c>
      <c r="R173" s="319">
        <f t="shared" si="44"/>
        <v>3580</v>
      </c>
      <c r="S173" s="319">
        <f t="shared" si="45"/>
        <v>39470</v>
      </c>
      <c r="T173" s="317">
        <f t="shared" si="46"/>
        <v>0</v>
      </c>
      <c r="U173" s="314">
        <f t="shared" si="47"/>
        <v>270</v>
      </c>
      <c r="V173" s="314">
        <f t="shared" si="48"/>
        <v>1350</v>
      </c>
      <c r="W173" s="314">
        <f t="shared" si="56"/>
        <v>38120</v>
      </c>
      <c r="X173" s="314">
        <f t="shared" si="49"/>
        <v>3940</v>
      </c>
      <c r="Y173" s="314">
        <f t="shared" si="50"/>
        <v>43410</v>
      </c>
      <c r="Z173" s="317">
        <f t="shared" si="51"/>
        <v>0</v>
      </c>
      <c r="AA173" s="345">
        <f t="shared" si="52"/>
        <v>0</v>
      </c>
    </row>
    <row r="174" spans="1:27">
      <c r="A174" s="322">
        <v>167</v>
      </c>
      <c r="B174" s="315">
        <f>IF($B$4="上水道",IF($B$2&lt;=20,LOOKUP(A174,単価明細!A:A,単価明細!B:B),LOOKUP(A174,単価明細!A:A,単価明細!F:F)),IF($B$2&lt;=20,LOOKUP(A174,単価明細!A:A,単価明細!B:B),LOOKUP(A174,単価明細!A:A,単価明細!F:F))+10)</f>
        <v>240</v>
      </c>
      <c r="C174" s="319">
        <f>IF($B$4="上水道",IF($B$2&lt;=20,LOOKUP(A174,単価明細!A:A,単価明細!C:C),LOOKUP(A174,単価明細!A:A,単価明細!G:G)),IF($B$2&lt;=20,LOOKUP(A174,単価明細!A:A,単価明細!C:C),LOOKUP(A174,単価明細!A:A,単価明細!G:G))+300)</f>
        <v>0</v>
      </c>
      <c r="D174" s="319">
        <f t="shared" si="53"/>
        <v>34330</v>
      </c>
      <c r="E174" s="319">
        <f>LOOKUP($B$2,単価明細!J:J,単価明細!K:K)</f>
        <v>1800</v>
      </c>
      <c r="F174" s="319">
        <f t="shared" si="38"/>
        <v>3610</v>
      </c>
      <c r="G174" s="316">
        <f t="shared" si="39"/>
        <v>39740</v>
      </c>
      <c r="H174" s="315">
        <f>単価明細!M169</f>
        <v>270</v>
      </c>
      <c r="I174" s="319">
        <f>早見表!$Q$37</f>
        <v>1350</v>
      </c>
      <c r="J174" s="314">
        <f t="shared" si="54"/>
        <v>38390</v>
      </c>
      <c r="K174" s="314">
        <f t="shared" si="40"/>
        <v>3970</v>
      </c>
      <c r="L174" s="316">
        <f t="shared" si="41"/>
        <v>43710</v>
      </c>
      <c r="M174" s="319">
        <f t="shared" si="42"/>
        <v>167</v>
      </c>
      <c r="N174" s="319">
        <f>IF($B$1=1,B174,LOOKUP(M174,単価明細!A:A,単価明細!B:B)*B$1)</f>
        <v>240</v>
      </c>
      <c r="O174" s="319">
        <f t="shared" si="43"/>
        <v>0</v>
      </c>
      <c r="P174" s="319">
        <f t="shared" si="55"/>
        <v>34330</v>
      </c>
      <c r="Q174" s="319">
        <f>LOOKUP($B$2,単価明細!J:J,単価明細!K:K)</f>
        <v>1800</v>
      </c>
      <c r="R174" s="319">
        <f t="shared" si="44"/>
        <v>3610</v>
      </c>
      <c r="S174" s="319">
        <f t="shared" si="45"/>
        <v>39740</v>
      </c>
      <c r="T174" s="317">
        <f t="shared" si="46"/>
        <v>0</v>
      </c>
      <c r="U174" s="314">
        <f t="shared" si="47"/>
        <v>270</v>
      </c>
      <c r="V174" s="314">
        <f t="shared" si="48"/>
        <v>1350</v>
      </c>
      <c r="W174" s="314">
        <f t="shared" si="56"/>
        <v>38390</v>
      </c>
      <c r="X174" s="314">
        <f t="shared" si="49"/>
        <v>3970</v>
      </c>
      <c r="Y174" s="314">
        <f t="shared" si="50"/>
        <v>43710</v>
      </c>
      <c r="Z174" s="317">
        <f t="shared" si="51"/>
        <v>0</v>
      </c>
      <c r="AA174" s="345">
        <f t="shared" si="52"/>
        <v>0</v>
      </c>
    </row>
    <row r="175" spans="1:27">
      <c r="A175" s="322">
        <v>168</v>
      </c>
      <c r="B175" s="315">
        <f>IF($B$4="上水道",IF($B$2&lt;=20,LOOKUP(A175,単価明細!A:A,単価明細!B:B),LOOKUP(A175,単価明細!A:A,単価明細!F:F)),IF($B$2&lt;=20,LOOKUP(A175,単価明細!A:A,単価明細!B:B),LOOKUP(A175,単価明細!A:A,単価明細!F:F))+10)</f>
        <v>240</v>
      </c>
      <c r="C175" s="319">
        <f>IF($B$4="上水道",IF($B$2&lt;=20,LOOKUP(A175,単価明細!A:A,単価明細!C:C),LOOKUP(A175,単価明細!A:A,単価明細!G:G)),IF($B$2&lt;=20,LOOKUP(A175,単価明細!A:A,単価明細!C:C),LOOKUP(A175,単価明細!A:A,単価明細!G:G))+300)</f>
        <v>0</v>
      </c>
      <c r="D175" s="319">
        <f t="shared" si="53"/>
        <v>34570</v>
      </c>
      <c r="E175" s="319">
        <f>LOOKUP($B$2,単価明細!J:J,単価明細!K:K)</f>
        <v>1800</v>
      </c>
      <c r="F175" s="319">
        <f t="shared" si="38"/>
        <v>3630</v>
      </c>
      <c r="G175" s="316">
        <f t="shared" si="39"/>
        <v>40000</v>
      </c>
      <c r="H175" s="315">
        <f>単価明細!M170</f>
        <v>270</v>
      </c>
      <c r="I175" s="319">
        <f>早見表!$Q$37</f>
        <v>1350</v>
      </c>
      <c r="J175" s="314">
        <f t="shared" si="54"/>
        <v>38660</v>
      </c>
      <c r="K175" s="314">
        <f t="shared" si="40"/>
        <v>4000</v>
      </c>
      <c r="L175" s="316">
        <f t="shared" si="41"/>
        <v>44010</v>
      </c>
      <c r="M175" s="319">
        <f t="shared" si="42"/>
        <v>168</v>
      </c>
      <c r="N175" s="319">
        <f>IF($B$1=1,B175,LOOKUP(M175,単価明細!A:A,単価明細!B:B)*B$1)</f>
        <v>240</v>
      </c>
      <c r="O175" s="319">
        <f t="shared" si="43"/>
        <v>0</v>
      </c>
      <c r="P175" s="319">
        <f t="shared" si="55"/>
        <v>34570</v>
      </c>
      <c r="Q175" s="319">
        <f>LOOKUP($B$2,単価明細!J:J,単価明細!K:K)</f>
        <v>1800</v>
      </c>
      <c r="R175" s="319">
        <f t="shared" si="44"/>
        <v>3630</v>
      </c>
      <c r="S175" s="319">
        <f t="shared" si="45"/>
        <v>40000</v>
      </c>
      <c r="T175" s="317">
        <f t="shared" si="46"/>
        <v>0</v>
      </c>
      <c r="U175" s="314">
        <f t="shared" si="47"/>
        <v>270</v>
      </c>
      <c r="V175" s="314">
        <f t="shared" si="48"/>
        <v>1350</v>
      </c>
      <c r="W175" s="314">
        <f t="shared" si="56"/>
        <v>38660</v>
      </c>
      <c r="X175" s="314">
        <f t="shared" si="49"/>
        <v>4000</v>
      </c>
      <c r="Y175" s="314">
        <f t="shared" si="50"/>
        <v>44010</v>
      </c>
      <c r="Z175" s="317">
        <f t="shared" si="51"/>
        <v>0</v>
      </c>
      <c r="AA175" s="345">
        <f t="shared" si="52"/>
        <v>0</v>
      </c>
    </row>
    <row r="176" spans="1:27">
      <c r="A176" s="322">
        <v>169</v>
      </c>
      <c r="B176" s="315">
        <f>IF($B$4="上水道",IF($B$2&lt;=20,LOOKUP(A176,単価明細!A:A,単価明細!B:B),LOOKUP(A176,単価明細!A:A,単価明細!F:F)),IF($B$2&lt;=20,LOOKUP(A176,単価明細!A:A,単価明細!B:B),LOOKUP(A176,単価明細!A:A,単価明細!F:F))+10)</f>
        <v>240</v>
      </c>
      <c r="C176" s="319">
        <f>IF($B$4="上水道",IF($B$2&lt;=20,LOOKUP(A176,単価明細!A:A,単価明細!C:C),LOOKUP(A176,単価明細!A:A,単価明細!G:G)),IF($B$2&lt;=20,LOOKUP(A176,単価明細!A:A,単価明細!C:C),LOOKUP(A176,単価明細!A:A,単価明細!G:G))+300)</f>
        <v>0</v>
      </c>
      <c r="D176" s="319">
        <f t="shared" si="53"/>
        <v>34810</v>
      </c>
      <c r="E176" s="319">
        <f>LOOKUP($B$2,単価明細!J:J,単価明細!K:K)</f>
        <v>1800</v>
      </c>
      <c r="F176" s="319">
        <f t="shared" si="38"/>
        <v>3660</v>
      </c>
      <c r="G176" s="316">
        <f t="shared" si="39"/>
        <v>40270</v>
      </c>
      <c r="H176" s="315">
        <f>単価明細!M171</f>
        <v>270</v>
      </c>
      <c r="I176" s="319">
        <f>早見表!$Q$37</f>
        <v>1350</v>
      </c>
      <c r="J176" s="314">
        <f t="shared" si="54"/>
        <v>38930</v>
      </c>
      <c r="K176" s="314">
        <f t="shared" si="40"/>
        <v>4020</v>
      </c>
      <c r="L176" s="316">
        <f t="shared" si="41"/>
        <v>44300</v>
      </c>
      <c r="M176" s="319">
        <f t="shared" si="42"/>
        <v>169</v>
      </c>
      <c r="N176" s="319">
        <f>IF($B$1=1,B176,LOOKUP(M176,単価明細!A:A,単価明細!B:B)*B$1)</f>
        <v>240</v>
      </c>
      <c r="O176" s="319">
        <f t="shared" si="43"/>
        <v>0</v>
      </c>
      <c r="P176" s="319">
        <f t="shared" si="55"/>
        <v>34810</v>
      </c>
      <c r="Q176" s="319">
        <f>LOOKUP($B$2,単価明細!J:J,単価明細!K:K)</f>
        <v>1800</v>
      </c>
      <c r="R176" s="319">
        <f t="shared" si="44"/>
        <v>3660</v>
      </c>
      <c r="S176" s="319">
        <f t="shared" si="45"/>
        <v>40270</v>
      </c>
      <c r="T176" s="317">
        <f t="shared" si="46"/>
        <v>0</v>
      </c>
      <c r="U176" s="314">
        <f t="shared" si="47"/>
        <v>270</v>
      </c>
      <c r="V176" s="314">
        <f t="shared" si="48"/>
        <v>1350</v>
      </c>
      <c r="W176" s="314">
        <f t="shared" si="56"/>
        <v>38930</v>
      </c>
      <c r="X176" s="314">
        <f t="shared" si="49"/>
        <v>4020</v>
      </c>
      <c r="Y176" s="314">
        <f t="shared" si="50"/>
        <v>44300</v>
      </c>
      <c r="Z176" s="317">
        <f t="shared" si="51"/>
        <v>0</v>
      </c>
      <c r="AA176" s="345">
        <f t="shared" si="52"/>
        <v>0</v>
      </c>
    </row>
    <row r="177" spans="1:27">
      <c r="A177" s="322">
        <v>170</v>
      </c>
      <c r="B177" s="315">
        <f>IF($B$4="上水道",IF($B$2&lt;=20,LOOKUP(A177,単価明細!A:A,単価明細!B:B),LOOKUP(A177,単価明細!A:A,単価明細!F:F)),IF($B$2&lt;=20,LOOKUP(A177,単価明細!A:A,単価明細!B:B),LOOKUP(A177,単価明細!A:A,単価明細!F:F))+10)</f>
        <v>240</v>
      </c>
      <c r="C177" s="319">
        <f>IF($B$4="上水道",IF($B$2&lt;=20,LOOKUP(A177,単価明細!A:A,単価明細!C:C),LOOKUP(A177,単価明細!A:A,単価明細!G:G)),IF($B$2&lt;=20,LOOKUP(A177,単価明細!A:A,単価明細!C:C),LOOKUP(A177,単価明細!A:A,単価明細!G:G))+300)</f>
        <v>0</v>
      </c>
      <c r="D177" s="319">
        <f t="shared" si="53"/>
        <v>35050</v>
      </c>
      <c r="E177" s="319">
        <f>LOOKUP($B$2,単価明細!J:J,単価明細!K:K)</f>
        <v>1800</v>
      </c>
      <c r="F177" s="319">
        <f t="shared" si="38"/>
        <v>3680</v>
      </c>
      <c r="G177" s="316">
        <f t="shared" si="39"/>
        <v>40530</v>
      </c>
      <c r="H177" s="315">
        <f>単価明細!M172</f>
        <v>270</v>
      </c>
      <c r="I177" s="319">
        <f>早見表!$Q$37</f>
        <v>1350</v>
      </c>
      <c r="J177" s="314">
        <f t="shared" si="54"/>
        <v>39200</v>
      </c>
      <c r="K177" s="314">
        <f t="shared" si="40"/>
        <v>4050</v>
      </c>
      <c r="L177" s="316">
        <f t="shared" si="41"/>
        <v>44600</v>
      </c>
      <c r="M177" s="319">
        <f t="shared" si="42"/>
        <v>170</v>
      </c>
      <c r="N177" s="319">
        <f>IF($B$1=1,B177,LOOKUP(M177,単価明細!A:A,単価明細!B:B)*B$1)</f>
        <v>240</v>
      </c>
      <c r="O177" s="319">
        <f t="shared" si="43"/>
        <v>0</v>
      </c>
      <c r="P177" s="319">
        <f t="shared" si="55"/>
        <v>35050</v>
      </c>
      <c r="Q177" s="319">
        <f>LOOKUP($B$2,単価明細!J:J,単価明細!K:K)</f>
        <v>1800</v>
      </c>
      <c r="R177" s="319">
        <f t="shared" si="44"/>
        <v>3680</v>
      </c>
      <c r="S177" s="319">
        <f t="shared" si="45"/>
        <v>40530</v>
      </c>
      <c r="T177" s="317">
        <f t="shared" si="46"/>
        <v>0</v>
      </c>
      <c r="U177" s="314">
        <f t="shared" si="47"/>
        <v>270</v>
      </c>
      <c r="V177" s="314">
        <f t="shared" si="48"/>
        <v>1350</v>
      </c>
      <c r="W177" s="314">
        <f t="shared" si="56"/>
        <v>39200</v>
      </c>
      <c r="X177" s="314">
        <f t="shared" si="49"/>
        <v>4050</v>
      </c>
      <c r="Y177" s="314">
        <f t="shared" si="50"/>
        <v>44600</v>
      </c>
      <c r="Z177" s="317">
        <f t="shared" si="51"/>
        <v>0</v>
      </c>
      <c r="AA177" s="345">
        <f t="shared" si="52"/>
        <v>0</v>
      </c>
    </row>
    <row r="178" spans="1:27">
      <c r="A178" s="322">
        <v>171</v>
      </c>
      <c r="B178" s="315">
        <f>IF($B$4="上水道",IF($B$2&lt;=20,LOOKUP(A178,単価明細!A:A,単価明細!B:B),LOOKUP(A178,単価明細!A:A,単価明細!F:F)),IF($B$2&lt;=20,LOOKUP(A178,単価明細!A:A,単価明細!B:B),LOOKUP(A178,単価明細!A:A,単価明細!F:F))+10)</f>
        <v>240</v>
      </c>
      <c r="C178" s="319">
        <f>IF($B$4="上水道",IF($B$2&lt;=20,LOOKUP(A178,単価明細!A:A,単価明細!C:C),LOOKUP(A178,単価明細!A:A,単価明細!G:G)),IF($B$2&lt;=20,LOOKUP(A178,単価明細!A:A,単価明細!C:C),LOOKUP(A178,単価明細!A:A,単価明細!G:G))+300)</f>
        <v>0</v>
      </c>
      <c r="D178" s="319">
        <f t="shared" si="53"/>
        <v>35290</v>
      </c>
      <c r="E178" s="319">
        <f>LOOKUP($B$2,単価明細!J:J,単価明細!K:K)</f>
        <v>1800</v>
      </c>
      <c r="F178" s="319">
        <f t="shared" si="38"/>
        <v>3700</v>
      </c>
      <c r="G178" s="316">
        <f t="shared" si="39"/>
        <v>40790</v>
      </c>
      <c r="H178" s="315">
        <f>単価明細!M173</f>
        <v>270</v>
      </c>
      <c r="I178" s="319">
        <f>早見表!$Q$37</f>
        <v>1350</v>
      </c>
      <c r="J178" s="314">
        <f t="shared" si="54"/>
        <v>39470</v>
      </c>
      <c r="K178" s="314">
        <f t="shared" si="40"/>
        <v>4080</v>
      </c>
      <c r="L178" s="316">
        <f t="shared" si="41"/>
        <v>44900</v>
      </c>
      <c r="M178" s="319">
        <f t="shared" si="42"/>
        <v>171</v>
      </c>
      <c r="N178" s="319">
        <f>IF($B$1=1,B178,LOOKUP(M178,単価明細!A:A,単価明細!B:B)*B$1)</f>
        <v>240</v>
      </c>
      <c r="O178" s="319">
        <f t="shared" si="43"/>
        <v>0</v>
      </c>
      <c r="P178" s="319">
        <f t="shared" si="55"/>
        <v>35290</v>
      </c>
      <c r="Q178" s="319">
        <f>LOOKUP($B$2,単価明細!J:J,単価明細!K:K)</f>
        <v>1800</v>
      </c>
      <c r="R178" s="319">
        <f t="shared" si="44"/>
        <v>3700</v>
      </c>
      <c r="S178" s="319">
        <f t="shared" si="45"/>
        <v>40790</v>
      </c>
      <c r="T178" s="317">
        <f t="shared" si="46"/>
        <v>0</v>
      </c>
      <c r="U178" s="314">
        <f t="shared" si="47"/>
        <v>270</v>
      </c>
      <c r="V178" s="314">
        <f t="shared" si="48"/>
        <v>1350</v>
      </c>
      <c r="W178" s="314">
        <f t="shared" si="56"/>
        <v>39470</v>
      </c>
      <c r="X178" s="314">
        <f t="shared" si="49"/>
        <v>4080</v>
      </c>
      <c r="Y178" s="314">
        <f t="shared" si="50"/>
        <v>44900</v>
      </c>
      <c r="Z178" s="317">
        <f t="shared" si="51"/>
        <v>0</v>
      </c>
      <c r="AA178" s="345">
        <f t="shared" si="52"/>
        <v>0</v>
      </c>
    </row>
    <row r="179" spans="1:27">
      <c r="A179" s="322">
        <v>172</v>
      </c>
      <c r="B179" s="315">
        <f>IF($B$4="上水道",IF($B$2&lt;=20,LOOKUP(A179,単価明細!A:A,単価明細!B:B),LOOKUP(A179,単価明細!A:A,単価明細!F:F)),IF($B$2&lt;=20,LOOKUP(A179,単価明細!A:A,単価明細!B:B),LOOKUP(A179,単価明細!A:A,単価明細!F:F))+10)</f>
        <v>240</v>
      </c>
      <c r="C179" s="319">
        <f>IF($B$4="上水道",IF($B$2&lt;=20,LOOKUP(A179,単価明細!A:A,単価明細!C:C),LOOKUP(A179,単価明細!A:A,単価明細!G:G)),IF($B$2&lt;=20,LOOKUP(A179,単価明細!A:A,単価明細!C:C),LOOKUP(A179,単価明細!A:A,単価明細!G:G))+300)</f>
        <v>0</v>
      </c>
      <c r="D179" s="319">
        <f t="shared" si="53"/>
        <v>35530</v>
      </c>
      <c r="E179" s="319">
        <f>LOOKUP($B$2,単価明細!J:J,単価明細!K:K)</f>
        <v>1800</v>
      </c>
      <c r="F179" s="319">
        <f t="shared" si="38"/>
        <v>3730</v>
      </c>
      <c r="G179" s="316">
        <f t="shared" si="39"/>
        <v>41060</v>
      </c>
      <c r="H179" s="315">
        <f>単価明細!M174</f>
        <v>270</v>
      </c>
      <c r="I179" s="319">
        <f>早見表!$Q$37</f>
        <v>1350</v>
      </c>
      <c r="J179" s="314">
        <f t="shared" si="54"/>
        <v>39740</v>
      </c>
      <c r="K179" s="314">
        <f t="shared" si="40"/>
        <v>4100</v>
      </c>
      <c r="L179" s="316">
        <f t="shared" si="41"/>
        <v>45190</v>
      </c>
      <c r="M179" s="319">
        <f t="shared" si="42"/>
        <v>172</v>
      </c>
      <c r="N179" s="319">
        <f>IF($B$1=1,B179,LOOKUP(M179,単価明細!A:A,単価明細!B:B)*B$1)</f>
        <v>240</v>
      </c>
      <c r="O179" s="319">
        <f t="shared" si="43"/>
        <v>0</v>
      </c>
      <c r="P179" s="319">
        <f t="shared" si="55"/>
        <v>35530</v>
      </c>
      <c r="Q179" s="319">
        <f>LOOKUP($B$2,単価明細!J:J,単価明細!K:K)</f>
        <v>1800</v>
      </c>
      <c r="R179" s="319">
        <f t="shared" si="44"/>
        <v>3730</v>
      </c>
      <c r="S179" s="319">
        <f t="shared" si="45"/>
        <v>41060</v>
      </c>
      <c r="T179" s="317">
        <f t="shared" si="46"/>
        <v>0</v>
      </c>
      <c r="U179" s="314">
        <f t="shared" si="47"/>
        <v>270</v>
      </c>
      <c r="V179" s="314">
        <f t="shared" si="48"/>
        <v>1350</v>
      </c>
      <c r="W179" s="314">
        <f t="shared" si="56"/>
        <v>39740</v>
      </c>
      <c r="X179" s="314">
        <f t="shared" si="49"/>
        <v>4100</v>
      </c>
      <c r="Y179" s="314">
        <f t="shared" si="50"/>
        <v>45190</v>
      </c>
      <c r="Z179" s="317">
        <f t="shared" si="51"/>
        <v>0</v>
      </c>
      <c r="AA179" s="345">
        <f t="shared" si="52"/>
        <v>0</v>
      </c>
    </row>
    <row r="180" spans="1:27">
      <c r="A180" s="322">
        <v>173</v>
      </c>
      <c r="B180" s="315">
        <f>IF($B$4="上水道",IF($B$2&lt;=20,LOOKUP(A180,単価明細!A:A,単価明細!B:B),LOOKUP(A180,単価明細!A:A,単価明細!F:F)),IF($B$2&lt;=20,LOOKUP(A180,単価明細!A:A,単価明細!B:B),LOOKUP(A180,単価明細!A:A,単価明細!F:F))+10)</f>
        <v>240</v>
      </c>
      <c r="C180" s="319">
        <f>IF($B$4="上水道",IF($B$2&lt;=20,LOOKUP(A180,単価明細!A:A,単価明細!C:C),LOOKUP(A180,単価明細!A:A,単価明細!G:G)),IF($B$2&lt;=20,LOOKUP(A180,単価明細!A:A,単価明細!C:C),LOOKUP(A180,単価明細!A:A,単価明細!G:G))+300)</f>
        <v>0</v>
      </c>
      <c r="D180" s="319">
        <f t="shared" si="53"/>
        <v>35770</v>
      </c>
      <c r="E180" s="319">
        <f>LOOKUP($B$2,単価明細!J:J,単価明細!K:K)</f>
        <v>1800</v>
      </c>
      <c r="F180" s="319">
        <f t="shared" si="38"/>
        <v>3750</v>
      </c>
      <c r="G180" s="316">
        <f t="shared" si="39"/>
        <v>41320</v>
      </c>
      <c r="H180" s="315">
        <f>単価明細!M175</f>
        <v>270</v>
      </c>
      <c r="I180" s="319">
        <f>早見表!$Q$37</f>
        <v>1350</v>
      </c>
      <c r="J180" s="314">
        <f t="shared" si="54"/>
        <v>40010</v>
      </c>
      <c r="K180" s="314">
        <f t="shared" si="40"/>
        <v>4130</v>
      </c>
      <c r="L180" s="316">
        <f t="shared" si="41"/>
        <v>45490</v>
      </c>
      <c r="M180" s="319">
        <f t="shared" si="42"/>
        <v>173</v>
      </c>
      <c r="N180" s="319">
        <f>IF($B$1=1,B180,LOOKUP(M180,単価明細!A:A,単価明細!B:B)*B$1)</f>
        <v>240</v>
      </c>
      <c r="O180" s="319">
        <f t="shared" si="43"/>
        <v>0</v>
      </c>
      <c r="P180" s="319">
        <f t="shared" si="55"/>
        <v>35770</v>
      </c>
      <c r="Q180" s="319">
        <f>LOOKUP($B$2,単価明細!J:J,単価明細!K:K)</f>
        <v>1800</v>
      </c>
      <c r="R180" s="319">
        <f t="shared" si="44"/>
        <v>3750</v>
      </c>
      <c r="S180" s="319">
        <f t="shared" si="45"/>
        <v>41320</v>
      </c>
      <c r="T180" s="317">
        <f t="shared" si="46"/>
        <v>0</v>
      </c>
      <c r="U180" s="314">
        <f t="shared" si="47"/>
        <v>270</v>
      </c>
      <c r="V180" s="314">
        <f t="shared" si="48"/>
        <v>1350</v>
      </c>
      <c r="W180" s="314">
        <f t="shared" si="56"/>
        <v>40010</v>
      </c>
      <c r="X180" s="314">
        <f t="shared" si="49"/>
        <v>4130</v>
      </c>
      <c r="Y180" s="314">
        <f t="shared" si="50"/>
        <v>45490</v>
      </c>
      <c r="Z180" s="317">
        <f t="shared" si="51"/>
        <v>0</v>
      </c>
      <c r="AA180" s="345">
        <f t="shared" si="52"/>
        <v>0</v>
      </c>
    </row>
    <row r="181" spans="1:27">
      <c r="A181" s="322">
        <v>174</v>
      </c>
      <c r="B181" s="315">
        <f>IF($B$4="上水道",IF($B$2&lt;=20,LOOKUP(A181,単価明細!A:A,単価明細!B:B),LOOKUP(A181,単価明細!A:A,単価明細!F:F)),IF($B$2&lt;=20,LOOKUP(A181,単価明細!A:A,単価明細!B:B),LOOKUP(A181,単価明細!A:A,単価明細!F:F))+10)</f>
        <v>240</v>
      </c>
      <c r="C181" s="319">
        <f>IF($B$4="上水道",IF($B$2&lt;=20,LOOKUP(A181,単価明細!A:A,単価明細!C:C),LOOKUP(A181,単価明細!A:A,単価明細!G:G)),IF($B$2&lt;=20,LOOKUP(A181,単価明細!A:A,単価明細!C:C),LOOKUP(A181,単価明細!A:A,単価明細!G:G))+300)</f>
        <v>0</v>
      </c>
      <c r="D181" s="319">
        <f t="shared" si="53"/>
        <v>36010</v>
      </c>
      <c r="E181" s="319">
        <f>LOOKUP($B$2,単価明細!J:J,単価明細!K:K)</f>
        <v>1800</v>
      </c>
      <c r="F181" s="319">
        <f t="shared" si="38"/>
        <v>3780</v>
      </c>
      <c r="G181" s="316">
        <f t="shared" si="39"/>
        <v>41590</v>
      </c>
      <c r="H181" s="315">
        <f>単価明細!M176</f>
        <v>270</v>
      </c>
      <c r="I181" s="319">
        <f>早見表!$Q$37</f>
        <v>1350</v>
      </c>
      <c r="J181" s="314">
        <f t="shared" si="54"/>
        <v>40280</v>
      </c>
      <c r="K181" s="314">
        <f t="shared" si="40"/>
        <v>4160</v>
      </c>
      <c r="L181" s="316">
        <f t="shared" si="41"/>
        <v>45790</v>
      </c>
      <c r="M181" s="319">
        <f t="shared" si="42"/>
        <v>174</v>
      </c>
      <c r="N181" s="319">
        <f>IF($B$1=1,B181,LOOKUP(M181,単価明細!A:A,単価明細!B:B)*B$1)</f>
        <v>240</v>
      </c>
      <c r="O181" s="319">
        <f t="shared" si="43"/>
        <v>0</v>
      </c>
      <c r="P181" s="319">
        <f t="shared" si="55"/>
        <v>36010</v>
      </c>
      <c r="Q181" s="319">
        <f>LOOKUP($B$2,単価明細!J:J,単価明細!K:K)</f>
        <v>1800</v>
      </c>
      <c r="R181" s="319">
        <f t="shared" si="44"/>
        <v>3780</v>
      </c>
      <c r="S181" s="319">
        <f t="shared" si="45"/>
        <v>41590</v>
      </c>
      <c r="T181" s="317">
        <f t="shared" si="46"/>
        <v>0</v>
      </c>
      <c r="U181" s="314">
        <f t="shared" si="47"/>
        <v>270</v>
      </c>
      <c r="V181" s="314">
        <f t="shared" si="48"/>
        <v>1350</v>
      </c>
      <c r="W181" s="314">
        <f t="shared" si="56"/>
        <v>40280</v>
      </c>
      <c r="X181" s="314">
        <f t="shared" si="49"/>
        <v>4160</v>
      </c>
      <c r="Y181" s="314">
        <f t="shared" si="50"/>
        <v>45790</v>
      </c>
      <c r="Z181" s="317">
        <f t="shared" si="51"/>
        <v>0</v>
      </c>
      <c r="AA181" s="345">
        <f t="shared" si="52"/>
        <v>0</v>
      </c>
    </row>
    <row r="182" spans="1:27">
      <c r="A182" s="322">
        <v>175</v>
      </c>
      <c r="B182" s="315">
        <f>IF($B$4="上水道",IF($B$2&lt;=20,LOOKUP(A182,単価明細!A:A,単価明細!B:B),LOOKUP(A182,単価明細!A:A,単価明細!F:F)),IF($B$2&lt;=20,LOOKUP(A182,単価明細!A:A,単価明細!B:B),LOOKUP(A182,単価明細!A:A,単価明細!F:F))+10)</f>
        <v>240</v>
      </c>
      <c r="C182" s="319">
        <f>IF($B$4="上水道",IF($B$2&lt;=20,LOOKUP(A182,単価明細!A:A,単価明細!C:C),LOOKUP(A182,単価明細!A:A,単価明細!G:G)),IF($B$2&lt;=20,LOOKUP(A182,単価明細!A:A,単価明細!C:C),LOOKUP(A182,単価明細!A:A,単価明細!G:G))+300)</f>
        <v>0</v>
      </c>
      <c r="D182" s="319">
        <f t="shared" si="53"/>
        <v>36250</v>
      </c>
      <c r="E182" s="319">
        <f>LOOKUP($B$2,単価明細!J:J,単価明細!K:K)</f>
        <v>1800</v>
      </c>
      <c r="F182" s="319">
        <f t="shared" si="38"/>
        <v>3800</v>
      </c>
      <c r="G182" s="316">
        <f t="shared" si="39"/>
        <v>41850</v>
      </c>
      <c r="H182" s="315">
        <f>単価明細!M177</f>
        <v>270</v>
      </c>
      <c r="I182" s="319">
        <f>早見表!$Q$37</f>
        <v>1350</v>
      </c>
      <c r="J182" s="314">
        <f t="shared" si="54"/>
        <v>40550</v>
      </c>
      <c r="K182" s="314">
        <f t="shared" si="40"/>
        <v>4190</v>
      </c>
      <c r="L182" s="316">
        <f t="shared" si="41"/>
        <v>46090</v>
      </c>
      <c r="M182" s="319">
        <f t="shared" si="42"/>
        <v>175</v>
      </c>
      <c r="N182" s="319">
        <f>IF($B$1=1,B182,LOOKUP(M182,単価明細!A:A,単価明細!B:B)*B$1)</f>
        <v>240</v>
      </c>
      <c r="O182" s="319">
        <f t="shared" si="43"/>
        <v>0</v>
      </c>
      <c r="P182" s="319">
        <f t="shared" si="55"/>
        <v>36250</v>
      </c>
      <c r="Q182" s="319">
        <f>LOOKUP($B$2,単価明細!J:J,単価明細!K:K)</f>
        <v>1800</v>
      </c>
      <c r="R182" s="319">
        <f t="shared" si="44"/>
        <v>3800</v>
      </c>
      <c r="S182" s="319">
        <f t="shared" si="45"/>
        <v>41850</v>
      </c>
      <c r="T182" s="317">
        <f t="shared" si="46"/>
        <v>0</v>
      </c>
      <c r="U182" s="314">
        <f t="shared" si="47"/>
        <v>270</v>
      </c>
      <c r="V182" s="314">
        <f t="shared" si="48"/>
        <v>1350</v>
      </c>
      <c r="W182" s="314">
        <f t="shared" si="56"/>
        <v>40550</v>
      </c>
      <c r="X182" s="314">
        <f t="shared" si="49"/>
        <v>4190</v>
      </c>
      <c r="Y182" s="314">
        <f t="shared" si="50"/>
        <v>46090</v>
      </c>
      <c r="Z182" s="317">
        <f t="shared" si="51"/>
        <v>0</v>
      </c>
      <c r="AA182" s="345">
        <f t="shared" si="52"/>
        <v>0</v>
      </c>
    </row>
    <row r="183" spans="1:27">
      <c r="A183" s="322">
        <v>176</v>
      </c>
      <c r="B183" s="315">
        <f>IF($B$4="上水道",IF($B$2&lt;=20,LOOKUP(A183,単価明細!A:A,単価明細!B:B),LOOKUP(A183,単価明細!A:A,単価明細!F:F)),IF($B$2&lt;=20,LOOKUP(A183,単価明細!A:A,単価明細!B:B),LOOKUP(A183,単価明細!A:A,単価明細!F:F))+10)</f>
        <v>240</v>
      </c>
      <c r="C183" s="319">
        <f>IF($B$4="上水道",IF($B$2&lt;=20,LOOKUP(A183,単価明細!A:A,単価明細!C:C),LOOKUP(A183,単価明細!A:A,単価明細!G:G)),IF($B$2&lt;=20,LOOKUP(A183,単価明細!A:A,単価明細!C:C),LOOKUP(A183,単価明細!A:A,単価明細!G:G))+300)</f>
        <v>0</v>
      </c>
      <c r="D183" s="319">
        <f t="shared" si="53"/>
        <v>36490</v>
      </c>
      <c r="E183" s="319">
        <f>LOOKUP($B$2,単価明細!J:J,単価明細!K:K)</f>
        <v>1800</v>
      </c>
      <c r="F183" s="319">
        <f t="shared" si="38"/>
        <v>3820</v>
      </c>
      <c r="G183" s="316">
        <f t="shared" si="39"/>
        <v>42110</v>
      </c>
      <c r="H183" s="315">
        <f>単価明細!M178</f>
        <v>270</v>
      </c>
      <c r="I183" s="319">
        <f>早見表!$Q$37</f>
        <v>1350</v>
      </c>
      <c r="J183" s="314">
        <f t="shared" si="54"/>
        <v>40820</v>
      </c>
      <c r="K183" s="314">
        <f t="shared" si="40"/>
        <v>4210</v>
      </c>
      <c r="L183" s="316">
        <f t="shared" si="41"/>
        <v>46380</v>
      </c>
      <c r="M183" s="319">
        <f t="shared" si="42"/>
        <v>176</v>
      </c>
      <c r="N183" s="319">
        <f>IF($B$1=1,B183,LOOKUP(M183,単価明細!A:A,単価明細!B:B)*B$1)</f>
        <v>240</v>
      </c>
      <c r="O183" s="319">
        <f t="shared" si="43"/>
        <v>0</v>
      </c>
      <c r="P183" s="319">
        <f t="shared" si="55"/>
        <v>36490</v>
      </c>
      <c r="Q183" s="319">
        <f>LOOKUP($B$2,単価明細!J:J,単価明細!K:K)</f>
        <v>1800</v>
      </c>
      <c r="R183" s="319">
        <f t="shared" si="44"/>
        <v>3820</v>
      </c>
      <c r="S183" s="319">
        <f t="shared" si="45"/>
        <v>42110</v>
      </c>
      <c r="T183" s="317">
        <f t="shared" si="46"/>
        <v>0</v>
      </c>
      <c r="U183" s="314">
        <f t="shared" si="47"/>
        <v>270</v>
      </c>
      <c r="V183" s="314">
        <f t="shared" si="48"/>
        <v>1350</v>
      </c>
      <c r="W183" s="314">
        <f t="shared" si="56"/>
        <v>40820</v>
      </c>
      <c r="X183" s="314">
        <f t="shared" si="49"/>
        <v>4210</v>
      </c>
      <c r="Y183" s="314">
        <f t="shared" si="50"/>
        <v>46380</v>
      </c>
      <c r="Z183" s="317">
        <f t="shared" si="51"/>
        <v>0</v>
      </c>
      <c r="AA183" s="345">
        <f t="shared" si="52"/>
        <v>0</v>
      </c>
    </row>
    <row r="184" spans="1:27">
      <c r="A184" s="322">
        <v>177</v>
      </c>
      <c r="B184" s="315">
        <f>IF($B$4="上水道",IF($B$2&lt;=20,LOOKUP(A184,単価明細!A:A,単価明細!B:B),LOOKUP(A184,単価明細!A:A,単価明細!F:F)),IF($B$2&lt;=20,LOOKUP(A184,単価明細!A:A,単価明細!B:B),LOOKUP(A184,単価明細!A:A,単価明細!F:F))+10)</f>
        <v>240</v>
      </c>
      <c r="C184" s="319">
        <f>IF($B$4="上水道",IF($B$2&lt;=20,LOOKUP(A184,単価明細!A:A,単価明細!C:C),LOOKUP(A184,単価明細!A:A,単価明細!G:G)),IF($B$2&lt;=20,LOOKUP(A184,単価明細!A:A,単価明細!C:C),LOOKUP(A184,単価明細!A:A,単価明細!G:G))+300)</f>
        <v>0</v>
      </c>
      <c r="D184" s="319">
        <f t="shared" si="53"/>
        <v>36730</v>
      </c>
      <c r="E184" s="319">
        <f>LOOKUP($B$2,単価明細!J:J,単価明細!K:K)</f>
        <v>1800</v>
      </c>
      <c r="F184" s="319">
        <f t="shared" si="38"/>
        <v>3850</v>
      </c>
      <c r="G184" s="316">
        <f t="shared" si="39"/>
        <v>42380</v>
      </c>
      <c r="H184" s="315">
        <f>単価明細!M179</f>
        <v>270</v>
      </c>
      <c r="I184" s="319">
        <f>早見表!$Q$37</f>
        <v>1350</v>
      </c>
      <c r="J184" s="314">
        <f t="shared" si="54"/>
        <v>41090</v>
      </c>
      <c r="K184" s="314">
        <f t="shared" si="40"/>
        <v>4240</v>
      </c>
      <c r="L184" s="316">
        <f t="shared" si="41"/>
        <v>46680</v>
      </c>
      <c r="M184" s="319">
        <f t="shared" si="42"/>
        <v>177</v>
      </c>
      <c r="N184" s="319">
        <f>IF($B$1=1,B184,LOOKUP(M184,単価明細!A:A,単価明細!B:B)*B$1)</f>
        <v>240</v>
      </c>
      <c r="O184" s="319">
        <f t="shared" si="43"/>
        <v>0</v>
      </c>
      <c r="P184" s="319">
        <f t="shared" si="55"/>
        <v>36730</v>
      </c>
      <c r="Q184" s="319">
        <f>LOOKUP($B$2,単価明細!J:J,単価明細!K:K)</f>
        <v>1800</v>
      </c>
      <c r="R184" s="319">
        <f t="shared" si="44"/>
        <v>3850</v>
      </c>
      <c r="S184" s="319">
        <f t="shared" si="45"/>
        <v>42380</v>
      </c>
      <c r="T184" s="317">
        <f t="shared" si="46"/>
        <v>0</v>
      </c>
      <c r="U184" s="314">
        <f t="shared" si="47"/>
        <v>270</v>
      </c>
      <c r="V184" s="314">
        <f t="shared" si="48"/>
        <v>1350</v>
      </c>
      <c r="W184" s="314">
        <f t="shared" si="56"/>
        <v>41090</v>
      </c>
      <c r="X184" s="314">
        <f t="shared" si="49"/>
        <v>4240</v>
      </c>
      <c r="Y184" s="314">
        <f t="shared" si="50"/>
        <v>46680</v>
      </c>
      <c r="Z184" s="317">
        <f t="shared" si="51"/>
        <v>0</v>
      </c>
      <c r="AA184" s="345">
        <f t="shared" si="52"/>
        <v>0</v>
      </c>
    </row>
    <row r="185" spans="1:27">
      <c r="A185" s="322">
        <v>178</v>
      </c>
      <c r="B185" s="315">
        <f>IF($B$4="上水道",IF($B$2&lt;=20,LOOKUP(A185,単価明細!A:A,単価明細!B:B),LOOKUP(A185,単価明細!A:A,単価明細!F:F)),IF($B$2&lt;=20,LOOKUP(A185,単価明細!A:A,単価明細!B:B),LOOKUP(A185,単価明細!A:A,単価明細!F:F))+10)</f>
        <v>240</v>
      </c>
      <c r="C185" s="319">
        <f>IF($B$4="上水道",IF($B$2&lt;=20,LOOKUP(A185,単価明細!A:A,単価明細!C:C),LOOKUP(A185,単価明細!A:A,単価明細!G:G)),IF($B$2&lt;=20,LOOKUP(A185,単価明細!A:A,単価明細!C:C),LOOKUP(A185,単価明細!A:A,単価明細!G:G))+300)</f>
        <v>0</v>
      </c>
      <c r="D185" s="319">
        <f t="shared" si="53"/>
        <v>36970</v>
      </c>
      <c r="E185" s="319">
        <f>LOOKUP($B$2,単価明細!J:J,単価明細!K:K)</f>
        <v>1800</v>
      </c>
      <c r="F185" s="319">
        <f t="shared" si="38"/>
        <v>3870</v>
      </c>
      <c r="G185" s="316">
        <f t="shared" si="39"/>
        <v>42640</v>
      </c>
      <c r="H185" s="315">
        <f>単価明細!M180</f>
        <v>270</v>
      </c>
      <c r="I185" s="319">
        <f>早見表!$Q$37</f>
        <v>1350</v>
      </c>
      <c r="J185" s="314">
        <f t="shared" si="54"/>
        <v>41360</v>
      </c>
      <c r="K185" s="314">
        <f t="shared" si="40"/>
        <v>4270</v>
      </c>
      <c r="L185" s="316">
        <f t="shared" si="41"/>
        <v>46980</v>
      </c>
      <c r="M185" s="319">
        <f t="shared" si="42"/>
        <v>178</v>
      </c>
      <c r="N185" s="319">
        <f>IF($B$1=1,B185,LOOKUP(M185,単価明細!A:A,単価明細!B:B)*B$1)</f>
        <v>240</v>
      </c>
      <c r="O185" s="319">
        <f t="shared" si="43"/>
        <v>0</v>
      </c>
      <c r="P185" s="319">
        <f t="shared" si="55"/>
        <v>36970</v>
      </c>
      <c r="Q185" s="319">
        <f>LOOKUP($B$2,単価明細!J:J,単価明細!K:K)</f>
        <v>1800</v>
      </c>
      <c r="R185" s="319">
        <f t="shared" si="44"/>
        <v>3870</v>
      </c>
      <c r="S185" s="319">
        <f t="shared" si="45"/>
        <v>42640</v>
      </c>
      <c r="T185" s="317">
        <f t="shared" si="46"/>
        <v>0</v>
      </c>
      <c r="U185" s="314">
        <f t="shared" si="47"/>
        <v>270</v>
      </c>
      <c r="V185" s="314">
        <f t="shared" si="48"/>
        <v>1350</v>
      </c>
      <c r="W185" s="314">
        <f t="shared" si="56"/>
        <v>41360</v>
      </c>
      <c r="X185" s="314">
        <f t="shared" si="49"/>
        <v>4270</v>
      </c>
      <c r="Y185" s="314">
        <f t="shared" si="50"/>
        <v>46980</v>
      </c>
      <c r="Z185" s="317">
        <f t="shared" si="51"/>
        <v>0</v>
      </c>
      <c r="AA185" s="345">
        <f t="shared" si="52"/>
        <v>0</v>
      </c>
    </row>
    <row r="186" spans="1:27">
      <c r="A186" s="322">
        <v>179</v>
      </c>
      <c r="B186" s="315">
        <f>IF($B$4="上水道",IF($B$2&lt;=20,LOOKUP(A186,単価明細!A:A,単価明細!B:B),LOOKUP(A186,単価明細!A:A,単価明細!F:F)),IF($B$2&lt;=20,LOOKUP(A186,単価明細!A:A,単価明細!B:B),LOOKUP(A186,単価明細!A:A,単価明細!F:F))+10)</f>
        <v>240</v>
      </c>
      <c r="C186" s="319">
        <f>IF($B$4="上水道",IF($B$2&lt;=20,LOOKUP(A186,単価明細!A:A,単価明細!C:C),LOOKUP(A186,単価明細!A:A,単価明細!G:G)),IF($B$2&lt;=20,LOOKUP(A186,単価明細!A:A,単価明細!C:C),LOOKUP(A186,単価明細!A:A,単価明細!G:G))+300)</f>
        <v>0</v>
      </c>
      <c r="D186" s="319">
        <f t="shared" si="53"/>
        <v>37210</v>
      </c>
      <c r="E186" s="319">
        <f>LOOKUP($B$2,単価明細!J:J,単価明細!K:K)</f>
        <v>1800</v>
      </c>
      <c r="F186" s="319">
        <f t="shared" si="38"/>
        <v>3900</v>
      </c>
      <c r="G186" s="316">
        <f t="shared" si="39"/>
        <v>42910</v>
      </c>
      <c r="H186" s="315">
        <f>単価明細!M181</f>
        <v>270</v>
      </c>
      <c r="I186" s="319">
        <f>早見表!$Q$37</f>
        <v>1350</v>
      </c>
      <c r="J186" s="314">
        <f t="shared" si="54"/>
        <v>41630</v>
      </c>
      <c r="K186" s="314">
        <f t="shared" si="40"/>
        <v>4290</v>
      </c>
      <c r="L186" s="316">
        <f t="shared" si="41"/>
        <v>47270</v>
      </c>
      <c r="M186" s="319">
        <f t="shared" si="42"/>
        <v>179</v>
      </c>
      <c r="N186" s="319">
        <f>IF($B$1=1,B186,LOOKUP(M186,単価明細!A:A,単価明細!B:B)*B$1)</f>
        <v>240</v>
      </c>
      <c r="O186" s="319">
        <f t="shared" si="43"/>
        <v>0</v>
      </c>
      <c r="P186" s="319">
        <f t="shared" si="55"/>
        <v>37210</v>
      </c>
      <c r="Q186" s="319">
        <f>LOOKUP($B$2,単価明細!J:J,単価明細!K:K)</f>
        <v>1800</v>
      </c>
      <c r="R186" s="319">
        <f t="shared" si="44"/>
        <v>3900</v>
      </c>
      <c r="S186" s="319">
        <f t="shared" si="45"/>
        <v>42910</v>
      </c>
      <c r="T186" s="317">
        <f t="shared" si="46"/>
        <v>0</v>
      </c>
      <c r="U186" s="314">
        <f t="shared" si="47"/>
        <v>270</v>
      </c>
      <c r="V186" s="314">
        <f t="shared" si="48"/>
        <v>1350</v>
      </c>
      <c r="W186" s="314">
        <f t="shared" si="56"/>
        <v>41630</v>
      </c>
      <c r="X186" s="314">
        <f t="shared" si="49"/>
        <v>4290</v>
      </c>
      <c r="Y186" s="314">
        <f t="shared" si="50"/>
        <v>47270</v>
      </c>
      <c r="Z186" s="317">
        <f t="shared" si="51"/>
        <v>0</v>
      </c>
      <c r="AA186" s="345">
        <f t="shared" si="52"/>
        <v>0</v>
      </c>
    </row>
    <row r="187" spans="1:27">
      <c r="A187" s="322">
        <v>180</v>
      </c>
      <c r="B187" s="315">
        <f>IF($B$4="上水道",IF($B$2&lt;=20,LOOKUP(A187,単価明細!A:A,単価明細!B:B),LOOKUP(A187,単価明細!A:A,単価明細!F:F)),IF($B$2&lt;=20,LOOKUP(A187,単価明細!A:A,単価明細!B:B),LOOKUP(A187,単価明細!A:A,単価明細!F:F))+10)</f>
        <v>240</v>
      </c>
      <c r="C187" s="319">
        <f>IF($B$4="上水道",IF($B$2&lt;=20,LOOKUP(A187,単価明細!A:A,単価明細!C:C),LOOKUP(A187,単価明細!A:A,単価明細!G:G)),IF($B$2&lt;=20,LOOKUP(A187,単価明細!A:A,単価明細!C:C),LOOKUP(A187,単価明細!A:A,単価明細!G:G))+300)</f>
        <v>0</v>
      </c>
      <c r="D187" s="319">
        <f t="shared" si="53"/>
        <v>37450</v>
      </c>
      <c r="E187" s="319">
        <f>LOOKUP($B$2,単価明細!J:J,単価明細!K:K)</f>
        <v>1800</v>
      </c>
      <c r="F187" s="319">
        <f t="shared" si="38"/>
        <v>3920</v>
      </c>
      <c r="G187" s="316">
        <f t="shared" si="39"/>
        <v>43170</v>
      </c>
      <c r="H187" s="315">
        <f>単価明細!M182</f>
        <v>270</v>
      </c>
      <c r="I187" s="319">
        <f>早見表!$Q$37</f>
        <v>1350</v>
      </c>
      <c r="J187" s="314">
        <f t="shared" si="54"/>
        <v>41900</v>
      </c>
      <c r="K187" s="314">
        <f t="shared" si="40"/>
        <v>4320</v>
      </c>
      <c r="L187" s="316">
        <f t="shared" si="41"/>
        <v>47570</v>
      </c>
      <c r="M187" s="319">
        <f t="shared" si="42"/>
        <v>180</v>
      </c>
      <c r="N187" s="319">
        <f>IF($B$1=1,B187,LOOKUP(M187,単価明細!A:A,単価明細!B:B)*B$1)</f>
        <v>240</v>
      </c>
      <c r="O187" s="319">
        <f t="shared" si="43"/>
        <v>0</v>
      </c>
      <c r="P187" s="319">
        <f t="shared" si="55"/>
        <v>37450</v>
      </c>
      <c r="Q187" s="319">
        <f>LOOKUP($B$2,単価明細!J:J,単価明細!K:K)</f>
        <v>1800</v>
      </c>
      <c r="R187" s="319">
        <f t="shared" si="44"/>
        <v>3920</v>
      </c>
      <c r="S187" s="319">
        <f t="shared" si="45"/>
        <v>43170</v>
      </c>
      <c r="T187" s="317">
        <f t="shared" si="46"/>
        <v>0</v>
      </c>
      <c r="U187" s="314">
        <f t="shared" si="47"/>
        <v>270</v>
      </c>
      <c r="V187" s="314">
        <f t="shared" si="48"/>
        <v>1350</v>
      </c>
      <c r="W187" s="314">
        <f t="shared" si="56"/>
        <v>41900</v>
      </c>
      <c r="X187" s="314">
        <f t="shared" si="49"/>
        <v>4320</v>
      </c>
      <c r="Y187" s="314">
        <f t="shared" si="50"/>
        <v>47570</v>
      </c>
      <c r="Z187" s="317">
        <f t="shared" si="51"/>
        <v>0</v>
      </c>
      <c r="AA187" s="345">
        <f t="shared" si="52"/>
        <v>0</v>
      </c>
    </row>
    <row r="188" spans="1:27">
      <c r="A188" s="322">
        <v>181</v>
      </c>
      <c r="B188" s="315">
        <f>IF($B$4="上水道",IF($B$2&lt;=20,LOOKUP(A188,単価明細!A:A,単価明細!B:B),LOOKUP(A188,単価明細!A:A,単価明細!F:F)),IF($B$2&lt;=20,LOOKUP(A188,単価明細!A:A,単価明細!B:B),LOOKUP(A188,単価明細!A:A,単価明細!F:F))+10)</f>
        <v>240</v>
      </c>
      <c r="C188" s="319">
        <f>IF($B$4="上水道",IF($B$2&lt;=20,LOOKUP(A188,単価明細!A:A,単価明細!C:C),LOOKUP(A188,単価明細!A:A,単価明細!G:G)),IF($B$2&lt;=20,LOOKUP(A188,単価明細!A:A,単価明細!C:C),LOOKUP(A188,単価明細!A:A,単価明細!G:G))+300)</f>
        <v>0</v>
      </c>
      <c r="D188" s="319">
        <f t="shared" si="53"/>
        <v>37690</v>
      </c>
      <c r="E188" s="319">
        <f>LOOKUP($B$2,単価明細!J:J,単価明細!K:K)</f>
        <v>1800</v>
      </c>
      <c r="F188" s="319">
        <f t="shared" si="38"/>
        <v>3940</v>
      </c>
      <c r="G188" s="316">
        <f t="shared" si="39"/>
        <v>43430</v>
      </c>
      <c r="H188" s="315">
        <f>単価明細!M183</f>
        <v>270</v>
      </c>
      <c r="I188" s="319">
        <f>早見表!$Q$37</f>
        <v>1350</v>
      </c>
      <c r="J188" s="314">
        <f t="shared" si="54"/>
        <v>42170</v>
      </c>
      <c r="K188" s="314">
        <f t="shared" si="40"/>
        <v>4350</v>
      </c>
      <c r="L188" s="316">
        <f t="shared" si="41"/>
        <v>47870</v>
      </c>
      <c r="M188" s="319">
        <f t="shared" si="42"/>
        <v>181</v>
      </c>
      <c r="N188" s="319">
        <f>IF($B$1=1,B188,LOOKUP(M188,単価明細!A:A,単価明細!B:B)*B$1)</f>
        <v>240</v>
      </c>
      <c r="O188" s="319">
        <f t="shared" si="43"/>
        <v>0</v>
      </c>
      <c r="P188" s="319">
        <f t="shared" si="55"/>
        <v>37690</v>
      </c>
      <c r="Q188" s="319">
        <f>LOOKUP($B$2,単価明細!J:J,単価明細!K:K)</f>
        <v>1800</v>
      </c>
      <c r="R188" s="319">
        <f t="shared" si="44"/>
        <v>3940</v>
      </c>
      <c r="S188" s="319">
        <f t="shared" si="45"/>
        <v>43430</v>
      </c>
      <c r="T188" s="317">
        <f t="shared" si="46"/>
        <v>0</v>
      </c>
      <c r="U188" s="314">
        <f t="shared" si="47"/>
        <v>270</v>
      </c>
      <c r="V188" s="314">
        <f t="shared" si="48"/>
        <v>1350</v>
      </c>
      <c r="W188" s="314">
        <f t="shared" si="56"/>
        <v>42170</v>
      </c>
      <c r="X188" s="314">
        <f t="shared" si="49"/>
        <v>4350</v>
      </c>
      <c r="Y188" s="314">
        <f t="shared" si="50"/>
        <v>47870</v>
      </c>
      <c r="Z188" s="317">
        <f t="shared" si="51"/>
        <v>0</v>
      </c>
      <c r="AA188" s="345">
        <f t="shared" si="52"/>
        <v>0</v>
      </c>
    </row>
    <row r="189" spans="1:27">
      <c r="A189" s="322">
        <v>182</v>
      </c>
      <c r="B189" s="315">
        <f>IF($B$4="上水道",IF($B$2&lt;=20,LOOKUP(A189,単価明細!A:A,単価明細!B:B),LOOKUP(A189,単価明細!A:A,単価明細!F:F)),IF($B$2&lt;=20,LOOKUP(A189,単価明細!A:A,単価明細!B:B),LOOKUP(A189,単価明細!A:A,単価明細!F:F))+10)</f>
        <v>240</v>
      </c>
      <c r="C189" s="319">
        <f>IF($B$4="上水道",IF($B$2&lt;=20,LOOKUP(A189,単価明細!A:A,単価明細!C:C),LOOKUP(A189,単価明細!A:A,単価明細!G:G)),IF($B$2&lt;=20,LOOKUP(A189,単価明細!A:A,単価明細!C:C),LOOKUP(A189,単価明細!A:A,単価明細!G:G))+300)</f>
        <v>0</v>
      </c>
      <c r="D189" s="319">
        <f t="shared" si="53"/>
        <v>37930</v>
      </c>
      <c r="E189" s="319">
        <f>LOOKUP($B$2,単価明細!J:J,単価明細!K:K)</f>
        <v>1800</v>
      </c>
      <c r="F189" s="319">
        <f t="shared" si="38"/>
        <v>3970</v>
      </c>
      <c r="G189" s="316">
        <f t="shared" si="39"/>
        <v>43700</v>
      </c>
      <c r="H189" s="315">
        <f>単価明細!M184</f>
        <v>270</v>
      </c>
      <c r="I189" s="319">
        <f>早見表!$Q$37</f>
        <v>1350</v>
      </c>
      <c r="J189" s="314">
        <f t="shared" si="54"/>
        <v>42440</v>
      </c>
      <c r="K189" s="314">
        <f t="shared" si="40"/>
        <v>4370</v>
      </c>
      <c r="L189" s="316">
        <f t="shared" si="41"/>
        <v>48160</v>
      </c>
      <c r="M189" s="319">
        <f t="shared" si="42"/>
        <v>182</v>
      </c>
      <c r="N189" s="319">
        <f>IF($B$1=1,B189,LOOKUP(M189,単価明細!A:A,単価明細!B:B)*B$1)</f>
        <v>240</v>
      </c>
      <c r="O189" s="319">
        <f t="shared" si="43"/>
        <v>0</v>
      </c>
      <c r="P189" s="319">
        <f t="shared" si="55"/>
        <v>37930</v>
      </c>
      <c r="Q189" s="319">
        <f>LOOKUP($B$2,単価明細!J:J,単価明細!K:K)</f>
        <v>1800</v>
      </c>
      <c r="R189" s="319">
        <f t="shared" si="44"/>
        <v>3970</v>
      </c>
      <c r="S189" s="319">
        <f t="shared" si="45"/>
        <v>43700</v>
      </c>
      <c r="T189" s="317">
        <f t="shared" si="46"/>
        <v>0</v>
      </c>
      <c r="U189" s="314">
        <f t="shared" si="47"/>
        <v>270</v>
      </c>
      <c r="V189" s="314">
        <f t="shared" si="48"/>
        <v>1350</v>
      </c>
      <c r="W189" s="314">
        <f t="shared" si="56"/>
        <v>42440</v>
      </c>
      <c r="X189" s="314">
        <f t="shared" si="49"/>
        <v>4370</v>
      </c>
      <c r="Y189" s="314">
        <f t="shared" si="50"/>
        <v>48160</v>
      </c>
      <c r="Z189" s="317">
        <f t="shared" si="51"/>
        <v>0</v>
      </c>
      <c r="AA189" s="345">
        <f t="shared" si="52"/>
        <v>0</v>
      </c>
    </row>
    <row r="190" spans="1:27">
      <c r="A190" s="322">
        <v>183</v>
      </c>
      <c r="B190" s="315">
        <f>IF($B$4="上水道",IF($B$2&lt;=20,LOOKUP(A190,単価明細!A:A,単価明細!B:B),LOOKUP(A190,単価明細!A:A,単価明細!F:F)),IF($B$2&lt;=20,LOOKUP(A190,単価明細!A:A,単価明細!B:B),LOOKUP(A190,単価明細!A:A,単価明細!F:F))+10)</f>
        <v>240</v>
      </c>
      <c r="C190" s="319">
        <f>IF($B$4="上水道",IF($B$2&lt;=20,LOOKUP(A190,単価明細!A:A,単価明細!C:C),LOOKUP(A190,単価明細!A:A,単価明細!G:G)),IF($B$2&lt;=20,LOOKUP(A190,単価明細!A:A,単価明細!C:C),LOOKUP(A190,単価明細!A:A,単価明細!G:G))+300)</f>
        <v>0</v>
      </c>
      <c r="D190" s="319">
        <f t="shared" si="53"/>
        <v>38170</v>
      </c>
      <c r="E190" s="319">
        <f>LOOKUP($B$2,単価明細!J:J,単価明細!K:K)</f>
        <v>1800</v>
      </c>
      <c r="F190" s="319">
        <f t="shared" si="38"/>
        <v>3990</v>
      </c>
      <c r="G190" s="316">
        <f t="shared" si="39"/>
        <v>43960</v>
      </c>
      <c r="H190" s="315">
        <f>単価明細!M185</f>
        <v>270</v>
      </c>
      <c r="I190" s="319">
        <f>早見表!$Q$37</f>
        <v>1350</v>
      </c>
      <c r="J190" s="314">
        <f t="shared" si="54"/>
        <v>42710</v>
      </c>
      <c r="K190" s="314">
        <f t="shared" si="40"/>
        <v>4400</v>
      </c>
      <c r="L190" s="316">
        <f t="shared" si="41"/>
        <v>48460</v>
      </c>
      <c r="M190" s="319">
        <f t="shared" si="42"/>
        <v>183</v>
      </c>
      <c r="N190" s="319">
        <f>IF($B$1=1,B190,LOOKUP(M190,単価明細!A:A,単価明細!B:B)*B$1)</f>
        <v>240</v>
      </c>
      <c r="O190" s="319">
        <f t="shared" si="43"/>
        <v>0</v>
      </c>
      <c r="P190" s="319">
        <f t="shared" si="55"/>
        <v>38170</v>
      </c>
      <c r="Q190" s="319">
        <f>LOOKUP($B$2,単価明細!J:J,単価明細!K:K)</f>
        <v>1800</v>
      </c>
      <c r="R190" s="319">
        <f t="shared" si="44"/>
        <v>3990</v>
      </c>
      <c r="S190" s="319">
        <f t="shared" si="45"/>
        <v>43960</v>
      </c>
      <c r="T190" s="317">
        <f t="shared" si="46"/>
        <v>0</v>
      </c>
      <c r="U190" s="314">
        <f t="shared" si="47"/>
        <v>270</v>
      </c>
      <c r="V190" s="314">
        <f t="shared" si="48"/>
        <v>1350</v>
      </c>
      <c r="W190" s="314">
        <f t="shared" si="56"/>
        <v>42710</v>
      </c>
      <c r="X190" s="314">
        <f t="shared" si="49"/>
        <v>4400</v>
      </c>
      <c r="Y190" s="314">
        <f t="shared" si="50"/>
        <v>48460</v>
      </c>
      <c r="Z190" s="317">
        <f t="shared" si="51"/>
        <v>0</v>
      </c>
      <c r="AA190" s="345">
        <f t="shared" si="52"/>
        <v>0</v>
      </c>
    </row>
    <row r="191" spans="1:27">
      <c r="A191" s="322">
        <v>184</v>
      </c>
      <c r="B191" s="315">
        <f>IF($B$4="上水道",IF($B$2&lt;=20,LOOKUP(A191,単価明細!A:A,単価明細!B:B),LOOKUP(A191,単価明細!A:A,単価明細!F:F)),IF($B$2&lt;=20,LOOKUP(A191,単価明細!A:A,単価明細!B:B),LOOKUP(A191,単価明細!A:A,単価明細!F:F))+10)</f>
        <v>240</v>
      </c>
      <c r="C191" s="319">
        <f>IF($B$4="上水道",IF($B$2&lt;=20,LOOKUP(A191,単価明細!A:A,単価明細!C:C),LOOKUP(A191,単価明細!A:A,単価明細!G:G)),IF($B$2&lt;=20,LOOKUP(A191,単価明細!A:A,単価明細!C:C),LOOKUP(A191,単価明細!A:A,単価明細!G:G))+300)</f>
        <v>0</v>
      </c>
      <c r="D191" s="319">
        <f t="shared" si="53"/>
        <v>38410</v>
      </c>
      <c r="E191" s="319">
        <f>LOOKUP($B$2,単価明細!J:J,単価明細!K:K)</f>
        <v>1800</v>
      </c>
      <c r="F191" s="319">
        <f t="shared" si="38"/>
        <v>4020</v>
      </c>
      <c r="G191" s="316">
        <f t="shared" si="39"/>
        <v>44230</v>
      </c>
      <c r="H191" s="315">
        <f>単価明細!M186</f>
        <v>270</v>
      </c>
      <c r="I191" s="319">
        <f>早見表!$Q$37</f>
        <v>1350</v>
      </c>
      <c r="J191" s="314">
        <f t="shared" si="54"/>
        <v>42980</v>
      </c>
      <c r="K191" s="314">
        <f t="shared" si="40"/>
        <v>4430</v>
      </c>
      <c r="L191" s="316">
        <f t="shared" si="41"/>
        <v>48760</v>
      </c>
      <c r="M191" s="319">
        <f t="shared" si="42"/>
        <v>184</v>
      </c>
      <c r="N191" s="319">
        <f>IF($B$1=1,B191,LOOKUP(M191,単価明細!A:A,単価明細!B:B)*B$1)</f>
        <v>240</v>
      </c>
      <c r="O191" s="319">
        <f t="shared" si="43"/>
        <v>0</v>
      </c>
      <c r="P191" s="319">
        <f t="shared" si="55"/>
        <v>38410</v>
      </c>
      <c r="Q191" s="319">
        <f>LOOKUP($B$2,単価明細!J:J,単価明細!K:K)</f>
        <v>1800</v>
      </c>
      <c r="R191" s="319">
        <f t="shared" si="44"/>
        <v>4020</v>
      </c>
      <c r="S191" s="319">
        <f t="shared" si="45"/>
        <v>44230</v>
      </c>
      <c r="T191" s="317">
        <f t="shared" si="46"/>
        <v>0</v>
      </c>
      <c r="U191" s="314">
        <f t="shared" si="47"/>
        <v>270</v>
      </c>
      <c r="V191" s="314">
        <f t="shared" si="48"/>
        <v>1350</v>
      </c>
      <c r="W191" s="314">
        <f t="shared" si="56"/>
        <v>42980</v>
      </c>
      <c r="X191" s="314">
        <f t="shared" si="49"/>
        <v>4430</v>
      </c>
      <c r="Y191" s="314">
        <f t="shared" si="50"/>
        <v>48760</v>
      </c>
      <c r="Z191" s="317">
        <f t="shared" si="51"/>
        <v>0</v>
      </c>
      <c r="AA191" s="345">
        <f t="shared" si="52"/>
        <v>0</v>
      </c>
    </row>
    <row r="192" spans="1:27">
      <c r="A192" s="322">
        <v>185</v>
      </c>
      <c r="B192" s="315">
        <f>IF($B$4="上水道",IF($B$2&lt;=20,LOOKUP(A192,単価明細!A:A,単価明細!B:B),LOOKUP(A192,単価明細!A:A,単価明細!F:F)),IF($B$2&lt;=20,LOOKUP(A192,単価明細!A:A,単価明細!B:B),LOOKUP(A192,単価明細!A:A,単価明細!F:F))+10)</f>
        <v>240</v>
      </c>
      <c r="C192" s="319">
        <f>IF($B$4="上水道",IF($B$2&lt;=20,LOOKUP(A192,単価明細!A:A,単価明細!C:C),LOOKUP(A192,単価明細!A:A,単価明細!G:G)),IF($B$2&lt;=20,LOOKUP(A192,単価明細!A:A,単価明細!C:C),LOOKUP(A192,単価明細!A:A,単価明細!G:G))+300)</f>
        <v>0</v>
      </c>
      <c r="D192" s="319">
        <f t="shared" si="53"/>
        <v>38650</v>
      </c>
      <c r="E192" s="319">
        <f>LOOKUP($B$2,単価明細!J:J,単価明細!K:K)</f>
        <v>1800</v>
      </c>
      <c r="F192" s="319">
        <f t="shared" si="38"/>
        <v>4040</v>
      </c>
      <c r="G192" s="316">
        <f t="shared" si="39"/>
        <v>44490</v>
      </c>
      <c r="H192" s="315">
        <f>単価明細!M187</f>
        <v>270</v>
      </c>
      <c r="I192" s="319">
        <f>早見表!$Q$37</f>
        <v>1350</v>
      </c>
      <c r="J192" s="314">
        <f t="shared" si="54"/>
        <v>43250</v>
      </c>
      <c r="K192" s="314">
        <f t="shared" si="40"/>
        <v>4460</v>
      </c>
      <c r="L192" s="316">
        <f t="shared" si="41"/>
        <v>49060</v>
      </c>
      <c r="M192" s="319">
        <f t="shared" si="42"/>
        <v>185</v>
      </c>
      <c r="N192" s="319">
        <f>IF($B$1=1,B192,LOOKUP(M192,単価明細!A:A,単価明細!B:B)*B$1)</f>
        <v>240</v>
      </c>
      <c r="O192" s="319">
        <f t="shared" si="43"/>
        <v>0</v>
      </c>
      <c r="P192" s="319">
        <f t="shared" si="55"/>
        <v>38650</v>
      </c>
      <c r="Q192" s="319">
        <f>LOOKUP($B$2,単価明細!J:J,単価明細!K:K)</f>
        <v>1800</v>
      </c>
      <c r="R192" s="319">
        <f t="shared" si="44"/>
        <v>4040</v>
      </c>
      <c r="S192" s="319">
        <f t="shared" si="45"/>
        <v>44490</v>
      </c>
      <c r="T192" s="317">
        <f t="shared" si="46"/>
        <v>0</v>
      </c>
      <c r="U192" s="314">
        <f t="shared" si="47"/>
        <v>270</v>
      </c>
      <c r="V192" s="314">
        <f t="shared" si="48"/>
        <v>1350</v>
      </c>
      <c r="W192" s="314">
        <f t="shared" si="56"/>
        <v>43250</v>
      </c>
      <c r="X192" s="314">
        <f t="shared" si="49"/>
        <v>4460</v>
      </c>
      <c r="Y192" s="314">
        <f t="shared" si="50"/>
        <v>49060</v>
      </c>
      <c r="Z192" s="317">
        <f t="shared" si="51"/>
        <v>0</v>
      </c>
      <c r="AA192" s="345">
        <f t="shared" si="52"/>
        <v>0</v>
      </c>
    </row>
    <row r="193" spans="1:27">
      <c r="A193" s="322">
        <v>186</v>
      </c>
      <c r="B193" s="315">
        <f>IF($B$4="上水道",IF($B$2&lt;=20,LOOKUP(A193,単価明細!A:A,単価明細!B:B),LOOKUP(A193,単価明細!A:A,単価明細!F:F)),IF($B$2&lt;=20,LOOKUP(A193,単価明細!A:A,単価明細!B:B),LOOKUP(A193,単価明細!A:A,単価明細!F:F))+10)</f>
        <v>240</v>
      </c>
      <c r="C193" s="319">
        <f>IF($B$4="上水道",IF($B$2&lt;=20,LOOKUP(A193,単価明細!A:A,単価明細!C:C),LOOKUP(A193,単価明細!A:A,単価明細!G:G)),IF($B$2&lt;=20,LOOKUP(A193,単価明細!A:A,単価明細!C:C),LOOKUP(A193,単価明細!A:A,単価明細!G:G))+300)</f>
        <v>0</v>
      </c>
      <c r="D193" s="319">
        <f t="shared" si="53"/>
        <v>38890</v>
      </c>
      <c r="E193" s="319">
        <f>LOOKUP($B$2,単価明細!J:J,単価明細!K:K)</f>
        <v>1800</v>
      </c>
      <c r="F193" s="319">
        <f t="shared" si="38"/>
        <v>4060</v>
      </c>
      <c r="G193" s="316">
        <f t="shared" si="39"/>
        <v>44750</v>
      </c>
      <c r="H193" s="315">
        <f>単価明細!M188</f>
        <v>270</v>
      </c>
      <c r="I193" s="319">
        <f>早見表!$Q$37</f>
        <v>1350</v>
      </c>
      <c r="J193" s="314">
        <f t="shared" si="54"/>
        <v>43520</v>
      </c>
      <c r="K193" s="314">
        <f t="shared" si="40"/>
        <v>4480</v>
      </c>
      <c r="L193" s="316">
        <f t="shared" si="41"/>
        <v>49350</v>
      </c>
      <c r="M193" s="319">
        <f t="shared" si="42"/>
        <v>186</v>
      </c>
      <c r="N193" s="319">
        <f>IF($B$1=1,B193,LOOKUP(M193,単価明細!A:A,単価明細!B:B)*B$1)</f>
        <v>240</v>
      </c>
      <c r="O193" s="319">
        <f t="shared" si="43"/>
        <v>0</v>
      </c>
      <c r="P193" s="319">
        <f t="shared" si="55"/>
        <v>38890</v>
      </c>
      <c r="Q193" s="319">
        <f>LOOKUP($B$2,単価明細!J:J,単価明細!K:K)</f>
        <v>1800</v>
      </c>
      <c r="R193" s="319">
        <f t="shared" si="44"/>
        <v>4060</v>
      </c>
      <c r="S193" s="319">
        <f t="shared" si="45"/>
        <v>44750</v>
      </c>
      <c r="T193" s="317">
        <f t="shared" si="46"/>
        <v>0</v>
      </c>
      <c r="U193" s="314">
        <f t="shared" si="47"/>
        <v>270</v>
      </c>
      <c r="V193" s="314">
        <f t="shared" si="48"/>
        <v>1350</v>
      </c>
      <c r="W193" s="314">
        <f t="shared" si="56"/>
        <v>43520</v>
      </c>
      <c r="X193" s="314">
        <f t="shared" si="49"/>
        <v>4480</v>
      </c>
      <c r="Y193" s="314">
        <f t="shared" si="50"/>
        <v>49350</v>
      </c>
      <c r="Z193" s="317">
        <f t="shared" si="51"/>
        <v>0</v>
      </c>
      <c r="AA193" s="345">
        <f t="shared" si="52"/>
        <v>0</v>
      </c>
    </row>
    <row r="194" spans="1:27">
      <c r="A194" s="322">
        <v>187</v>
      </c>
      <c r="B194" s="315">
        <f>IF($B$4="上水道",IF($B$2&lt;=20,LOOKUP(A194,単価明細!A:A,単価明細!B:B),LOOKUP(A194,単価明細!A:A,単価明細!F:F)),IF($B$2&lt;=20,LOOKUP(A194,単価明細!A:A,単価明細!B:B),LOOKUP(A194,単価明細!A:A,単価明細!F:F))+10)</f>
        <v>240</v>
      </c>
      <c r="C194" s="319">
        <f>IF($B$4="上水道",IF($B$2&lt;=20,LOOKUP(A194,単価明細!A:A,単価明細!C:C),LOOKUP(A194,単価明細!A:A,単価明細!G:G)),IF($B$2&lt;=20,LOOKUP(A194,単価明細!A:A,単価明細!C:C),LOOKUP(A194,単価明細!A:A,単価明細!G:G))+300)</f>
        <v>0</v>
      </c>
      <c r="D194" s="319">
        <f t="shared" si="53"/>
        <v>39130</v>
      </c>
      <c r="E194" s="319">
        <f>LOOKUP($B$2,単価明細!J:J,単価明細!K:K)</f>
        <v>1800</v>
      </c>
      <c r="F194" s="319">
        <f t="shared" si="38"/>
        <v>4090</v>
      </c>
      <c r="G194" s="316">
        <f t="shared" si="39"/>
        <v>45020</v>
      </c>
      <c r="H194" s="315">
        <f>単価明細!M189</f>
        <v>270</v>
      </c>
      <c r="I194" s="319">
        <f>早見表!$Q$37</f>
        <v>1350</v>
      </c>
      <c r="J194" s="314">
        <f t="shared" si="54"/>
        <v>43790</v>
      </c>
      <c r="K194" s="314">
        <f t="shared" si="40"/>
        <v>4510</v>
      </c>
      <c r="L194" s="316">
        <f t="shared" si="41"/>
        <v>49650</v>
      </c>
      <c r="M194" s="319">
        <f t="shared" si="42"/>
        <v>187</v>
      </c>
      <c r="N194" s="319">
        <f>IF($B$1=1,B194,LOOKUP(M194,単価明細!A:A,単価明細!B:B)*B$1)</f>
        <v>240</v>
      </c>
      <c r="O194" s="319">
        <f t="shared" si="43"/>
        <v>0</v>
      </c>
      <c r="P194" s="319">
        <f t="shared" si="55"/>
        <v>39130</v>
      </c>
      <c r="Q194" s="319">
        <f>LOOKUP($B$2,単価明細!J:J,単価明細!K:K)</f>
        <v>1800</v>
      </c>
      <c r="R194" s="319">
        <f t="shared" si="44"/>
        <v>4090</v>
      </c>
      <c r="S194" s="319">
        <f t="shared" si="45"/>
        <v>45020</v>
      </c>
      <c r="T194" s="317">
        <f t="shared" si="46"/>
        <v>0</v>
      </c>
      <c r="U194" s="314">
        <f t="shared" si="47"/>
        <v>270</v>
      </c>
      <c r="V194" s="314">
        <f t="shared" si="48"/>
        <v>1350</v>
      </c>
      <c r="W194" s="314">
        <f t="shared" si="56"/>
        <v>43790</v>
      </c>
      <c r="X194" s="314">
        <f t="shared" si="49"/>
        <v>4510</v>
      </c>
      <c r="Y194" s="314">
        <f t="shared" si="50"/>
        <v>49650</v>
      </c>
      <c r="Z194" s="317">
        <f t="shared" si="51"/>
        <v>0</v>
      </c>
      <c r="AA194" s="345">
        <f t="shared" si="52"/>
        <v>0</v>
      </c>
    </row>
    <row r="195" spans="1:27">
      <c r="A195" s="322">
        <v>188</v>
      </c>
      <c r="B195" s="315">
        <f>IF($B$4="上水道",IF($B$2&lt;=20,LOOKUP(A195,単価明細!A:A,単価明細!B:B),LOOKUP(A195,単価明細!A:A,単価明細!F:F)),IF($B$2&lt;=20,LOOKUP(A195,単価明細!A:A,単価明細!B:B),LOOKUP(A195,単価明細!A:A,単価明細!F:F))+10)</f>
        <v>240</v>
      </c>
      <c r="C195" s="319">
        <f>IF($B$4="上水道",IF($B$2&lt;=20,LOOKUP(A195,単価明細!A:A,単価明細!C:C),LOOKUP(A195,単価明細!A:A,単価明細!G:G)),IF($B$2&lt;=20,LOOKUP(A195,単価明細!A:A,単価明細!C:C),LOOKUP(A195,単価明細!A:A,単価明細!G:G))+300)</f>
        <v>0</v>
      </c>
      <c r="D195" s="319">
        <f t="shared" si="53"/>
        <v>39370</v>
      </c>
      <c r="E195" s="319">
        <f>LOOKUP($B$2,単価明細!J:J,単価明細!K:K)</f>
        <v>1800</v>
      </c>
      <c r="F195" s="319">
        <f t="shared" si="38"/>
        <v>4110</v>
      </c>
      <c r="G195" s="316">
        <f t="shared" si="39"/>
        <v>45280</v>
      </c>
      <c r="H195" s="315">
        <f>単価明細!M190</f>
        <v>270</v>
      </c>
      <c r="I195" s="319">
        <f>早見表!$Q$37</f>
        <v>1350</v>
      </c>
      <c r="J195" s="314">
        <f t="shared" si="54"/>
        <v>44060</v>
      </c>
      <c r="K195" s="314">
        <f t="shared" si="40"/>
        <v>4540</v>
      </c>
      <c r="L195" s="316">
        <f t="shared" si="41"/>
        <v>49950</v>
      </c>
      <c r="M195" s="319">
        <f t="shared" si="42"/>
        <v>188</v>
      </c>
      <c r="N195" s="319">
        <f>IF($B$1=1,B195,LOOKUP(M195,単価明細!A:A,単価明細!B:B)*B$1)</f>
        <v>240</v>
      </c>
      <c r="O195" s="319">
        <f t="shared" si="43"/>
        <v>0</v>
      </c>
      <c r="P195" s="319">
        <f t="shared" si="55"/>
        <v>39370</v>
      </c>
      <c r="Q195" s="319">
        <f>LOOKUP($B$2,単価明細!J:J,単価明細!K:K)</f>
        <v>1800</v>
      </c>
      <c r="R195" s="319">
        <f t="shared" si="44"/>
        <v>4110</v>
      </c>
      <c r="S195" s="319">
        <f t="shared" si="45"/>
        <v>45280</v>
      </c>
      <c r="T195" s="317">
        <f t="shared" si="46"/>
        <v>0</v>
      </c>
      <c r="U195" s="314">
        <f t="shared" si="47"/>
        <v>270</v>
      </c>
      <c r="V195" s="314">
        <f t="shared" si="48"/>
        <v>1350</v>
      </c>
      <c r="W195" s="314">
        <f t="shared" si="56"/>
        <v>44060</v>
      </c>
      <c r="X195" s="314">
        <f t="shared" si="49"/>
        <v>4540</v>
      </c>
      <c r="Y195" s="314">
        <f t="shared" si="50"/>
        <v>49950</v>
      </c>
      <c r="Z195" s="317">
        <f t="shared" si="51"/>
        <v>0</v>
      </c>
      <c r="AA195" s="345">
        <f t="shared" si="52"/>
        <v>0</v>
      </c>
    </row>
    <row r="196" spans="1:27">
      <c r="A196" s="322">
        <v>189</v>
      </c>
      <c r="B196" s="315">
        <f>IF($B$4="上水道",IF($B$2&lt;=20,LOOKUP(A196,単価明細!A:A,単価明細!B:B),LOOKUP(A196,単価明細!A:A,単価明細!F:F)),IF($B$2&lt;=20,LOOKUP(A196,単価明細!A:A,単価明細!B:B),LOOKUP(A196,単価明細!A:A,単価明細!F:F))+10)</f>
        <v>240</v>
      </c>
      <c r="C196" s="319">
        <f>IF($B$4="上水道",IF($B$2&lt;=20,LOOKUP(A196,単価明細!A:A,単価明細!C:C),LOOKUP(A196,単価明細!A:A,単価明細!G:G)),IF($B$2&lt;=20,LOOKUP(A196,単価明細!A:A,単価明細!C:C),LOOKUP(A196,単価明細!A:A,単価明細!G:G))+300)</f>
        <v>0</v>
      </c>
      <c r="D196" s="319">
        <f t="shared" si="53"/>
        <v>39610</v>
      </c>
      <c r="E196" s="319">
        <f>LOOKUP($B$2,単価明細!J:J,単価明細!K:K)</f>
        <v>1800</v>
      </c>
      <c r="F196" s="319">
        <f t="shared" si="38"/>
        <v>4140</v>
      </c>
      <c r="G196" s="316">
        <f t="shared" si="39"/>
        <v>45550</v>
      </c>
      <c r="H196" s="315">
        <f>単価明細!M191</f>
        <v>270</v>
      </c>
      <c r="I196" s="319">
        <f>早見表!$Q$37</f>
        <v>1350</v>
      </c>
      <c r="J196" s="314">
        <f t="shared" si="54"/>
        <v>44330</v>
      </c>
      <c r="K196" s="314">
        <f t="shared" si="40"/>
        <v>4560</v>
      </c>
      <c r="L196" s="316">
        <f t="shared" si="41"/>
        <v>50240</v>
      </c>
      <c r="M196" s="319">
        <f t="shared" si="42"/>
        <v>189</v>
      </c>
      <c r="N196" s="319">
        <f>IF($B$1=1,B196,LOOKUP(M196,単価明細!A:A,単価明細!B:B)*B$1)</f>
        <v>240</v>
      </c>
      <c r="O196" s="319">
        <f t="shared" si="43"/>
        <v>0</v>
      </c>
      <c r="P196" s="319">
        <f t="shared" si="55"/>
        <v>39610</v>
      </c>
      <c r="Q196" s="319">
        <f>LOOKUP($B$2,単価明細!J:J,単価明細!K:K)</f>
        <v>1800</v>
      </c>
      <c r="R196" s="319">
        <f t="shared" si="44"/>
        <v>4140</v>
      </c>
      <c r="S196" s="319">
        <f t="shared" si="45"/>
        <v>45550</v>
      </c>
      <c r="T196" s="317">
        <f t="shared" si="46"/>
        <v>0</v>
      </c>
      <c r="U196" s="314">
        <f t="shared" si="47"/>
        <v>270</v>
      </c>
      <c r="V196" s="314">
        <f t="shared" si="48"/>
        <v>1350</v>
      </c>
      <c r="W196" s="314">
        <f t="shared" si="56"/>
        <v>44330</v>
      </c>
      <c r="X196" s="314">
        <f t="shared" si="49"/>
        <v>4560</v>
      </c>
      <c r="Y196" s="314">
        <f t="shared" si="50"/>
        <v>50240</v>
      </c>
      <c r="Z196" s="317">
        <f t="shared" si="51"/>
        <v>0</v>
      </c>
      <c r="AA196" s="345">
        <f t="shared" si="52"/>
        <v>0</v>
      </c>
    </row>
    <row r="197" spans="1:27">
      <c r="A197" s="322">
        <v>190</v>
      </c>
      <c r="B197" s="315">
        <f>IF($B$4="上水道",IF($B$2&lt;=20,LOOKUP(A197,単価明細!A:A,単価明細!B:B),LOOKUP(A197,単価明細!A:A,単価明細!F:F)),IF($B$2&lt;=20,LOOKUP(A197,単価明細!A:A,単価明細!B:B),LOOKUP(A197,単価明細!A:A,単価明細!F:F))+10)</f>
        <v>240</v>
      </c>
      <c r="C197" s="319">
        <f>IF($B$4="上水道",IF($B$2&lt;=20,LOOKUP(A197,単価明細!A:A,単価明細!C:C),LOOKUP(A197,単価明細!A:A,単価明細!G:G)),IF($B$2&lt;=20,LOOKUP(A197,単価明細!A:A,単価明細!C:C),LOOKUP(A197,単価明細!A:A,単価明細!G:G))+300)</f>
        <v>0</v>
      </c>
      <c r="D197" s="319">
        <f t="shared" si="53"/>
        <v>39850</v>
      </c>
      <c r="E197" s="319">
        <f>LOOKUP($B$2,単価明細!J:J,単価明細!K:K)</f>
        <v>1800</v>
      </c>
      <c r="F197" s="319">
        <f t="shared" si="38"/>
        <v>4160</v>
      </c>
      <c r="G197" s="316">
        <f t="shared" si="39"/>
        <v>45810</v>
      </c>
      <c r="H197" s="315">
        <f>単価明細!M192</f>
        <v>270</v>
      </c>
      <c r="I197" s="319">
        <f>早見表!$Q$37</f>
        <v>1350</v>
      </c>
      <c r="J197" s="314">
        <f t="shared" si="54"/>
        <v>44600</v>
      </c>
      <c r="K197" s="314">
        <f t="shared" si="40"/>
        <v>4590</v>
      </c>
      <c r="L197" s="316">
        <f t="shared" si="41"/>
        <v>50540</v>
      </c>
      <c r="M197" s="319">
        <f t="shared" si="42"/>
        <v>190</v>
      </c>
      <c r="N197" s="319">
        <f>IF($B$1=1,B197,LOOKUP(M197,単価明細!A:A,単価明細!B:B)*B$1)</f>
        <v>240</v>
      </c>
      <c r="O197" s="319">
        <f t="shared" si="43"/>
        <v>0</v>
      </c>
      <c r="P197" s="319">
        <f t="shared" si="55"/>
        <v>39850</v>
      </c>
      <c r="Q197" s="319">
        <f>LOOKUP($B$2,単価明細!J:J,単価明細!K:K)</f>
        <v>1800</v>
      </c>
      <c r="R197" s="319">
        <f t="shared" si="44"/>
        <v>4160</v>
      </c>
      <c r="S197" s="319">
        <f t="shared" si="45"/>
        <v>45810</v>
      </c>
      <c r="T197" s="317">
        <f t="shared" si="46"/>
        <v>0</v>
      </c>
      <c r="U197" s="314">
        <f t="shared" si="47"/>
        <v>270</v>
      </c>
      <c r="V197" s="314">
        <f t="shared" si="48"/>
        <v>1350</v>
      </c>
      <c r="W197" s="314">
        <f t="shared" si="56"/>
        <v>44600</v>
      </c>
      <c r="X197" s="314">
        <f t="shared" si="49"/>
        <v>4590</v>
      </c>
      <c r="Y197" s="314">
        <f t="shared" si="50"/>
        <v>50540</v>
      </c>
      <c r="Z197" s="317">
        <f t="shared" si="51"/>
        <v>0</v>
      </c>
      <c r="AA197" s="345">
        <f t="shared" si="52"/>
        <v>0</v>
      </c>
    </row>
    <row r="198" spans="1:27">
      <c r="A198" s="322">
        <v>191</v>
      </c>
      <c r="B198" s="315">
        <f>IF($B$4="上水道",IF($B$2&lt;=20,LOOKUP(A198,単価明細!A:A,単価明細!B:B),LOOKUP(A198,単価明細!A:A,単価明細!F:F)),IF($B$2&lt;=20,LOOKUP(A198,単価明細!A:A,単価明細!B:B),LOOKUP(A198,単価明細!A:A,単価明細!F:F))+10)</f>
        <v>240</v>
      </c>
      <c r="C198" s="319">
        <f>IF($B$4="上水道",IF($B$2&lt;=20,LOOKUP(A198,単価明細!A:A,単価明細!C:C),LOOKUP(A198,単価明細!A:A,単価明細!G:G)),IF($B$2&lt;=20,LOOKUP(A198,単価明細!A:A,単価明細!C:C),LOOKUP(A198,単価明細!A:A,単価明細!G:G))+300)</f>
        <v>0</v>
      </c>
      <c r="D198" s="319">
        <f t="shared" si="53"/>
        <v>40090</v>
      </c>
      <c r="E198" s="319">
        <f>LOOKUP($B$2,単価明細!J:J,単価明細!K:K)</f>
        <v>1800</v>
      </c>
      <c r="F198" s="319">
        <f t="shared" si="38"/>
        <v>4180</v>
      </c>
      <c r="G198" s="316">
        <f t="shared" si="39"/>
        <v>46070</v>
      </c>
      <c r="H198" s="315">
        <f>単価明細!M193</f>
        <v>270</v>
      </c>
      <c r="I198" s="319">
        <f>早見表!$Q$37</f>
        <v>1350</v>
      </c>
      <c r="J198" s="314">
        <f t="shared" si="54"/>
        <v>44870</v>
      </c>
      <c r="K198" s="314">
        <f t="shared" si="40"/>
        <v>4620</v>
      </c>
      <c r="L198" s="316">
        <f t="shared" si="41"/>
        <v>50840</v>
      </c>
      <c r="M198" s="319">
        <f t="shared" si="42"/>
        <v>191</v>
      </c>
      <c r="N198" s="319">
        <f>IF($B$1=1,B198,LOOKUP(M198,単価明細!A:A,単価明細!B:B)*B$1)</f>
        <v>240</v>
      </c>
      <c r="O198" s="319">
        <f t="shared" si="43"/>
        <v>0</v>
      </c>
      <c r="P198" s="319">
        <f t="shared" si="55"/>
        <v>40090</v>
      </c>
      <c r="Q198" s="319">
        <f>LOOKUP($B$2,単価明細!J:J,単価明細!K:K)</f>
        <v>1800</v>
      </c>
      <c r="R198" s="319">
        <f t="shared" si="44"/>
        <v>4180</v>
      </c>
      <c r="S198" s="319">
        <f t="shared" si="45"/>
        <v>46070</v>
      </c>
      <c r="T198" s="317">
        <f t="shared" si="46"/>
        <v>0</v>
      </c>
      <c r="U198" s="314">
        <f t="shared" si="47"/>
        <v>270</v>
      </c>
      <c r="V198" s="314">
        <f t="shared" si="48"/>
        <v>1350</v>
      </c>
      <c r="W198" s="314">
        <f t="shared" si="56"/>
        <v>44870</v>
      </c>
      <c r="X198" s="314">
        <f t="shared" si="49"/>
        <v>4620</v>
      </c>
      <c r="Y198" s="314">
        <f t="shared" si="50"/>
        <v>50840</v>
      </c>
      <c r="Z198" s="317">
        <f t="shared" si="51"/>
        <v>0</v>
      </c>
      <c r="AA198" s="345">
        <f t="shared" si="52"/>
        <v>0</v>
      </c>
    </row>
    <row r="199" spans="1:27">
      <c r="A199" s="322">
        <v>192</v>
      </c>
      <c r="B199" s="315">
        <f>IF($B$4="上水道",IF($B$2&lt;=20,LOOKUP(A199,単価明細!A:A,単価明細!B:B),LOOKUP(A199,単価明細!A:A,単価明細!F:F)),IF($B$2&lt;=20,LOOKUP(A199,単価明細!A:A,単価明細!B:B),LOOKUP(A199,単価明細!A:A,単価明細!F:F))+10)</f>
        <v>240</v>
      </c>
      <c r="C199" s="319">
        <f>IF($B$4="上水道",IF($B$2&lt;=20,LOOKUP(A199,単価明細!A:A,単価明細!C:C),LOOKUP(A199,単価明細!A:A,単価明細!G:G)),IF($B$2&lt;=20,LOOKUP(A199,単価明細!A:A,単価明細!C:C),LOOKUP(A199,単価明細!A:A,単価明細!G:G))+300)</f>
        <v>0</v>
      </c>
      <c r="D199" s="319">
        <f t="shared" si="53"/>
        <v>40330</v>
      </c>
      <c r="E199" s="319">
        <f>LOOKUP($B$2,単価明細!J:J,単価明細!K:K)</f>
        <v>1800</v>
      </c>
      <c r="F199" s="319">
        <f t="shared" ref="F199:F257" si="57">ROUNDDOWN((C199+D199+E199)*$B$3,-1)</f>
        <v>4210</v>
      </c>
      <c r="G199" s="316">
        <f t="shared" ref="G199:G257" si="58">SUM(C199:F199)</f>
        <v>46340</v>
      </c>
      <c r="H199" s="315">
        <f>単価明細!M194</f>
        <v>270</v>
      </c>
      <c r="I199" s="319">
        <f>早見表!$Q$37</f>
        <v>1350</v>
      </c>
      <c r="J199" s="314">
        <f t="shared" si="54"/>
        <v>45140</v>
      </c>
      <c r="K199" s="314">
        <f t="shared" ref="K199:K257" si="59">ROUNDDOWN((I199+J199)*$B$3,-1)</f>
        <v>4640</v>
      </c>
      <c r="L199" s="316">
        <f t="shared" ref="L199:L257" si="60">SUM(I199:K199)</f>
        <v>51130</v>
      </c>
      <c r="M199" s="319">
        <f t="shared" ref="M199:M257" si="61">ROUNDDOWN(A199/B$1,0)</f>
        <v>192</v>
      </c>
      <c r="N199" s="319">
        <f>IF($B$1=1,B199,LOOKUP(M199,単価明細!A:A,単価明細!B:B)*B$1)</f>
        <v>240</v>
      </c>
      <c r="O199" s="319">
        <f t="shared" ref="O199:O257" si="62">C199*B$1</f>
        <v>0</v>
      </c>
      <c r="P199" s="319">
        <f t="shared" si="55"/>
        <v>40330</v>
      </c>
      <c r="Q199" s="319">
        <f>LOOKUP($B$2,単価明細!J:J,単価明細!K:K)</f>
        <v>1800</v>
      </c>
      <c r="R199" s="319">
        <f t="shared" ref="R199:R257" si="63">ROUNDDOWN((O199+P199+Q199)*$B$3,-1)</f>
        <v>4210</v>
      </c>
      <c r="S199" s="319">
        <f t="shared" ref="S199:S257" si="64">SUM(O199:R199)</f>
        <v>46340</v>
      </c>
      <c r="T199" s="317">
        <f t="shared" ref="T199:T257" si="65">G199-S199</f>
        <v>0</v>
      </c>
      <c r="U199" s="314">
        <f t="shared" ref="U199:U257" si="66">LOOKUP(M199,A:A,H:H)*$B$1</f>
        <v>270</v>
      </c>
      <c r="V199" s="314">
        <f t="shared" ref="V199:V257" si="67">I199*B$1</f>
        <v>1350</v>
      </c>
      <c r="W199" s="314">
        <f t="shared" si="56"/>
        <v>45140</v>
      </c>
      <c r="X199" s="314">
        <f t="shared" ref="X199:X257" si="68">ROUNDDOWN((V199+W199)*$B$3,-1)</f>
        <v>4640</v>
      </c>
      <c r="Y199" s="314">
        <f t="shared" ref="Y199:Y257" si="69">SUM(V199:X199)</f>
        <v>51130</v>
      </c>
      <c r="Z199" s="317">
        <f t="shared" ref="Z199:Z257" si="70">L199-Y199</f>
        <v>0</v>
      </c>
      <c r="AA199" s="345">
        <f t="shared" ref="AA199:AA257" si="71">G199+L199-S199-Y199</f>
        <v>0</v>
      </c>
    </row>
    <row r="200" spans="1:27">
      <c r="A200" s="322">
        <v>193</v>
      </c>
      <c r="B200" s="315">
        <f>IF($B$4="上水道",IF($B$2&lt;=20,LOOKUP(A200,単価明細!A:A,単価明細!B:B),LOOKUP(A200,単価明細!A:A,単価明細!F:F)),IF($B$2&lt;=20,LOOKUP(A200,単価明細!A:A,単価明細!B:B),LOOKUP(A200,単価明細!A:A,単価明細!F:F))+10)</f>
        <v>240</v>
      </c>
      <c r="C200" s="319">
        <f>IF($B$4="上水道",IF($B$2&lt;=20,LOOKUP(A200,単価明細!A:A,単価明細!C:C),LOOKUP(A200,単価明細!A:A,単価明細!G:G)),IF($B$2&lt;=20,LOOKUP(A200,単価明細!A:A,単価明細!C:C),LOOKUP(A200,単価明細!A:A,単価明細!G:G))+300)</f>
        <v>0</v>
      </c>
      <c r="D200" s="319">
        <f t="shared" ref="D200:D257" si="72">D199+B200</f>
        <v>40570</v>
      </c>
      <c r="E200" s="319">
        <f>LOOKUP($B$2,単価明細!J:J,単価明細!K:K)</f>
        <v>1800</v>
      </c>
      <c r="F200" s="319">
        <f t="shared" si="57"/>
        <v>4230</v>
      </c>
      <c r="G200" s="316">
        <f t="shared" si="58"/>
        <v>46600</v>
      </c>
      <c r="H200" s="315">
        <f>単価明細!M195</f>
        <v>270</v>
      </c>
      <c r="I200" s="319">
        <f>早見表!$Q$37</f>
        <v>1350</v>
      </c>
      <c r="J200" s="314">
        <f t="shared" ref="J200:J257" si="73">H200+J199</f>
        <v>45410</v>
      </c>
      <c r="K200" s="314">
        <f t="shared" si="59"/>
        <v>4670</v>
      </c>
      <c r="L200" s="316">
        <f t="shared" si="60"/>
        <v>51430</v>
      </c>
      <c r="M200" s="319">
        <f t="shared" si="61"/>
        <v>193</v>
      </c>
      <c r="N200" s="319">
        <f>IF($B$1=1,B200,LOOKUP(M200,単価明細!A:A,単価明細!B:B)*B$1)</f>
        <v>240</v>
      </c>
      <c r="O200" s="319">
        <f t="shared" si="62"/>
        <v>0</v>
      </c>
      <c r="P200" s="319">
        <f t="shared" ref="P200:P257" si="74">IF(M199=M200,P199,P199+N200)</f>
        <v>40570</v>
      </c>
      <c r="Q200" s="319">
        <f>LOOKUP($B$2,単価明細!J:J,単価明細!K:K)</f>
        <v>1800</v>
      </c>
      <c r="R200" s="319">
        <f t="shared" si="63"/>
        <v>4230</v>
      </c>
      <c r="S200" s="319">
        <f t="shared" si="64"/>
        <v>46600</v>
      </c>
      <c r="T200" s="317">
        <f t="shared" si="65"/>
        <v>0</v>
      </c>
      <c r="U200" s="314">
        <f t="shared" si="66"/>
        <v>270</v>
      </c>
      <c r="V200" s="314">
        <f t="shared" si="67"/>
        <v>1350</v>
      </c>
      <c r="W200" s="314">
        <f t="shared" ref="W200:W257" si="75">IF(M199=M200,W199,W199+U200)</f>
        <v>45410</v>
      </c>
      <c r="X200" s="314">
        <f t="shared" si="68"/>
        <v>4670</v>
      </c>
      <c r="Y200" s="314">
        <f t="shared" si="69"/>
        <v>51430</v>
      </c>
      <c r="Z200" s="317">
        <f t="shared" si="70"/>
        <v>0</v>
      </c>
      <c r="AA200" s="345">
        <f t="shared" si="71"/>
        <v>0</v>
      </c>
    </row>
    <row r="201" spans="1:27">
      <c r="A201" s="322">
        <v>194</v>
      </c>
      <c r="B201" s="315">
        <f>IF($B$4="上水道",IF($B$2&lt;=20,LOOKUP(A201,単価明細!A:A,単価明細!B:B),LOOKUP(A201,単価明細!A:A,単価明細!F:F)),IF($B$2&lt;=20,LOOKUP(A201,単価明細!A:A,単価明細!B:B),LOOKUP(A201,単価明細!A:A,単価明細!F:F))+10)</f>
        <v>240</v>
      </c>
      <c r="C201" s="319">
        <f>IF($B$4="上水道",IF($B$2&lt;=20,LOOKUP(A201,単価明細!A:A,単価明細!C:C),LOOKUP(A201,単価明細!A:A,単価明細!G:G)),IF($B$2&lt;=20,LOOKUP(A201,単価明細!A:A,単価明細!C:C),LOOKUP(A201,単価明細!A:A,単価明細!G:G))+300)</f>
        <v>0</v>
      </c>
      <c r="D201" s="319">
        <f t="shared" si="72"/>
        <v>40810</v>
      </c>
      <c r="E201" s="319">
        <f>LOOKUP($B$2,単価明細!J:J,単価明細!K:K)</f>
        <v>1800</v>
      </c>
      <c r="F201" s="319">
        <f t="shared" si="57"/>
        <v>4260</v>
      </c>
      <c r="G201" s="316">
        <f t="shared" si="58"/>
        <v>46870</v>
      </c>
      <c r="H201" s="315">
        <f>単価明細!M196</f>
        <v>270</v>
      </c>
      <c r="I201" s="319">
        <f>早見表!$Q$37</f>
        <v>1350</v>
      </c>
      <c r="J201" s="314">
        <f t="shared" si="73"/>
        <v>45680</v>
      </c>
      <c r="K201" s="314">
        <f t="shared" si="59"/>
        <v>4700</v>
      </c>
      <c r="L201" s="316">
        <f t="shared" si="60"/>
        <v>51730</v>
      </c>
      <c r="M201" s="319">
        <f t="shared" si="61"/>
        <v>194</v>
      </c>
      <c r="N201" s="319">
        <f>IF($B$1=1,B201,LOOKUP(M201,単価明細!A:A,単価明細!B:B)*B$1)</f>
        <v>240</v>
      </c>
      <c r="O201" s="319">
        <f t="shared" si="62"/>
        <v>0</v>
      </c>
      <c r="P201" s="319">
        <f t="shared" si="74"/>
        <v>40810</v>
      </c>
      <c r="Q201" s="319">
        <f>LOOKUP($B$2,単価明細!J:J,単価明細!K:K)</f>
        <v>1800</v>
      </c>
      <c r="R201" s="319">
        <f t="shared" si="63"/>
        <v>4260</v>
      </c>
      <c r="S201" s="319">
        <f t="shared" si="64"/>
        <v>46870</v>
      </c>
      <c r="T201" s="317">
        <f t="shared" si="65"/>
        <v>0</v>
      </c>
      <c r="U201" s="314">
        <f t="shared" si="66"/>
        <v>270</v>
      </c>
      <c r="V201" s="314">
        <f t="shared" si="67"/>
        <v>1350</v>
      </c>
      <c r="W201" s="314">
        <f t="shared" si="75"/>
        <v>45680</v>
      </c>
      <c r="X201" s="314">
        <f t="shared" si="68"/>
        <v>4700</v>
      </c>
      <c r="Y201" s="314">
        <f t="shared" si="69"/>
        <v>51730</v>
      </c>
      <c r="Z201" s="317">
        <f t="shared" si="70"/>
        <v>0</v>
      </c>
      <c r="AA201" s="345">
        <f t="shared" si="71"/>
        <v>0</v>
      </c>
    </row>
    <row r="202" spans="1:27">
      <c r="A202" s="322">
        <v>195</v>
      </c>
      <c r="B202" s="315">
        <f>IF($B$4="上水道",IF($B$2&lt;=20,LOOKUP(A202,単価明細!A:A,単価明細!B:B),LOOKUP(A202,単価明細!A:A,単価明細!F:F)),IF($B$2&lt;=20,LOOKUP(A202,単価明細!A:A,単価明細!B:B),LOOKUP(A202,単価明細!A:A,単価明細!F:F))+10)</f>
        <v>240</v>
      </c>
      <c r="C202" s="319">
        <f>IF($B$4="上水道",IF($B$2&lt;=20,LOOKUP(A202,単価明細!A:A,単価明細!C:C),LOOKUP(A202,単価明細!A:A,単価明細!G:G)),IF($B$2&lt;=20,LOOKUP(A202,単価明細!A:A,単価明細!C:C),LOOKUP(A202,単価明細!A:A,単価明細!G:G))+300)</f>
        <v>0</v>
      </c>
      <c r="D202" s="319">
        <f t="shared" si="72"/>
        <v>41050</v>
      </c>
      <c r="E202" s="319">
        <f>LOOKUP($B$2,単価明細!J:J,単価明細!K:K)</f>
        <v>1800</v>
      </c>
      <c r="F202" s="319">
        <f t="shared" si="57"/>
        <v>4280</v>
      </c>
      <c r="G202" s="316">
        <f t="shared" si="58"/>
        <v>47130</v>
      </c>
      <c r="H202" s="315">
        <f>単価明細!M197</f>
        <v>270</v>
      </c>
      <c r="I202" s="319">
        <f>早見表!$Q$37</f>
        <v>1350</v>
      </c>
      <c r="J202" s="314">
        <f t="shared" si="73"/>
        <v>45950</v>
      </c>
      <c r="K202" s="314">
        <f t="shared" si="59"/>
        <v>4730</v>
      </c>
      <c r="L202" s="316">
        <f t="shared" si="60"/>
        <v>52030</v>
      </c>
      <c r="M202" s="319">
        <f t="shared" si="61"/>
        <v>195</v>
      </c>
      <c r="N202" s="319">
        <f>IF($B$1=1,B202,LOOKUP(M202,単価明細!A:A,単価明細!B:B)*B$1)</f>
        <v>240</v>
      </c>
      <c r="O202" s="319">
        <f t="shared" si="62"/>
        <v>0</v>
      </c>
      <c r="P202" s="319">
        <f t="shared" si="74"/>
        <v>41050</v>
      </c>
      <c r="Q202" s="319">
        <f>LOOKUP($B$2,単価明細!J:J,単価明細!K:K)</f>
        <v>1800</v>
      </c>
      <c r="R202" s="319">
        <f t="shared" si="63"/>
        <v>4280</v>
      </c>
      <c r="S202" s="319">
        <f t="shared" si="64"/>
        <v>47130</v>
      </c>
      <c r="T202" s="317">
        <f t="shared" si="65"/>
        <v>0</v>
      </c>
      <c r="U202" s="314">
        <f t="shared" si="66"/>
        <v>270</v>
      </c>
      <c r="V202" s="314">
        <f t="shared" si="67"/>
        <v>1350</v>
      </c>
      <c r="W202" s="314">
        <f t="shared" si="75"/>
        <v>45950</v>
      </c>
      <c r="X202" s="314">
        <f t="shared" si="68"/>
        <v>4730</v>
      </c>
      <c r="Y202" s="314">
        <f t="shared" si="69"/>
        <v>52030</v>
      </c>
      <c r="Z202" s="317">
        <f t="shared" si="70"/>
        <v>0</v>
      </c>
      <c r="AA202" s="345">
        <f t="shared" si="71"/>
        <v>0</v>
      </c>
    </row>
    <row r="203" spans="1:27">
      <c r="A203" s="322">
        <v>196</v>
      </c>
      <c r="B203" s="315">
        <f>IF($B$4="上水道",IF($B$2&lt;=20,LOOKUP(A203,単価明細!A:A,単価明細!B:B),LOOKUP(A203,単価明細!A:A,単価明細!F:F)),IF($B$2&lt;=20,LOOKUP(A203,単価明細!A:A,単価明細!B:B),LOOKUP(A203,単価明細!A:A,単価明細!F:F))+10)</f>
        <v>240</v>
      </c>
      <c r="C203" s="319">
        <f>IF($B$4="上水道",IF($B$2&lt;=20,LOOKUP(A203,単価明細!A:A,単価明細!C:C),LOOKUP(A203,単価明細!A:A,単価明細!G:G)),IF($B$2&lt;=20,LOOKUP(A203,単価明細!A:A,単価明細!C:C),LOOKUP(A203,単価明細!A:A,単価明細!G:G))+300)</f>
        <v>0</v>
      </c>
      <c r="D203" s="319">
        <f t="shared" si="72"/>
        <v>41290</v>
      </c>
      <c r="E203" s="319">
        <f>LOOKUP($B$2,単価明細!J:J,単価明細!K:K)</f>
        <v>1800</v>
      </c>
      <c r="F203" s="319">
        <f t="shared" si="57"/>
        <v>4300</v>
      </c>
      <c r="G203" s="316">
        <f t="shared" si="58"/>
        <v>47390</v>
      </c>
      <c r="H203" s="315">
        <f>単価明細!M198</f>
        <v>270</v>
      </c>
      <c r="I203" s="319">
        <f>早見表!$Q$37</f>
        <v>1350</v>
      </c>
      <c r="J203" s="314">
        <f t="shared" si="73"/>
        <v>46220</v>
      </c>
      <c r="K203" s="314">
        <f t="shared" si="59"/>
        <v>4750</v>
      </c>
      <c r="L203" s="316">
        <f t="shared" si="60"/>
        <v>52320</v>
      </c>
      <c r="M203" s="319">
        <f t="shared" si="61"/>
        <v>196</v>
      </c>
      <c r="N203" s="319">
        <f>IF($B$1=1,B203,LOOKUP(M203,単価明細!A:A,単価明細!B:B)*B$1)</f>
        <v>240</v>
      </c>
      <c r="O203" s="319">
        <f t="shared" si="62"/>
        <v>0</v>
      </c>
      <c r="P203" s="319">
        <f t="shared" si="74"/>
        <v>41290</v>
      </c>
      <c r="Q203" s="319">
        <f>LOOKUP($B$2,単価明細!J:J,単価明細!K:K)</f>
        <v>1800</v>
      </c>
      <c r="R203" s="319">
        <f t="shared" si="63"/>
        <v>4300</v>
      </c>
      <c r="S203" s="319">
        <f t="shared" si="64"/>
        <v>47390</v>
      </c>
      <c r="T203" s="317">
        <f t="shared" si="65"/>
        <v>0</v>
      </c>
      <c r="U203" s="314">
        <f t="shared" si="66"/>
        <v>270</v>
      </c>
      <c r="V203" s="314">
        <f t="shared" si="67"/>
        <v>1350</v>
      </c>
      <c r="W203" s="314">
        <f t="shared" si="75"/>
        <v>46220</v>
      </c>
      <c r="X203" s="314">
        <f t="shared" si="68"/>
        <v>4750</v>
      </c>
      <c r="Y203" s="314">
        <f t="shared" si="69"/>
        <v>52320</v>
      </c>
      <c r="Z203" s="317">
        <f t="shared" si="70"/>
        <v>0</v>
      </c>
      <c r="AA203" s="345">
        <f t="shared" si="71"/>
        <v>0</v>
      </c>
    </row>
    <row r="204" spans="1:27">
      <c r="A204" s="322">
        <v>197</v>
      </c>
      <c r="B204" s="315">
        <f>IF($B$4="上水道",IF($B$2&lt;=20,LOOKUP(A204,単価明細!A:A,単価明細!B:B),LOOKUP(A204,単価明細!A:A,単価明細!F:F)),IF($B$2&lt;=20,LOOKUP(A204,単価明細!A:A,単価明細!B:B),LOOKUP(A204,単価明細!A:A,単価明細!F:F))+10)</f>
        <v>240</v>
      </c>
      <c r="C204" s="319">
        <f>IF($B$4="上水道",IF($B$2&lt;=20,LOOKUP(A204,単価明細!A:A,単価明細!C:C),LOOKUP(A204,単価明細!A:A,単価明細!G:G)),IF($B$2&lt;=20,LOOKUP(A204,単価明細!A:A,単価明細!C:C),LOOKUP(A204,単価明細!A:A,単価明細!G:G))+300)</f>
        <v>0</v>
      </c>
      <c r="D204" s="319">
        <f t="shared" si="72"/>
        <v>41530</v>
      </c>
      <c r="E204" s="319">
        <f>LOOKUP($B$2,単価明細!J:J,単価明細!K:K)</f>
        <v>1800</v>
      </c>
      <c r="F204" s="319">
        <f t="shared" si="57"/>
        <v>4330</v>
      </c>
      <c r="G204" s="316">
        <f t="shared" si="58"/>
        <v>47660</v>
      </c>
      <c r="H204" s="315">
        <f>単価明細!M199</f>
        <v>270</v>
      </c>
      <c r="I204" s="319">
        <f>早見表!$Q$37</f>
        <v>1350</v>
      </c>
      <c r="J204" s="314">
        <f t="shared" si="73"/>
        <v>46490</v>
      </c>
      <c r="K204" s="314">
        <f t="shared" si="59"/>
        <v>4780</v>
      </c>
      <c r="L204" s="316">
        <f t="shared" si="60"/>
        <v>52620</v>
      </c>
      <c r="M204" s="319">
        <f t="shared" si="61"/>
        <v>197</v>
      </c>
      <c r="N204" s="319">
        <f>IF($B$1=1,B204,LOOKUP(M204,単価明細!A:A,単価明細!B:B)*B$1)</f>
        <v>240</v>
      </c>
      <c r="O204" s="319">
        <f t="shared" si="62"/>
        <v>0</v>
      </c>
      <c r="P204" s="319">
        <f t="shared" si="74"/>
        <v>41530</v>
      </c>
      <c r="Q204" s="319">
        <f>LOOKUP($B$2,単価明細!J:J,単価明細!K:K)</f>
        <v>1800</v>
      </c>
      <c r="R204" s="319">
        <f t="shared" si="63"/>
        <v>4330</v>
      </c>
      <c r="S204" s="319">
        <f t="shared" si="64"/>
        <v>47660</v>
      </c>
      <c r="T204" s="317">
        <f t="shared" si="65"/>
        <v>0</v>
      </c>
      <c r="U204" s="314">
        <f t="shared" si="66"/>
        <v>270</v>
      </c>
      <c r="V204" s="314">
        <f t="shared" si="67"/>
        <v>1350</v>
      </c>
      <c r="W204" s="314">
        <f t="shared" si="75"/>
        <v>46490</v>
      </c>
      <c r="X204" s="314">
        <f t="shared" si="68"/>
        <v>4780</v>
      </c>
      <c r="Y204" s="314">
        <f t="shared" si="69"/>
        <v>52620</v>
      </c>
      <c r="Z204" s="317">
        <f t="shared" si="70"/>
        <v>0</v>
      </c>
      <c r="AA204" s="345">
        <f t="shared" si="71"/>
        <v>0</v>
      </c>
    </row>
    <row r="205" spans="1:27">
      <c r="A205" s="322">
        <v>198</v>
      </c>
      <c r="B205" s="315">
        <f>IF($B$4="上水道",IF($B$2&lt;=20,LOOKUP(A205,単価明細!A:A,単価明細!B:B),LOOKUP(A205,単価明細!A:A,単価明細!F:F)),IF($B$2&lt;=20,LOOKUP(A205,単価明細!A:A,単価明細!B:B),LOOKUP(A205,単価明細!A:A,単価明細!F:F))+10)</f>
        <v>240</v>
      </c>
      <c r="C205" s="319">
        <f>IF($B$4="上水道",IF($B$2&lt;=20,LOOKUP(A205,単価明細!A:A,単価明細!C:C),LOOKUP(A205,単価明細!A:A,単価明細!G:G)),IF($B$2&lt;=20,LOOKUP(A205,単価明細!A:A,単価明細!C:C),LOOKUP(A205,単価明細!A:A,単価明細!G:G))+300)</f>
        <v>0</v>
      </c>
      <c r="D205" s="319">
        <f t="shared" si="72"/>
        <v>41770</v>
      </c>
      <c r="E205" s="319">
        <f>LOOKUP($B$2,単価明細!J:J,単価明細!K:K)</f>
        <v>1800</v>
      </c>
      <c r="F205" s="319">
        <f t="shared" si="57"/>
        <v>4350</v>
      </c>
      <c r="G205" s="316">
        <f t="shared" si="58"/>
        <v>47920</v>
      </c>
      <c r="H205" s="315">
        <f>単価明細!M200</f>
        <v>270</v>
      </c>
      <c r="I205" s="319">
        <f>早見表!$Q$37</f>
        <v>1350</v>
      </c>
      <c r="J205" s="314">
        <f t="shared" si="73"/>
        <v>46760</v>
      </c>
      <c r="K205" s="314">
        <f t="shared" si="59"/>
        <v>4810</v>
      </c>
      <c r="L205" s="316">
        <f t="shared" si="60"/>
        <v>52920</v>
      </c>
      <c r="M205" s="319">
        <f t="shared" si="61"/>
        <v>198</v>
      </c>
      <c r="N205" s="319">
        <f>IF($B$1=1,B205,LOOKUP(M205,単価明細!A:A,単価明細!B:B)*B$1)</f>
        <v>240</v>
      </c>
      <c r="O205" s="319">
        <f t="shared" si="62"/>
        <v>0</v>
      </c>
      <c r="P205" s="319">
        <f t="shared" si="74"/>
        <v>41770</v>
      </c>
      <c r="Q205" s="319">
        <f>LOOKUP($B$2,単価明細!J:J,単価明細!K:K)</f>
        <v>1800</v>
      </c>
      <c r="R205" s="319">
        <f t="shared" si="63"/>
        <v>4350</v>
      </c>
      <c r="S205" s="319">
        <f t="shared" si="64"/>
        <v>47920</v>
      </c>
      <c r="T205" s="317">
        <f t="shared" si="65"/>
        <v>0</v>
      </c>
      <c r="U205" s="314">
        <f t="shared" si="66"/>
        <v>270</v>
      </c>
      <c r="V205" s="314">
        <f t="shared" si="67"/>
        <v>1350</v>
      </c>
      <c r="W205" s="314">
        <f t="shared" si="75"/>
        <v>46760</v>
      </c>
      <c r="X205" s="314">
        <f t="shared" si="68"/>
        <v>4810</v>
      </c>
      <c r="Y205" s="314">
        <f t="shared" si="69"/>
        <v>52920</v>
      </c>
      <c r="Z205" s="317">
        <f t="shared" si="70"/>
        <v>0</v>
      </c>
      <c r="AA205" s="345">
        <f t="shared" si="71"/>
        <v>0</v>
      </c>
    </row>
    <row r="206" spans="1:27">
      <c r="A206" s="322">
        <v>199</v>
      </c>
      <c r="B206" s="315">
        <f>IF($B$4="上水道",IF($B$2&lt;=20,LOOKUP(A206,単価明細!A:A,単価明細!B:B),LOOKUP(A206,単価明細!A:A,単価明細!F:F)),IF($B$2&lt;=20,LOOKUP(A206,単価明細!A:A,単価明細!B:B),LOOKUP(A206,単価明細!A:A,単価明細!F:F))+10)</f>
        <v>240</v>
      </c>
      <c r="C206" s="319">
        <f>IF($B$4="上水道",IF($B$2&lt;=20,LOOKUP(A206,単価明細!A:A,単価明細!C:C),LOOKUP(A206,単価明細!A:A,単価明細!G:G)),IF($B$2&lt;=20,LOOKUP(A206,単価明細!A:A,単価明細!C:C),LOOKUP(A206,単価明細!A:A,単価明細!G:G))+300)</f>
        <v>0</v>
      </c>
      <c r="D206" s="319">
        <f t="shared" si="72"/>
        <v>42010</v>
      </c>
      <c r="E206" s="319">
        <f>LOOKUP($B$2,単価明細!J:J,単価明細!K:K)</f>
        <v>1800</v>
      </c>
      <c r="F206" s="319">
        <f t="shared" si="57"/>
        <v>4380</v>
      </c>
      <c r="G206" s="316">
        <f t="shared" si="58"/>
        <v>48190</v>
      </c>
      <c r="H206" s="315">
        <f>単価明細!M201</f>
        <v>270</v>
      </c>
      <c r="I206" s="319">
        <f>早見表!$Q$37</f>
        <v>1350</v>
      </c>
      <c r="J206" s="314">
        <f t="shared" si="73"/>
        <v>47030</v>
      </c>
      <c r="K206" s="314">
        <f t="shared" si="59"/>
        <v>4830</v>
      </c>
      <c r="L206" s="316">
        <f t="shared" si="60"/>
        <v>53210</v>
      </c>
      <c r="M206" s="319">
        <f t="shared" si="61"/>
        <v>199</v>
      </c>
      <c r="N206" s="319">
        <f>IF($B$1=1,B206,LOOKUP(M206,単価明細!A:A,単価明細!B:B)*B$1)</f>
        <v>240</v>
      </c>
      <c r="O206" s="319">
        <f t="shared" si="62"/>
        <v>0</v>
      </c>
      <c r="P206" s="319">
        <f t="shared" si="74"/>
        <v>42010</v>
      </c>
      <c r="Q206" s="319">
        <f>LOOKUP($B$2,単価明細!J:J,単価明細!K:K)</f>
        <v>1800</v>
      </c>
      <c r="R206" s="319">
        <f t="shared" si="63"/>
        <v>4380</v>
      </c>
      <c r="S206" s="319">
        <f t="shared" si="64"/>
        <v>48190</v>
      </c>
      <c r="T206" s="317">
        <f t="shared" si="65"/>
        <v>0</v>
      </c>
      <c r="U206" s="314">
        <f t="shared" si="66"/>
        <v>270</v>
      </c>
      <c r="V206" s="314">
        <f t="shared" si="67"/>
        <v>1350</v>
      </c>
      <c r="W206" s="314">
        <f t="shared" si="75"/>
        <v>47030</v>
      </c>
      <c r="X206" s="314">
        <f t="shared" si="68"/>
        <v>4830</v>
      </c>
      <c r="Y206" s="314">
        <f t="shared" si="69"/>
        <v>53210</v>
      </c>
      <c r="Z206" s="317">
        <f t="shared" si="70"/>
        <v>0</v>
      </c>
      <c r="AA206" s="345">
        <f t="shared" si="71"/>
        <v>0</v>
      </c>
    </row>
    <row r="207" spans="1:27">
      <c r="A207" s="322">
        <v>200</v>
      </c>
      <c r="B207" s="315">
        <f>IF($B$4="上水道",IF($B$2&lt;=20,LOOKUP(A207,単価明細!A:A,単価明細!B:B),LOOKUP(A207,単価明細!A:A,単価明細!F:F)),IF($B$2&lt;=20,LOOKUP(A207,単価明細!A:A,単価明細!B:B),LOOKUP(A207,単価明細!A:A,単価明細!F:F))+10)</f>
        <v>240</v>
      </c>
      <c r="C207" s="319">
        <f>IF($B$4="上水道",IF($B$2&lt;=20,LOOKUP(A207,単価明細!A:A,単価明細!C:C),LOOKUP(A207,単価明細!A:A,単価明細!G:G)),IF($B$2&lt;=20,LOOKUP(A207,単価明細!A:A,単価明細!C:C),LOOKUP(A207,単価明細!A:A,単価明細!G:G))+300)</f>
        <v>0</v>
      </c>
      <c r="D207" s="319">
        <f t="shared" si="72"/>
        <v>42250</v>
      </c>
      <c r="E207" s="319">
        <f>LOOKUP($B$2,単価明細!J:J,単価明細!K:K)</f>
        <v>1800</v>
      </c>
      <c r="F207" s="319">
        <f t="shared" si="57"/>
        <v>4400</v>
      </c>
      <c r="G207" s="316">
        <f t="shared" si="58"/>
        <v>48450</v>
      </c>
      <c r="H207" s="315">
        <f>単価明細!M202</f>
        <v>270</v>
      </c>
      <c r="I207" s="319">
        <f>早見表!$Q$37</f>
        <v>1350</v>
      </c>
      <c r="J207" s="314">
        <f t="shared" si="73"/>
        <v>47300</v>
      </c>
      <c r="K207" s="314">
        <f t="shared" si="59"/>
        <v>4860</v>
      </c>
      <c r="L207" s="316">
        <f t="shared" si="60"/>
        <v>53510</v>
      </c>
      <c r="M207" s="319">
        <f t="shared" si="61"/>
        <v>200</v>
      </c>
      <c r="N207" s="319">
        <f>IF($B$1=1,B207,LOOKUP(M207,単価明細!A:A,単価明細!B:B)*B$1)</f>
        <v>240</v>
      </c>
      <c r="O207" s="319">
        <f t="shared" si="62"/>
        <v>0</v>
      </c>
      <c r="P207" s="319">
        <f t="shared" si="74"/>
        <v>42250</v>
      </c>
      <c r="Q207" s="319">
        <f>LOOKUP($B$2,単価明細!J:J,単価明細!K:K)</f>
        <v>1800</v>
      </c>
      <c r="R207" s="319">
        <f t="shared" si="63"/>
        <v>4400</v>
      </c>
      <c r="S207" s="319">
        <f t="shared" si="64"/>
        <v>48450</v>
      </c>
      <c r="T207" s="317">
        <f t="shared" si="65"/>
        <v>0</v>
      </c>
      <c r="U207" s="314">
        <f t="shared" si="66"/>
        <v>270</v>
      </c>
      <c r="V207" s="314">
        <f t="shared" si="67"/>
        <v>1350</v>
      </c>
      <c r="W207" s="314">
        <f t="shared" si="75"/>
        <v>47300</v>
      </c>
      <c r="X207" s="314">
        <f t="shared" si="68"/>
        <v>4860</v>
      </c>
      <c r="Y207" s="314">
        <f t="shared" si="69"/>
        <v>53510</v>
      </c>
      <c r="Z207" s="317">
        <f t="shared" si="70"/>
        <v>0</v>
      </c>
      <c r="AA207" s="345">
        <f t="shared" si="71"/>
        <v>0</v>
      </c>
    </row>
    <row r="208" spans="1:27">
      <c r="A208" s="322">
        <v>201</v>
      </c>
      <c r="B208" s="315">
        <f>IF($B$4="上水道",IF($B$2&lt;=20,LOOKUP(A208,単価明細!A:A,単価明細!B:B),LOOKUP(A208,単価明細!A:A,単価明細!F:F)),IF($B$2&lt;=20,LOOKUP(A208,単価明細!A:A,単価明細!B:B),LOOKUP(A208,単価明細!A:A,単価明細!F:F))+10)</f>
        <v>240</v>
      </c>
      <c r="C208" s="319">
        <f>IF($B$4="上水道",IF($B$2&lt;=20,LOOKUP(A208,単価明細!A:A,単価明細!C:C),LOOKUP(A208,単価明細!A:A,単価明細!G:G)),IF($B$2&lt;=20,LOOKUP(A208,単価明細!A:A,単価明細!C:C),LOOKUP(A208,単価明細!A:A,単価明細!G:G))+300)</f>
        <v>0</v>
      </c>
      <c r="D208" s="319">
        <f t="shared" si="72"/>
        <v>42490</v>
      </c>
      <c r="E208" s="319">
        <f>LOOKUP($B$2,単価明細!J:J,単価明細!K:K)</f>
        <v>1800</v>
      </c>
      <c r="F208" s="319">
        <f t="shared" si="57"/>
        <v>4420</v>
      </c>
      <c r="G208" s="316">
        <f t="shared" si="58"/>
        <v>48710</v>
      </c>
      <c r="H208" s="315">
        <f>単価明細!M203</f>
        <v>270</v>
      </c>
      <c r="I208" s="319">
        <f>早見表!$Q$37</f>
        <v>1350</v>
      </c>
      <c r="J208" s="314">
        <f t="shared" si="73"/>
        <v>47570</v>
      </c>
      <c r="K208" s="314">
        <f t="shared" si="59"/>
        <v>4890</v>
      </c>
      <c r="L208" s="316">
        <f t="shared" si="60"/>
        <v>53810</v>
      </c>
      <c r="M208" s="319">
        <f t="shared" si="61"/>
        <v>201</v>
      </c>
      <c r="N208" s="319">
        <f>IF($B$1=1,B208,LOOKUP(M208,単価明細!A:A,単価明細!B:B)*B$1)</f>
        <v>240</v>
      </c>
      <c r="O208" s="319">
        <f t="shared" si="62"/>
        <v>0</v>
      </c>
      <c r="P208" s="319">
        <f t="shared" si="74"/>
        <v>42490</v>
      </c>
      <c r="Q208" s="319">
        <f>LOOKUP($B$2,単価明細!J:J,単価明細!K:K)</f>
        <v>1800</v>
      </c>
      <c r="R208" s="319">
        <f t="shared" si="63"/>
        <v>4420</v>
      </c>
      <c r="S208" s="319">
        <f t="shared" si="64"/>
        <v>48710</v>
      </c>
      <c r="T208" s="317">
        <f t="shared" si="65"/>
        <v>0</v>
      </c>
      <c r="U208" s="314">
        <f t="shared" si="66"/>
        <v>270</v>
      </c>
      <c r="V208" s="314">
        <f t="shared" si="67"/>
        <v>1350</v>
      </c>
      <c r="W208" s="314">
        <f t="shared" si="75"/>
        <v>47570</v>
      </c>
      <c r="X208" s="314">
        <f t="shared" si="68"/>
        <v>4890</v>
      </c>
      <c r="Y208" s="314">
        <f t="shared" si="69"/>
        <v>53810</v>
      </c>
      <c r="Z208" s="317">
        <f t="shared" si="70"/>
        <v>0</v>
      </c>
      <c r="AA208" s="345">
        <f t="shared" si="71"/>
        <v>0</v>
      </c>
    </row>
    <row r="209" spans="1:27">
      <c r="A209" s="322">
        <v>202</v>
      </c>
      <c r="B209" s="315">
        <f>IF($B$4="上水道",IF($B$2&lt;=20,LOOKUP(A209,単価明細!A:A,単価明細!B:B),LOOKUP(A209,単価明細!A:A,単価明細!F:F)),IF($B$2&lt;=20,LOOKUP(A209,単価明細!A:A,単価明細!B:B),LOOKUP(A209,単価明細!A:A,単価明細!F:F))+10)</f>
        <v>240</v>
      </c>
      <c r="C209" s="319">
        <f>IF($B$4="上水道",IF($B$2&lt;=20,LOOKUP(A209,単価明細!A:A,単価明細!C:C),LOOKUP(A209,単価明細!A:A,単価明細!G:G)),IF($B$2&lt;=20,LOOKUP(A209,単価明細!A:A,単価明細!C:C),LOOKUP(A209,単価明細!A:A,単価明細!G:G))+300)</f>
        <v>0</v>
      </c>
      <c r="D209" s="319">
        <f t="shared" si="72"/>
        <v>42730</v>
      </c>
      <c r="E209" s="319">
        <f>LOOKUP($B$2,単価明細!J:J,単価明細!K:K)</f>
        <v>1800</v>
      </c>
      <c r="F209" s="319">
        <f t="shared" si="57"/>
        <v>4450</v>
      </c>
      <c r="G209" s="316">
        <f t="shared" si="58"/>
        <v>48980</v>
      </c>
      <c r="H209" s="315">
        <f>単価明細!M204</f>
        <v>270</v>
      </c>
      <c r="I209" s="319">
        <f>早見表!$Q$37</f>
        <v>1350</v>
      </c>
      <c r="J209" s="314">
        <f t="shared" si="73"/>
        <v>47840</v>
      </c>
      <c r="K209" s="314">
        <f t="shared" si="59"/>
        <v>4910</v>
      </c>
      <c r="L209" s="316">
        <f t="shared" si="60"/>
        <v>54100</v>
      </c>
      <c r="M209" s="319">
        <f t="shared" si="61"/>
        <v>202</v>
      </c>
      <c r="N209" s="319">
        <f>IF($B$1=1,B209,LOOKUP(M209,単価明細!A:A,単価明細!B:B)*B$1)</f>
        <v>240</v>
      </c>
      <c r="O209" s="319">
        <f t="shared" si="62"/>
        <v>0</v>
      </c>
      <c r="P209" s="319">
        <f t="shared" si="74"/>
        <v>42730</v>
      </c>
      <c r="Q209" s="319">
        <f>LOOKUP($B$2,単価明細!J:J,単価明細!K:K)</f>
        <v>1800</v>
      </c>
      <c r="R209" s="319">
        <f t="shared" si="63"/>
        <v>4450</v>
      </c>
      <c r="S209" s="319">
        <f t="shared" si="64"/>
        <v>48980</v>
      </c>
      <c r="T209" s="317">
        <f t="shared" si="65"/>
        <v>0</v>
      </c>
      <c r="U209" s="314">
        <f t="shared" si="66"/>
        <v>270</v>
      </c>
      <c r="V209" s="314">
        <f t="shared" si="67"/>
        <v>1350</v>
      </c>
      <c r="W209" s="314">
        <f t="shared" si="75"/>
        <v>47840</v>
      </c>
      <c r="X209" s="314">
        <f t="shared" si="68"/>
        <v>4910</v>
      </c>
      <c r="Y209" s="314">
        <f t="shared" si="69"/>
        <v>54100</v>
      </c>
      <c r="Z209" s="317">
        <f t="shared" si="70"/>
        <v>0</v>
      </c>
      <c r="AA209" s="345">
        <f t="shared" si="71"/>
        <v>0</v>
      </c>
    </row>
    <row r="210" spans="1:27">
      <c r="A210" s="322">
        <v>203</v>
      </c>
      <c r="B210" s="315">
        <f>IF($B$4="上水道",IF($B$2&lt;=20,LOOKUP(A210,単価明細!A:A,単価明細!B:B),LOOKUP(A210,単価明細!A:A,単価明細!F:F)),IF($B$2&lt;=20,LOOKUP(A210,単価明細!A:A,単価明細!B:B),LOOKUP(A210,単価明細!A:A,単価明細!F:F))+10)</f>
        <v>240</v>
      </c>
      <c r="C210" s="319">
        <f>IF($B$4="上水道",IF($B$2&lt;=20,LOOKUP(A210,単価明細!A:A,単価明細!C:C),LOOKUP(A210,単価明細!A:A,単価明細!G:G)),IF($B$2&lt;=20,LOOKUP(A210,単価明細!A:A,単価明細!C:C),LOOKUP(A210,単価明細!A:A,単価明細!G:G))+300)</f>
        <v>0</v>
      </c>
      <c r="D210" s="319">
        <f t="shared" si="72"/>
        <v>42970</v>
      </c>
      <c r="E210" s="319">
        <f>LOOKUP($B$2,単価明細!J:J,単価明細!K:K)</f>
        <v>1800</v>
      </c>
      <c r="F210" s="319">
        <f t="shared" si="57"/>
        <v>4470</v>
      </c>
      <c r="G210" s="316">
        <f t="shared" si="58"/>
        <v>49240</v>
      </c>
      <c r="H210" s="315">
        <f>単価明細!M205</f>
        <v>270</v>
      </c>
      <c r="I210" s="319">
        <f>早見表!$Q$37</f>
        <v>1350</v>
      </c>
      <c r="J210" s="314">
        <f t="shared" si="73"/>
        <v>48110</v>
      </c>
      <c r="K210" s="314">
        <f t="shared" si="59"/>
        <v>4940</v>
      </c>
      <c r="L210" s="316">
        <f t="shared" si="60"/>
        <v>54400</v>
      </c>
      <c r="M210" s="319">
        <f t="shared" si="61"/>
        <v>203</v>
      </c>
      <c r="N210" s="319">
        <f>IF($B$1=1,B210,LOOKUP(M210,単価明細!A:A,単価明細!B:B)*B$1)</f>
        <v>240</v>
      </c>
      <c r="O210" s="319">
        <f t="shared" si="62"/>
        <v>0</v>
      </c>
      <c r="P210" s="319">
        <f t="shared" si="74"/>
        <v>42970</v>
      </c>
      <c r="Q210" s="319">
        <f>LOOKUP($B$2,単価明細!J:J,単価明細!K:K)</f>
        <v>1800</v>
      </c>
      <c r="R210" s="319">
        <f t="shared" si="63"/>
        <v>4470</v>
      </c>
      <c r="S210" s="319">
        <f t="shared" si="64"/>
        <v>49240</v>
      </c>
      <c r="T210" s="317">
        <f t="shared" si="65"/>
        <v>0</v>
      </c>
      <c r="U210" s="314">
        <f t="shared" si="66"/>
        <v>270</v>
      </c>
      <c r="V210" s="314">
        <f t="shared" si="67"/>
        <v>1350</v>
      </c>
      <c r="W210" s="314">
        <f t="shared" si="75"/>
        <v>48110</v>
      </c>
      <c r="X210" s="314">
        <f t="shared" si="68"/>
        <v>4940</v>
      </c>
      <c r="Y210" s="314">
        <f t="shared" si="69"/>
        <v>54400</v>
      </c>
      <c r="Z210" s="317">
        <f t="shared" si="70"/>
        <v>0</v>
      </c>
      <c r="AA210" s="345">
        <f t="shared" si="71"/>
        <v>0</v>
      </c>
    </row>
    <row r="211" spans="1:27">
      <c r="A211" s="322">
        <v>204</v>
      </c>
      <c r="B211" s="315">
        <f>IF($B$4="上水道",IF($B$2&lt;=20,LOOKUP(A211,単価明細!A:A,単価明細!B:B),LOOKUP(A211,単価明細!A:A,単価明細!F:F)),IF($B$2&lt;=20,LOOKUP(A211,単価明細!A:A,単価明細!B:B),LOOKUP(A211,単価明細!A:A,単価明細!F:F))+10)</f>
        <v>240</v>
      </c>
      <c r="C211" s="319">
        <f>IF($B$4="上水道",IF($B$2&lt;=20,LOOKUP(A211,単価明細!A:A,単価明細!C:C),LOOKUP(A211,単価明細!A:A,単価明細!G:G)),IF($B$2&lt;=20,LOOKUP(A211,単価明細!A:A,単価明細!C:C),LOOKUP(A211,単価明細!A:A,単価明細!G:G))+300)</f>
        <v>0</v>
      </c>
      <c r="D211" s="319">
        <f t="shared" si="72"/>
        <v>43210</v>
      </c>
      <c r="E211" s="319">
        <f>LOOKUP($B$2,単価明細!J:J,単価明細!K:K)</f>
        <v>1800</v>
      </c>
      <c r="F211" s="319">
        <f t="shared" si="57"/>
        <v>4500</v>
      </c>
      <c r="G211" s="316">
        <f t="shared" si="58"/>
        <v>49510</v>
      </c>
      <c r="H211" s="315">
        <f>単価明細!M206</f>
        <v>270</v>
      </c>
      <c r="I211" s="319">
        <f>早見表!$Q$37</f>
        <v>1350</v>
      </c>
      <c r="J211" s="314">
        <f t="shared" si="73"/>
        <v>48380</v>
      </c>
      <c r="K211" s="314">
        <f t="shared" si="59"/>
        <v>4970</v>
      </c>
      <c r="L211" s="316">
        <f t="shared" si="60"/>
        <v>54700</v>
      </c>
      <c r="M211" s="319">
        <f t="shared" si="61"/>
        <v>204</v>
      </c>
      <c r="N211" s="319">
        <f>IF($B$1=1,B211,LOOKUP(M211,単価明細!A:A,単価明細!B:B)*B$1)</f>
        <v>240</v>
      </c>
      <c r="O211" s="319">
        <f t="shared" si="62"/>
        <v>0</v>
      </c>
      <c r="P211" s="319">
        <f t="shared" si="74"/>
        <v>43210</v>
      </c>
      <c r="Q211" s="319">
        <f>LOOKUP($B$2,単価明細!J:J,単価明細!K:K)</f>
        <v>1800</v>
      </c>
      <c r="R211" s="319">
        <f t="shared" si="63"/>
        <v>4500</v>
      </c>
      <c r="S211" s="319">
        <f t="shared" si="64"/>
        <v>49510</v>
      </c>
      <c r="T211" s="317">
        <f t="shared" si="65"/>
        <v>0</v>
      </c>
      <c r="U211" s="314">
        <f t="shared" si="66"/>
        <v>270</v>
      </c>
      <c r="V211" s="314">
        <f t="shared" si="67"/>
        <v>1350</v>
      </c>
      <c r="W211" s="314">
        <f t="shared" si="75"/>
        <v>48380</v>
      </c>
      <c r="X211" s="314">
        <f t="shared" si="68"/>
        <v>4970</v>
      </c>
      <c r="Y211" s="314">
        <f t="shared" si="69"/>
        <v>54700</v>
      </c>
      <c r="Z211" s="317">
        <f t="shared" si="70"/>
        <v>0</v>
      </c>
      <c r="AA211" s="345">
        <f t="shared" si="71"/>
        <v>0</v>
      </c>
    </row>
    <row r="212" spans="1:27">
      <c r="A212" s="322">
        <v>205</v>
      </c>
      <c r="B212" s="315">
        <f>IF($B$4="上水道",IF($B$2&lt;=20,LOOKUP(A212,単価明細!A:A,単価明細!B:B),LOOKUP(A212,単価明細!A:A,単価明細!F:F)),IF($B$2&lt;=20,LOOKUP(A212,単価明細!A:A,単価明細!B:B),LOOKUP(A212,単価明細!A:A,単価明細!F:F))+10)</f>
        <v>240</v>
      </c>
      <c r="C212" s="319">
        <f>IF($B$4="上水道",IF($B$2&lt;=20,LOOKUP(A212,単価明細!A:A,単価明細!C:C),LOOKUP(A212,単価明細!A:A,単価明細!G:G)),IF($B$2&lt;=20,LOOKUP(A212,単価明細!A:A,単価明細!C:C),LOOKUP(A212,単価明細!A:A,単価明細!G:G))+300)</f>
        <v>0</v>
      </c>
      <c r="D212" s="319">
        <f t="shared" si="72"/>
        <v>43450</v>
      </c>
      <c r="E212" s="319">
        <f>LOOKUP($B$2,単価明細!J:J,単価明細!K:K)</f>
        <v>1800</v>
      </c>
      <c r="F212" s="319">
        <f t="shared" si="57"/>
        <v>4520</v>
      </c>
      <c r="G212" s="316">
        <f t="shared" si="58"/>
        <v>49770</v>
      </c>
      <c r="H212" s="315">
        <f>単価明細!M207</f>
        <v>270</v>
      </c>
      <c r="I212" s="319">
        <f>早見表!$Q$37</f>
        <v>1350</v>
      </c>
      <c r="J212" s="314">
        <f t="shared" si="73"/>
        <v>48650</v>
      </c>
      <c r="K212" s="314">
        <f t="shared" si="59"/>
        <v>5000</v>
      </c>
      <c r="L212" s="316">
        <f t="shared" si="60"/>
        <v>55000</v>
      </c>
      <c r="M212" s="319">
        <f t="shared" si="61"/>
        <v>205</v>
      </c>
      <c r="N212" s="319">
        <f>IF($B$1=1,B212,LOOKUP(M212,単価明細!A:A,単価明細!B:B)*B$1)</f>
        <v>240</v>
      </c>
      <c r="O212" s="319">
        <f t="shared" si="62"/>
        <v>0</v>
      </c>
      <c r="P212" s="319">
        <f t="shared" si="74"/>
        <v>43450</v>
      </c>
      <c r="Q212" s="319">
        <f>LOOKUP($B$2,単価明細!J:J,単価明細!K:K)</f>
        <v>1800</v>
      </c>
      <c r="R212" s="319">
        <f t="shared" si="63"/>
        <v>4520</v>
      </c>
      <c r="S212" s="319">
        <f t="shared" si="64"/>
        <v>49770</v>
      </c>
      <c r="T212" s="317">
        <f t="shared" si="65"/>
        <v>0</v>
      </c>
      <c r="U212" s="314">
        <f t="shared" si="66"/>
        <v>270</v>
      </c>
      <c r="V212" s="314">
        <f t="shared" si="67"/>
        <v>1350</v>
      </c>
      <c r="W212" s="314">
        <f t="shared" si="75"/>
        <v>48650</v>
      </c>
      <c r="X212" s="314">
        <f t="shared" si="68"/>
        <v>5000</v>
      </c>
      <c r="Y212" s="314">
        <f t="shared" si="69"/>
        <v>55000</v>
      </c>
      <c r="Z212" s="317">
        <f t="shared" si="70"/>
        <v>0</v>
      </c>
      <c r="AA212" s="345">
        <f t="shared" si="71"/>
        <v>0</v>
      </c>
    </row>
    <row r="213" spans="1:27">
      <c r="A213" s="322">
        <v>206</v>
      </c>
      <c r="B213" s="315">
        <f>IF($B$4="上水道",IF($B$2&lt;=20,LOOKUP(A213,単価明細!A:A,単価明細!B:B),LOOKUP(A213,単価明細!A:A,単価明細!F:F)),IF($B$2&lt;=20,LOOKUP(A213,単価明細!A:A,単価明細!B:B),LOOKUP(A213,単価明細!A:A,単価明細!F:F))+10)</f>
        <v>240</v>
      </c>
      <c r="C213" s="319">
        <f>IF($B$4="上水道",IF($B$2&lt;=20,LOOKUP(A213,単価明細!A:A,単価明細!C:C),LOOKUP(A213,単価明細!A:A,単価明細!G:G)),IF($B$2&lt;=20,LOOKUP(A213,単価明細!A:A,単価明細!C:C),LOOKUP(A213,単価明細!A:A,単価明細!G:G))+300)</f>
        <v>0</v>
      </c>
      <c r="D213" s="319">
        <f t="shared" si="72"/>
        <v>43690</v>
      </c>
      <c r="E213" s="319">
        <f>LOOKUP($B$2,単価明細!J:J,単価明細!K:K)</f>
        <v>1800</v>
      </c>
      <c r="F213" s="319">
        <f t="shared" si="57"/>
        <v>4540</v>
      </c>
      <c r="G213" s="316">
        <f t="shared" si="58"/>
        <v>50030</v>
      </c>
      <c r="H213" s="315">
        <f>単価明細!M208</f>
        <v>270</v>
      </c>
      <c r="I213" s="319">
        <f>早見表!$Q$37</f>
        <v>1350</v>
      </c>
      <c r="J213" s="314">
        <f t="shared" si="73"/>
        <v>48920</v>
      </c>
      <c r="K213" s="314">
        <f t="shared" si="59"/>
        <v>5020</v>
      </c>
      <c r="L213" s="316">
        <f t="shared" si="60"/>
        <v>55290</v>
      </c>
      <c r="M213" s="319">
        <f t="shared" si="61"/>
        <v>206</v>
      </c>
      <c r="N213" s="319">
        <f>IF($B$1=1,B213,LOOKUP(M213,単価明細!A:A,単価明細!B:B)*B$1)</f>
        <v>240</v>
      </c>
      <c r="O213" s="319">
        <f t="shared" si="62"/>
        <v>0</v>
      </c>
      <c r="P213" s="319">
        <f t="shared" si="74"/>
        <v>43690</v>
      </c>
      <c r="Q213" s="319">
        <f>LOOKUP($B$2,単価明細!J:J,単価明細!K:K)</f>
        <v>1800</v>
      </c>
      <c r="R213" s="319">
        <f t="shared" si="63"/>
        <v>4540</v>
      </c>
      <c r="S213" s="319">
        <f t="shared" si="64"/>
        <v>50030</v>
      </c>
      <c r="T213" s="317">
        <f t="shared" si="65"/>
        <v>0</v>
      </c>
      <c r="U213" s="314">
        <f t="shared" si="66"/>
        <v>270</v>
      </c>
      <c r="V213" s="314">
        <f t="shared" si="67"/>
        <v>1350</v>
      </c>
      <c r="W213" s="314">
        <f t="shared" si="75"/>
        <v>48920</v>
      </c>
      <c r="X213" s="314">
        <f t="shared" si="68"/>
        <v>5020</v>
      </c>
      <c r="Y213" s="314">
        <f t="shared" si="69"/>
        <v>55290</v>
      </c>
      <c r="Z213" s="317">
        <f t="shared" si="70"/>
        <v>0</v>
      </c>
      <c r="AA213" s="345">
        <f t="shared" si="71"/>
        <v>0</v>
      </c>
    </row>
    <row r="214" spans="1:27">
      <c r="A214" s="322">
        <v>207</v>
      </c>
      <c r="B214" s="315">
        <f>IF($B$4="上水道",IF($B$2&lt;=20,LOOKUP(A214,単価明細!A:A,単価明細!B:B),LOOKUP(A214,単価明細!A:A,単価明細!F:F)),IF($B$2&lt;=20,LOOKUP(A214,単価明細!A:A,単価明細!B:B),LOOKUP(A214,単価明細!A:A,単価明細!F:F))+10)</f>
        <v>240</v>
      </c>
      <c r="C214" s="319">
        <f>IF($B$4="上水道",IF($B$2&lt;=20,LOOKUP(A214,単価明細!A:A,単価明細!C:C),LOOKUP(A214,単価明細!A:A,単価明細!G:G)),IF($B$2&lt;=20,LOOKUP(A214,単価明細!A:A,単価明細!C:C),LOOKUP(A214,単価明細!A:A,単価明細!G:G))+300)</f>
        <v>0</v>
      </c>
      <c r="D214" s="319">
        <f t="shared" si="72"/>
        <v>43930</v>
      </c>
      <c r="E214" s="319">
        <f>LOOKUP($B$2,単価明細!J:J,単価明細!K:K)</f>
        <v>1800</v>
      </c>
      <c r="F214" s="319">
        <f t="shared" si="57"/>
        <v>4570</v>
      </c>
      <c r="G214" s="316">
        <f t="shared" si="58"/>
        <v>50300</v>
      </c>
      <c r="H214" s="315">
        <f>単価明細!M209</f>
        <v>270</v>
      </c>
      <c r="I214" s="319">
        <f>早見表!$Q$37</f>
        <v>1350</v>
      </c>
      <c r="J214" s="314">
        <f t="shared" si="73"/>
        <v>49190</v>
      </c>
      <c r="K214" s="314">
        <f t="shared" si="59"/>
        <v>5050</v>
      </c>
      <c r="L214" s="316">
        <f t="shared" si="60"/>
        <v>55590</v>
      </c>
      <c r="M214" s="319">
        <f t="shared" si="61"/>
        <v>207</v>
      </c>
      <c r="N214" s="319">
        <f>IF($B$1=1,B214,LOOKUP(M214,単価明細!A:A,単価明細!B:B)*B$1)</f>
        <v>240</v>
      </c>
      <c r="O214" s="319">
        <f t="shared" si="62"/>
        <v>0</v>
      </c>
      <c r="P214" s="319">
        <f t="shared" si="74"/>
        <v>43930</v>
      </c>
      <c r="Q214" s="319">
        <f>LOOKUP($B$2,単価明細!J:J,単価明細!K:K)</f>
        <v>1800</v>
      </c>
      <c r="R214" s="319">
        <f t="shared" si="63"/>
        <v>4570</v>
      </c>
      <c r="S214" s="319">
        <f t="shared" si="64"/>
        <v>50300</v>
      </c>
      <c r="T214" s="317">
        <f t="shared" si="65"/>
        <v>0</v>
      </c>
      <c r="U214" s="314">
        <f t="shared" si="66"/>
        <v>270</v>
      </c>
      <c r="V214" s="314">
        <f t="shared" si="67"/>
        <v>1350</v>
      </c>
      <c r="W214" s="314">
        <f t="shared" si="75"/>
        <v>49190</v>
      </c>
      <c r="X214" s="314">
        <f t="shared" si="68"/>
        <v>5050</v>
      </c>
      <c r="Y214" s="314">
        <f t="shared" si="69"/>
        <v>55590</v>
      </c>
      <c r="Z214" s="317">
        <f t="shared" si="70"/>
        <v>0</v>
      </c>
      <c r="AA214" s="345">
        <f t="shared" si="71"/>
        <v>0</v>
      </c>
    </row>
    <row r="215" spans="1:27">
      <c r="A215" s="322">
        <v>208</v>
      </c>
      <c r="B215" s="315">
        <f>IF($B$4="上水道",IF($B$2&lt;=20,LOOKUP(A215,単価明細!A:A,単価明細!B:B),LOOKUP(A215,単価明細!A:A,単価明細!F:F)),IF($B$2&lt;=20,LOOKUP(A215,単価明細!A:A,単価明細!B:B),LOOKUP(A215,単価明細!A:A,単価明細!F:F))+10)</f>
        <v>240</v>
      </c>
      <c r="C215" s="319">
        <f>IF($B$4="上水道",IF($B$2&lt;=20,LOOKUP(A215,単価明細!A:A,単価明細!C:C),LOOKUP(A215,単価明細!A:A,単価明細!G:G)),IF($B$2&lt;=20,LOOKUP(A215,単価明細!A:A,単価明細!C:C),LOOKUP(A215,単価明細!A:A,単価明細!G:G))+300)</f>
        <v>0</v>
      </c>
      <c r="D215" s="319">
        <f t="shared" si="72"/>
        <v>44170</v>
      </c>
      <c r="E215" s="319">
        <f>LOOKUP($B$2,単価明細!J:J,単価明細!K:K)</f>
        <v>1800</v>
      </c>
      <c r="F215" s="319">
        <f t="shared" si="57"/>
        <v>4590</v>
      </c>
      <c r="G215" s="316">
        <f t="shared" si="58"/>
        <v>50560</v>
      </c>
      <c r="H215" s="315">
        <f>単価明細!M210</f>
        <v>270</v>
      </c>
      <c r="I215" s="319">
        <f>早見表!$Q$37</f>
        <v>1350</v>
      </c>
      <c r="J215" s="314">
        <f t="shared" si="73"/>
        <v>49460</v>
      </c>
      <c r="K215" s="314">
        <f t="shared" si="59"/>
        <v>5080</v>
      </c>
      <c r="L215" s="316">
        <f t="shared" si="60"/>
        <v>55890</v>
      </c>
      <c r="M215" s="319">
        <f t="shared" si="61"/>
        <v>208</v>
      </c>
      <c r="N215" s="319">
        <f>IF($B$1=1,B215,LOOKUP(M215,単価明細!A:A,単価明細!B:B)*B$1)</f>
        <v>240</v>
      </c>
      <c r="O215" s="319">
        <f t="shared" si="62"/>
        <v>0</v>
      </c>
      <c r="P215" s="319">
        <f t="shared" si="74"/>
        <v>44170</v>
      </c>
      <c r="Q215" s="319">
        <f>LOOKUP($B$2,単価明細!J:J,単価明細!K:K)</f>
        <v>1800</v>
      </c>
      <c r="R215" s="319">
        <f t="shared" si="63"/>
        <v>4590</v>
      </c>
      <c r="S215" s="319">
        <f t="shared" si="64"/>
        <v>50560</v>
      </c>
      <c r="T215" s="317">
        <f t="shared" si="65"/>
        <v>0</v>
      </c>
      <c r="U215" s="314">
        <f t="shared" si="66"/>
        <v>270</v>
      </c>
      <c r="V215" s="314">
        <f t="shared" si="67"/>
        <v>1350</v>
      </c>
      <c r="W215" s="314">
        <f t="shared" si="75"/>
        <v>49460</v>
      </c>
      <c r="X215" s="314">
        <f t="shared" si="68"/>
        <v>5080</v>
      </c>
      <c r="Y215" s="314">
        <f t="shared" si="69"/>
        <v>55890</v>
      </c>
      <c r="Z215" s="317">
        <f t="shared" si="70"/>
        <v>0</v>
      </c>
      <c r="AA215" s="345">
        <f t="shared" si="71"/>
        <v>0</v>
      </c>
    </row>
    <row r="216" spans="1:27">
      <c r="A216" s="322">
        <v>209</v>
      </c>
      <c r="B216" s="315">
        <f>IF($B$4="上水道",IF($B$2&lt;=20,LOOKUP(A216,単価明細!A:A,単価明細!B:B),LOOKUP(A216,単価明細!A:A,単価明細!F:F)),IF($B$2&lt;=20,LOOKUP(A216,単価明細!A:A,単価明細!B:B),LOOKUP(A216,単価明細!A:A,単価明細!F:F))+10)</f>
        <v>240</v>
      </c>
      <c r="C216" s="319">
        <f>IF($B$4="上水道",IF($B$2&lt;=20,LOOKUP(A216,単価明細!A:A,単価明細!C:C),LOOKUP(A216,単価明細!A:A,単価明細!G:G)),IF($B$2&lt;=20,LOOKUP(A216,単価明細!A:A,単価明細!C:C),LOOKUP(A216,単価明細!A:A,単価明細!G:G))+300)</f>
        <v>0</v>
      </c>
      <c r="D216" s="319">
        <f t="shared" si="72"/>
        <v>44410</v>
      </c>
      <c r="E216" s="319">
        <f>LOOKUP($B$2,単価明細!J:J,単価明細!K:K)</f>
        <v>1800</v>
      </c>
      <c r="F216" s="319">
        <f t="shared" si="57"/>
        <v>4620</v>
      </c>
      <c r="G216" s="316">
        <f t="shared" si="58"/>
        <v>50830</v>
      </c>
      <c r="H216" s="315">
        <f>単価明細!M211</f>
        <v>270</v>
      </c>
      <c r="I216" s="319">
        <f>早見表!$Q$37</f>
        <v>1350</v>
      </c>
      <c r="J216" s="314">
        <f t="shared" si="73"/>
        <v>49730</v>
      </c>
      <c r="K216" s="314">
        <f t="shared" si="59"/>
        <v>5100</v>
      </c>
      <c r="L216" s="316">
        <f t="shared" si="60"/>
        <v>56180</v>
      </c>
      <c r="M216" s="319">
        <f t="shared" si="61"/>
        <v>209</v>
      </c>
      <c r="N216" s="319">
        <f>IF($B$1=1,B216,LOOKUP(M216,単価明細!A:A,単価明細!B:B)*B$1)</f>
        <v>240</v>
      </c>
      <c r="O216" s="319">
        <f t="shared" si="62"/>
        <v>0</v>
      </c>
      <c r="P216" s="319">
        <f t="shared" si="74"/>
        <v>44410</v>
      </c>
      <c r="Q216" s="319">
        <f>LOOKUP($B$2,単価明細!J:J,単価明細!K:K)</f>
        <v>1800</v>
      </c>
      <c r="R216" s="319">
        <f t="shared" si="63"/>
        <v>4620</v>
      </c>
      <c r="S216" s="319">
        <f t="shared" si="64"/>
        <v>50830</v>
      </c>
      <c r="T216" s="317">
        <f t="shared" si="65"/>
        <v>0</v>
      </c>
      <c r="U216" s="314">
        <f t="shared" si="66"/>
        <v>270</v>
      </c>
      <c r="V216" s="314">
        <f t="shared" si="67"/>
        <v>1350</v>
      </c>
      <c r="W216" s="314">
        <f t="shared" si="75"/>
        <v>49730</v>
      </c>
      <c r="X216" s="314">
        <f t="shared" si="68"/>
        <v>5100</v>
      </c>
      <c r="Y216" s="314">
        <f t="shared" si="69"/>
        <v>56180</v>
      </c>
      <c r="Z216" s="317">
        <f t="shared" si="70"/>
        <v>0</v>
      </c>
      <c r="AA216" s="345">
        <f t="shared" si="71"/>
        <v>0</v>
      </c>
    </row>
    <row r="217" spans="1:27">
      <c r="A217" s="322">
        <v>210</v>
      </c>
      <c r="B217" s="315">
        <f>IF($B$4="上水道",IF($B$2&lt;=20,LOOKUP(A217,単価明細!A:A,単価明細!B:B),LOOKUP(A217,単価明細!A:A,単価明細!F:F)),IF($B$2&lt;=20,LOOKUP(A217,単価明細!A:A,単価明細!B:B),LOOKUP(A217,単価明細!A:A,単価明細!F:F))+10)</f>
        <v>240</v>
      </c>
      <c r="C217" s="319">
        <f>IF($B$4="上水道",IF($B$2&lt;=20,LOOKUP(A217,単価明細!A:A,単価明細!C:C),LOOKUP(A217,単価明細!A:A,単価明細!G:G)),IF($B$2&lt;=20,LOOKUP(A217,単価明細!A:A,単価明細!C:C),LOOKUP(A217,単価明細!A:A,単価明細!G:G))+300)</f>
        <v>0</v>
      </c>
      <c r="D217" s="319">
        <f t="shared" si="72"/>
        <v>44650</v>
      </c>
      <c r="E217" s="319">
        <f>LOOKUP($B$2,単価明細!J:J,単価明細!K:K)</f>
        <v>1800</v>
      </c>
      <c r="F217" s="319">
        <f t="shared" si="57"/>
        <v>4640</v>
      </c>
      <c r="G217" s="316">
        <f t="shared" si="58"/>
        <v>51090</v>
      </c>
      <c r="H217" s="315">
        <f>単価明細!M212</f>
        <v>270</v>
      </c>
      <c r="I217" s="319">
        <f>早見表!$Q$37</f>
        <v>1350</v>
      </c>
      <c r="J217" s="314">
        <f t="shared" si="73"/>
        <v>50000</v>
      </c>
      <c r="K217" s="314">
        <f t="shared" si="59"/>
        <v>5130</v>
      </c>
      <c r="L217" s="316">
        <f t="shared" si="60"/>
        <v>56480</v>
      </c>
      <c r="M217" s="319">
        <f t="shared" si="61"/>
        <v>210</v>
      </c>
      <c r="N217" s="319">
        <f>IF($B$1=1,B217,LOOKUP(M217,単価明細!A:A,単価明細!B:B)*B$1)</f>
        <v>240</v>
      </c>
      <c r="O217" s="319">
        <f t="shared" si="62"/>
        <v>0</v>
      </c>
      <c r="P217" s="319">
        <f t="shared" si="74"/>
        <v>44650</v>
      </c>
      <c r="Q217" s="319">
        <f>LOOKUP($B$2,単価明細!J:J,単価明細!K:K)</f>
        <v>1800</v>
      </c>
      <c r="R217" s="319">
        <f t="shared" si="63"/>
        <v>4640</v>
      </c>
      <c r="S217" s="319">
        <f t="shared" si="64"/>
        <v>51090</v>
      </c>
      <c r="T217" s="317">
        <f t="shared" si="65"/>
        <v>0</v>
      </c>
      <c r="U217" s="314">
        <f t="shared" si="66"/>
        <v>270</v>
      </c>
      <c r="V217" s="314">
        <f t="shared" si="67"/>
        <v>1350</v>
      </c>
      <c r="W217" s="314">
        <f t="shared" si="75"/>
        <v>50000</v>
      </c>
      <c r="X217" s="314">
        <f t="shared" si="68"/>
        <v>5130</v>
      </c>
      <c r="Y217" s="314">
        <f t="shared" si="69"/>
        <v>56480</v>
      </c>
      <c r="Z217" s="317">
        <f t="shared" si="70"/>
        <v>0</v>
      </c>
      <c r="AA217" s="345">
        <f t="shared" si="71"/>
        <v>0</v>
      </c>
    </row>
    <row r="218" spans="1:27">
      <c r="A218" s="322">
        <v>211</v>
      </c>
      <c r="B218" s="315">
        <f>IF($B$4="上水道",IF($B$2&lt;=20,LOOKUP(A218,単価明細!A:A,単価明細!B:B),LOOKUP(A218,単価明細!A:A,単価明細!F:F)),IF($B$2&lt;=20,LOOKUP(A218,単価明細!A:A,単価明細!B:B),LOOKUP(A218,単価明細!A:A,単価明細!F:F))+10)</f>
        <v>240</v>
      </c>
      <c r="C218" s="319">
        <f>IF($B$4="上水道",IF($B$2&lt;=20,LOOKUP(A218,単価明細!A:A,単価明細!C:C),LOOKUP(A218,単価明細!A:A,単価明細!G:G)),IF($B$2&lt;=20,LOOKUP(A218,単価明細!A:A,単価明細!C:C),LOOKUP(A218,単価明細!A:A,単価明細!G:G))+300)</f>
        <v>0</v>
      </c>
      <c r="D218" s="319">
        <f t="shared" si="72"/>
        <v>44890</v>
      </c>
      <c r="E218" s="319">
        <f>LOOKUP($B$2,単価明細!J:J,単価明細!K:K)</f>
        <v>1800</v>
      </c>
      <c r="F218" s="319">
        <f t="shared" si="57"/>
        <v>4660</v>
      </c>
      <c r="G218" s="316">
        <f t="shared" si="58"/>
        <v>51350</v>
      </c>
      <c r="H218" s="315">
        <f>単価明細!M213</f>
        <v>270</v>
      </c>
      <c r="I218" s="319">
        <f>早見表!$Q$37</f>
        <v>1350</v>
      </c>
      <c r="J218" s="314">
        <f t="shared" si="73"/>
        <v>50270</v>
      </c>
      <c r="K218" s="314">
        <f t="shared" si="59"/>
        <v>5160</v>
      </c>
      <c r="L218" s="316">
        <f t="shared" si="60"/>
        <v>56780</v>
      </c>
      <c r="M218" s="319">
        <f t="shared" si="61"/>
        <v>211</v>
      </c>
      <c r="N218" s="319">
        <f>IF($B$1=1,B218,LOOKUP(M218,単価明細!A:A,単価明細!B:B)*B$1)</f>
        <v>240</v>
      </c>
      <c r="O218" s="319">
        <f t="shared" si="62"/>
        <v>0</v>
      </c>
      <c r="P218" s="319">
        <f t="shared" si="74"/>
        <v>44890</v>
      </c>
      <c r="Q218" s="319">
        <f>LOOKUP($B$2,単価明細!J:J,単価明細!K:K)</f>
        <v>1800</v>
      </c>
      <c r="R218" s="319">
        <f t="shared" si="63"/>
        <v>4660</v>
      </c>
      <c r="S218" s="319">
        <f t="shared" si="64"/>
        <v>51350</v>
      </c>
      <c r="T218" s="317">
        <f t="shared" si="65"/>
        <v>0</v>
      </c>
      <c r="U218" s="314">
        <f t="shared" si="66"/>
        <v>270</v>
      </c>
      <c r="V218" s="314">
        <f t="shared" si="67"/>
        <v>1350</v>
      </c>
      <c r="W218" s="314">
        <f t="shared" si="75"/>
        <v>50270</v>
      </c>
      <c r="X218" s="314">
        <f t="shared" si="68"/>
        <v>5160</v>
      </c>
      <c r="Y218" s="314">
        <f t="shared" si="69"/>
        <v>56780</v>
      </c>
      <c r="Z218" s="317">
        <f t="shared" si="70"/>
        <v>0</v>
      </c>
      <c r="AA218" s="345">
        <f t="shared" si="71"/>
        <v>0</v>
      </c>
    </row>
    <row r="219" spans="1:27">
      <c r="A219" s="322">
        <v>212</v>
      </c>
      <c r="B219" s="315">
        <f>IF($B$4="上水道",IF($B$2&lt;=20,LOOKUP(A219,単価明細!A:A,単価明細!B:B),LOOKUP(A219,単価明細!A:A,単価明細!F:F)),IF($B$2&lt;=20,LOOKUP(A219,単価明細!A:A,単価明細!B:B),LOOKUP(A219,単価明細!A:A,単価明細!F:F))+10)</f>
        <v>240</v>
      </c>
      <c r="C219" s="319">
        <f>IF($B$4="上水道",IF($B$2&lt;=20,LOOKUP(A219,単価明細!A:A,単価明細!C:C),LOOKUP(A219,単価明細!A:A,単価明細!G:G)),IF($B$2&lt;=20,LOOKUP(A219,単価明細!A:A,単価明細!C:C),LOOKUP(A219,単価明細!A:A,単価明細!G:G))+300)</f>
        <v>0</v>
      </c>
      <c r="D219" s="319">
        <f t="shared" si="72"/>
        <v>45130</v>
      </c>
      <c r="E219" s="319">
        <f>LOOKUP($B$2,単価明細!J:J,単価明細!K:K)</f>
        <v>1800</v>
      </c>
      <c r="F219" s="319">
        <f t="shared" si="57"/>
        <v>4690</v>
      </c>
      <c r="G219" s="316">
        <f t="shared" si="58"/>
        <v>51620</v>
      </c>
      <c r="H219" s="315">
        <f>単価明細!M214</f>
        <v>270</v>
      </c>
      <c r="I219" s="319">
        <f>早見表!$Q$37</f>
        <v>1350</v>
      </c>
      <c r="J219" s="314">
        <f t="shared" si="73"/>
        <v>50540</v>
      </c>
      <c r="K219" s="314">
        <f t="shared" si="59"/>
        <v>5180</v>
      </c>
      <c r="L219" s="316">
        <f t="shared" si="60"/>
        <v>57070</v>
      </c>
      <c r="M219" s="319">
        <f t="shared" si="61"/>
        <v>212</v>
      </c>
      <c r="N219" s="319">
        <f>IF($B$1=1,B219,LOOKUP(M219,単価明細!A:A,単価明細!B:B)*B$1)</f>
        <v>240</v>
      </c>
      <c r="O219" s="319">
        <f t="shared" si="62"/>
        <v>0</v>
      </c>
      <c r="P219" s="319">
        <f t="shared" si="74"/>
        <v>45130</v>
      </c>
      <c r="Q219" s="319">
        <f>LOOKUP($B$2,単価明細!J:J,単価明細!K:K)</f>
        <v>1800</v>
      </c>
      <c r="R219" s="319">
        <f t="shared" si="63"/>
        <v>4690</v>
      </c>
      <c r="S219" s="319">
        <f t="shared" si="64"/>
        <v>51620</v>
      </c>
      <c r="T219" s="317">
        <f t="shared" si="65"/>
        <v>0</v>
      </c>
      <c r="U219" s="314">
        <f t="shared" si="66"/>
        <v>270</v>
      </c>
      <c r="V219" s="314">
        <f t="shared" si="67"/>
        <v>1350</v>
      </c>
      <c r="W219" s="314">
        <f t="shared" si="75"/>
        <v>50540</v>
      </c>
      <c r="X219" s="314">
        <f t="shared" si="68"/>
        <v>5180</v>
      </c>
      <c r="Y219" s="314">
        <f t="shared" si="69"/>
        <v>57070</v>
      </c>
      <c r="Z219" s="317">
        <f t="shared" si="70"/>
        <v>0</v>
      </c>
      <c r="AA219" s="345">
        <f t="shared" si="71"/>
        <v>0</v>
      </c>
    </row>
    <row r="220" spans="1:27">
      <c r="A220" s="322">
        <v>213</v>
      </c>
      <c r="B220" s="315">
        <f>IF($B$4="上水道",IF($B$2&lt;=20,LOOKUP(A220,単価明細!A:A,単価明細!B:B),LOOKUP(A220,単価明細!A:A,単価明細!F:F)),IF($B$2&lt;=20,LOOKUP(A220,単価明細!A:A,単価明細!B:B),LOOKUP(A220,単価明細!A:A,単価明細!F:F))+10)</f>
        <v>240</v>
      </c>
      <c r="C220" s="319">
        <f>IF($B$4="上水道",IF($B$2&lt;=20,LOOKUP(A220,単価明細!A:A,単価明細!C:C),LOOKUP(A220,単価明細!A:A,単価明細!G:G)),IF($B$2&lt;=20,LOOKUP(A220,単価明細!A:A,単価明細!C:C),LOOKUP(A220,単価明細!A:A,単価明細!G:G))+300)</f>
        <v>0</v>
      </c>
      <c r="D220" s="319">
        <f t="shared" si="72"/>
        <v>45370</v>
      </c>
      <c r="E220" s="319">
        <f>LOOKUP($B$2,単価明細!J:J,単価明細!K:K)</f>
        <v>1800</v>
      </c>
      <c r="F220" s="319">
        <f t="shared" si="57"/>
        <v>4710</v>
      </c>
      <c r="G220" s="316">
        <f t="shared" si="58"/>
        <v>51880</v>
      </c>
      <c r="H220" s="315">
        <f>単価明細!M215</f>
        <v>270</v>
      </c>
      <c r="I220" s="319">
        <f>早見表!$Q$37</f>
        <v>1350</v>
      </c>
      <c r="J220" s="314">
        <f t="shared" si="73"/>
        <v>50810</v>
      </c>
      <c r="K220" s="314">
        <f t="shared" si="59"/>
        <v>5210</v>
      </c>
      <c r="L220" s="316">
        <f t="shared" si="60"/>
        <v>57370</v>
      </c>
      <c r="M220" s="319">
        <f t="shared" si="61"/>
        <v>213</v>
      </c>
      <c r="N220" s="319">
        <f>IF($B$1=1,B220,LOOKUP(M220,単価明細!A:A,単価明細!B:B)*B$1)</f>
        <v>240</v>
      </c>
      <c r="O220" s="319">
        <f t="shared" si="62"/>
        <v>0</v>
      </c>
      <c r="P220" s="319">
        <f t="shared" si="74"/>
        <v>45370</v>
      </c>
      <c r="Q220" s="319">
        <f>LOOKUP($B$2,単価明細!J:J,単価明細!K:K)</f>
        <v>1800</v>
      </c>
      <c r="R220" s="319">
        <f t="shared" si="63"/>
        <v>4710</v>
      </c>
      <c r="S220" s="319">
        <f t="shared" si="64"/>
        <v>51880</v>
      </c>
      <c r="T220" s="317">
        <f t="shared" si="65"/>
        <v>0</v>
      </c>
      <c r="U220" s="314">
        <f t="shared" si="66"/>
        <v>270</v>
      </c>
      <c r="V220" s="314">
        <f t="shared" si="67"/>
        <v>1350</v>
      </c>
      <c r="W220" s="314">
        <f t="shared" si="75"/>
        <v>50810</v>
      </c>
      <c r="X220" s="314">
        <f t="shared" si="68"/>
        <v>5210</v>
      </c>
      <c r="Y220" s="314">
        <f t="shared" si="69"/>
        <v>57370</v>
      </c>
      <c r="Z220" s="317">
        <f t="shared" si="70"/>
        <v>0</v>
      </c>
      <c r="AA220" s="345">
        <f t="shared" si="71"/>
        <v>0</v>
      </c>
    </row>
    <row r="221" spans="1:27">
      <c r="A221" s="322">
        <v>214</v>
      </c>
      <c r="B221" s="315">
        <f>IF($B$4="上水道",IF($B$2&lt;=20,LOOKUP(A221,単価明細!A:A,単価明細!B:B),LOOKUP(A221,単価明細!A:A,単価明細!F:F)),IF($B$2&lt;=20,LOOKUP(A221,単価明細!A:A,単価明細!B:B),LOOKUP(A221,単価明細!A:A,単価明細!F:F))+10)</f>
        <v>240</v>
      </c>
      <c r="C221" s="319">
        <f>IF($B$4="上水道",IF($B$2&lt;=20,LOOKUP(A221,単価明細!A:A,単価明細!C:C),LOOKUP(A221,単価明細!A:A,単価明細!G:G)),IF($B$2&lt;=20,LOOKUP(A221,単価明細!A:A,単価明細!C:C),LOOKUP(A221,単価明細!A:A,単価明細!G:G))+300)</f>
        <v>0</v>
      </c>
      <c r="D221" s="319">
        <f t="shared" si="72"/>
        <v>45610</v>
      </c>
      <c r="E221" s="319">
        <f>LOOKUP($B$2,単価明細!J:J,単価明細!K:K)</f>
        <v>1800</v>
      </c>
      <c r="F221" s="319">
        <f t="shared" si="57"/>
        <v>4740</v>
      </c>
      <c r="G221" s="316">
        <f t="shared" si="58"/>
        <v>52150</v>
      </c>
      <c r="H221" s="315">
        <f>単価明細!M216</f>
        <v>270</v>
      </c>
      <c r="I221" s="319">
        <f>早見表!$Q$37</f>
        <v>1350</v>
      </c>
      <c r="J221" s="314">
        <f t="shared" si="73"/>
        <v>51080</v>
      </c>
      <c r="K221" s="314">
        <f t="shared" si="59"/>
        <v>5240</v>
      </c>
      <c r="L221" s="316">
        <f t="shared" si="60"/>
        <v>57670</v>
      </c>
      <c r="M221" s="319">
        <f t="shared" si="61"/>
        <v>214</v>
      </c>
      <c r="N221" s="319">
        <f>IF($B$1=1,B221,LOOKUP(M221,単価明細!A:A,単価明細!B:B)*B$1)</f>
        <v>240</v>
      </c>
      <c r="O221" s="319">
        <f t="shared" si="62"/>
        <v>0</v>
      </c>
      <c r="P221" s="319">
        <f t="shared" si="74"/>
        <v>45610</v>
      </c>
      <c r="Q221" s="319">
        <f>LOOKUP($B$2,単価明細!J:J,単価明細!K:K)</f>
        <v>1800</v>
      </c>
      <c r="R221" s="319">
        <f t="shared" si="63"/>
        <v>4740</v>
      </c>
      <c r="S221" s="319">
        <f t="shared" si="64"/>
        <v>52150</v>
      </c>
      <c r="T221" s="317">
        <f t="shared" si="65"/>
        <v>0</v>
      </c>
      <c r="U221" s="314">
        <f t="shared" si="66"/>
        <v>270</v>
      </c>
      <c r="V221" s="314">
        <f t="shared" si="67"/>
        <v>1350</v>
      </c>
      <c r="W221" s="314">
        <f t="shared" si="75"/>
        <v>51080</v>
      </c>
      <c r="X221" s="314">
        <f t="shared" si="68"/>
        <v>5240</v>
      </c>
      <c r="Y221" s="314">
        <f t="shared" si="69"/>
        <v>57670</v>
      </c>
      <c r="Z221" s="317">
        <f t="shared" si="70"/>
        <v>0</v>
      </c>
      <c r="AA221" s="345">
        <f t="shared" si="71"/>
        <v>0</v>
      </c>
    </row>
    <row r="222" spans="1:27">
      <c r="A222" s="322">
        <v>215</v>
      </c>
      <c r="B222" s="315">
        <f>IF($B$4="上水道",IF($B$2&lt;=20,LOOKUP(A222,単価明細!A:A,単価明細!B:B),LOOKUP(A222,単価明細!A:A,単価明細!F:F)),IF($B$2&lt;=20,LOOKUP(A222,単価明細!A:A,単価明細!B:B),LOOKUP(A222,単価明細!A:A,単価明細!F:F))+10)</f>
        <v>240</v>
      </c>
      <c r="C222" s="319">
        <f>IF($B$4="上水道",IF($B$2&lt;=20,LOOKUP(A222,単価明細!A:A,単価明細!C:C),LOOKUP(A222,単価明細!A:A,単価明細!G:G)),IF($B$2&lt;=20,LOOKUP(A222,単価明細!A:A,単価明細!C:C),LOOKUP(A222,単価明細!A:A,単価明細!G:G))+300)</f>
        <v>0</v>
      </c>
      <c r="D222" s="319">
        <f t="shared" si="72"/>
        <v>45850</v>
      </c>
      <c r="E222" s="319">
        <f>LOOKUP($B$2,単価明細!J:J,単価明細!K:K)</f>
        <v>1800</v>
      </c>
      <c r="F222" s="319">
        <f t="shared" si="57"/>
        <v>4760</v>
      </c>
      <c r="G222" s="316">
        <f t="shared" si="58"/>
        <v>52410</v>
      </c>
      <c r="H222" s="315">
        <f>単価明細!M217</f>
        <v>270</v>
      </c>
      <c r="I222" s="319">
        <f>早見表!$Q$37</f>
        <v>1350</v>
      </c>
      <c r="J222" s="314">
        <f t="shared" si="73"/>
        <v>51350</v>
      </c>
      <c r="K222" s="314">
        <f t="shared" si="59"/>
        <v>5270</v>
      </c>
      <c r="L222" s="316">
        <f t="shared" si="60"/>
        <v>57970</v>
      </c>
      <c r="M222" s="319">
        <f t="shared" si="61"/>
        <v>215</v>
      </c>
      <c r="N222" s="319">
        <f>IF($B$1=1,B222,LOOKUP(M222,単価明細!A:A,単価明細!B:B)*B$1)</f>
        <v>240</v>
      </c>
      <c r="O222" s="319">
        <f t="shared" si="62"/>
        <v>0</v>
      </c>
      <c r="P222" s="319">
        <f t="shared" si="74"/>
        <v>45850</v>
      </c>
      <c r="Q222" s="319">
        <f>LOOKUP($B$2,単価明細!J:J,単価明細!K:K)</f>
        <v>1800</v>
      </c>
      <c r="R222" s="319">
        <f t="shared" si="63"/>
        <v>4760</v>
      </c>
      <c r="S222" s="319">
        <f t="shared" si="64"/>
        <v>52410</v>
      </c>
      <c r="T222" s="317">
        <f t="shared" si="65"/>
        <v>0</v>
      </c>
      <c r="U222" s="314">
        <f t="shared" si="66"/>
        <v>270</v>
      </c>
      <c r="V222" s="314">
        <f t="shared" si="67"/>
        <v>1350</v>
      </c>
      <c r="W222" s="314">
        <f t="shared" si="75"/>
        <v>51350</v>
      </c>
      <c r="X222" s="314">
        <f t="shared" si="68"/>
        <v>5270</v>
      </c>
      <c r="Y222" s="314">
        <f t="shared" si="69"/>
        <v>57970</v>
      </c>
      <c r="Z222" s="317">
        <f t="shared" si="70"/>
        <v>0</v>
      </c>
      <c r="AA222" s="345">
        <f t="shared" si="71"/>
        <v>0</v>
      </c>
    </row>
    <row r="223" spans="1:27">
      <c r="A223" s="322">
        <v>216</v>
      </c>
      <c r="B223" s="315">
        <f>IF($B$4="上水道",IF($B$2&lt;=20,LOOKUP(A223,単価明細!A:A,単価明細!B:B),LOOKUP(A223,単価明細!A:A,単価明細!F:F)),IF($B$2&lt;=20,LOOKUP(A223,単価明細!A:A,単価明細!B:B),LOOKUP(A223,単価明細!A:A,単価明細!F:F))+10)</f>
        <v>240</v>
      </c>
      <c r="C223" s="319">
        <f>IF($B$4="上水道",IF($B$2&lt;=20,LOOKUP(A223,単価明細!A:A,単価明細!C:C),LOOKUP(A223,単価明細!A:A,単価明細!G:G)),IF($B$2&lt;=20,LOOKUP(A223,単価明細!A:A,単価明細!C:C),LOOKUP(A223,単価明細!A:A,単価明細!G:G))+300)</f>
        <v>0</v>
      </c>
      <c r="D223" s="319">
        <f t="shared" si="72"/>
        <v>46090</v>
      </c>
      <c r="E223" s="319">
        <f>LOOKUP($B$2,単価明細!J:J,単価明細!K:K)</f>
        <v>1800</v>
      </c>
      <c r="F223" s="319">
        <f t="shared" si="57"/>
        <v>4780</v>
      </c>
      <c r="G223" s="316">
        <f t="shared" si="58"/>
        <v>52670</v>
      </c>
      <c r="H223" s="315">
        <f>単価明細!M218</f>
        <v>270</v>
      </c>
      <c r="I223" s="319">
        <f>早見表!$Q$37</f>
        <v>1350</v>
      </c>
      <c r="J223" s="314">
        <f t="shared" si="73"/>
        <v>51620</v>
      </c>
      <c r="K223" s="314">
        <f t="shared" si="59"/>
        <v>5290</v>
      </c>
      <c r="L223" s="316">
        <f t="shared" si="60"/>
        <v>58260</v>
      </c>
      <c r="M223" s="319">
        <f t="shared" si="61"/>
        <v>216</v>
      </c>
      <c r="N223" s="319">
        <f>IF($B$1=1,B223,LOOKUP(M223,単価明細!A:A,単価明細!B:B)*B$1)</f>
        <v>240</v>
      </c>
      <c r="O223" s="319">
        <f t="shared" si="62"/>
        <v>0</v>
      </c>
      <c r="P223" s="319">
        <f t="shared" si="74"/>
        <v>46090</v>
      </c>
      <c r="Q223" s="319">
        <f>LOOKUP($B$2,単価明細!J:J,単価明細!K:K)</f>
        <v>1800</v>
      </c>
      <c r="R223" s="319">
        <f t="shared" si="63"/>
        <v>4780</v>
      </c>
      <c r="S223" s="319">
        <f t="shared" si="64"/>
        <v>52670</v>
      </c>
      <c r="T223" s="317">
        <f t="shared" si="65"/>
        <v>0</v>
      </c>
      <c r="U223" s="314">
        <f t="shared" si="66"/>
        <v>270</v>
      </c>
      <c r="V223" s="314">
        <f t="shared" si="67"/>
        <v>1350</v>
      </c>
      <c r="W223" s="314">
        <f t="shared" si="75"/>
        <v>51620</v>
      </c>
      <c r="X223" s="314">
        <f t="shared" si="68"/>
        <v>5290</v>
      </c>
      <c r="Y223" s="314">
        <f t="shared" si="69"/>
        <v>58260</v>
      </c>
      <c r="Z223" s="317">
        <f t="shared" si="70"/>
        <v>0</v>
      </c>
      <c r="AA223" s="345">
        <f t="shared" si="71"/>
        <v>0</v>
      </c>
    </row>
    <row r="224" spans="1:27">
      <c r="A224" s="322">
        <v>217</v>
      </c>
      <c r="B224" s="315">
        <f>IF($B$4="上水道",IF($B$2&lt;=20,LOOKUP(A224,単価明細!A:A,単価明細!B:B),LOOKUP(A224,単価明細!A:A,単価明細!F:F)),IF($B$2&lt;=20,LOOKUP(A224,単価明細!A:A,単価明細!B:B),LOOKUP(A224,単価明細!A:A,単価明細!F:F))+10)</f>
        <v>240</v>
      </c>
      <c r="C224" s="319">
        <f>IF($B$4="上水道",IF($B$2&lt;=20,LOOKUP(A224,単価明細!A:A,単価明細!C:C),LOOKUP(A224,単価明細!A:A,単価明細!G:G)),IF($B$2&lt;=20,LOOKUP(A224,単価明細!A:A,単価明細!C:C),LOOKUP(A224,単価明細!A:A,単価明細!G:G))+300)</f>
        <v>0</v>
      </c>
      <c r="D224" s="319">
        <f t="shared" si="72"/>
        <v>46330</v>
      </c>
      <c r="E224" s="319">
        <f>LOOKUP($B$2,単価明細!J:J,単価明細!K:K)</f>
        <v>1800</v>
      </c>
      <c r="F224" s="319">
        <f t="shared" si="57"/>
        <v>4810</v>
      </c>
      <c r="G224" s="316">
        <f t="shared" si="58"/>
        <v>52940</v>
      </c>
      <c r="H224" s="315">
        <f>単価明細!M219</f>
        <v>270</v>
      </c>
      <c r="I224" s="319">
        <f>早見表!$Q$37</f>
        <v>1350</v>
      </c>
      <c r="J224" s="314">
        <f t="shared" si="73"/>
        <v>51890</v>
      </c>
      <c r="K224" s="314">
        <f t="shared" si="59"/>
        <v>5320</v>
      </c>
      <c r="L224" s="316">
        <f t="shared" si="60"/>
        <v>58560</v>
      </c>
      <c r="M224" s="319">
        <f t="shared" si="61"/>
        <v>217</v>
      </c>
      <c r="N224" s="319">
        <f>IF($B$1=1,B224,LOOKUP(M224,単価明細!A:A,単価明細!B:B)*B$1)</f>
        <v>240</v>
      </c>
      <c r="O224" s="319">
        <f t="shared" si="62"/>
        <v>0</v>
      </c>
      <c r="P224" s="319">
        <f t="shared" si="74"/>
        <v>46330</v>
      </c>
      <c r="Q224" s="319">
        <f>LOOKUP($B$2,単価明細!J:J,単価明細!K:K)</f>
        <v>1800</v>
      </c>
      <c r="R224" s="319">
        <f t="shared" si="63"/>
        <v>4810</v>
      </c>
      <c r="S224" s="319">
        <f t="shared" si="64"/>
        <v>52940</v>
      </c>
      <c r="T224" s="317">
        <f t="shared" si="65"/>
        <v>0</v>
      </c>
      <c r="U224" s="314">
        <f t="shared" si="66"/>
        <v>270</v>
      </c>
      <c r="V224" s="314">
        <f t="shared" si="67"/>
        <v>1350</v>
      </c>
      <c r="W224" s="314">
        <f t="shared" si="75"/>
        <v>51890</v>
      </c>
      <c r="X224" s="314">
        <f t="shared" si="68"/>
        <v>5320</v>
      </c>
      <c r="Y224" s="314">
        <f t="shared" si="69"/>
        <v>58560</v>
      </c>
      <c r="Z224" s="317">
        <f t="shared" si="70"/>
        <v>0</v>
      </c>
      <c r="AA224" s="345">
        <f t="shared" si="71"/>
        <v>0</v>
      </c>
    </row>
    <row r="225" spans="1:27">
      <c r="A225" s="322">
        <v>218</v>
      </c>
      <c r="B225" s="315">
        <f>IF($B$4="上水道",IF($B$2&lt;=20,LOOKUP(A225,単価明細!A:A,単価明細!B:B),LOOKUP(A225,単価明細!A:A,単価明細!F:F)),IF($B$2&lt;=20,LOOKUP(A225,単価明細!A:A,単価明細!B:B),LOOKUP(A225,単価明細!A:A,単価明細!F:F))+10)</f>
        <v>240</v>
      </c>
      <c r="C225" s="319">
        <f>IF($B$4="上水道",IF($B$2&lt;=20,LOOKUP(A225,単価明細!A:A,単価明細!C:C),LOOKUP(A225,単価明細!A:A,単価明細!G:G)),IF($B$2&lt;=20,LOOKUP(A225,単価明細!A:A,単価明細!C:C),LOOKUP(A225,単価明細!A:A,単価明細!G:G))+300)</f>
        <v>0</v>
      </c>
      <c r="D225" s="319">
        <f t="shared" si="72"/>
        <v>46570</v>
      </c>
      <c r="E225" s="319">
        <f>LOOKUP($B$2,単価明細!J:J,単価明細!K:K)</f>
        <v>1800</v>
      </c>
      <c r="F225" s="319">
        <f t="shared" si="57"/>
        <v>4830</v>
      </c>
      <c r="G225" s="316">
        <f t="shared" si="58"/>
        <v>53200</v>
      </c>
      <c r="H225" s="315">
        <f>単価明細!M220</f>
        <v>270</v>
      </c>
      <c r="I225" s="319">
        <f>早見表!$Q$37</f>
        <v>1350</v>
      </c>
      <c r="J225" s="314">
        <f t="shared" si="73"/>
        <v>52160</v>
      </c>
      <c r="K225" s="314">
        <f t="shared" si="59"/>
        <v>5350</v>
      </c>
      <c r="L225" s="316">
        <f t="shared" si="60"/>
        <v>58860</v>
      </c>
      <c r="M225" s="319">
        <f t="shared" si="61"/>
        <v>218</v>
      </c>
      <c r="N225" s="319">
        <f>IF($B$1=1,B225,LOOKUP(M225,単価明細!A:A,単価明細!B:B)*B$1)</f>
        <v>240</v>
      </c>
      <c r="O225" s="319">
        <f t="shared" si="62"/>
        <v>0</v>
      </c>
      <c r="P225" s="319">
        <f t="shared" si="74"/>
        <v>46570</v>
      </c>
      <c r="Q225" s="319">
        <f>LOOKUP($B$2,単価明細!J:J,単価明細!K:K)</f>
        <v>1800</v>
      </c>
      <c r="R225" s="319">
        <f t="shared" si="63"/>
        <v>4830</v>
      </c>
      <c r="S225" s="319">
        <f t="shared" si="64"/>
        <v>53200</v>
      </c>
      <c r="T225" s="317">
        <f t="shared" si="65"/>
        <v>0</v>
      </c>
      <c r="U225" s="314">
        <f t="shared" si="66"/>
        <v>270</v>
      </c>
      <c r="V225" s="314">
        <f t="shared" si="67"/>
        <v>1350</v>
      </c>
      <c r="W225" s="314">
        <f t="shared" si="75"/>
        <v>52160</v>
      </c>
      <c r="X225" s="314">
        <f t="shared" si="68"/>
        <v>5350</v>
      </c>
      <c r="Y225" s="314">
        <f t="shared" si="69"/>
        <v>58860</v>
      </c>
      <c r="Z225" s="317">
        <f t="shared" si="70"/>
        <v>0</v>
      </c>
      <c r="AA225" s="345">
        <f t="shared" si="71"/>
        <v>0</v>
      </c>
    </row>
    <row r="226" spans="1:27">
      <c r="A226" s="322">
        <v>219</v>
      </c>
      <c r="B226" s="315">
        <f>IF($B$4="上水道",IF($B$2&lt;=20,LOOKUP(A226,単価明細!A:A,単価明細!B:B),LOOKUP(A226,単価明細!A:A,単価明細!F:F)),IF($B$2&lt;=20,LOOKUP(A226,単価明細!A:A,単価明細!B:B),LOOKUP(A226,単価明細!A:A,単価明細!F:F))+10)</f>
        <v>240</v>
      </c>
      <c r="C226" s="319">
        <f>IF($B$4="上水道",IF($B$2&lt;=20,LOOKUP(A226,単価明細!A:A,単価明細!C:C),LOOKUP(A226,単価明細!A:A,単価明細!G:G)),IF($B$2&lt;=20,LOOKUP(A226,単価明細!A:A,単価明細!C:C),LOOKUP(A226,単価明細!A:A,単価明細!G:G))+300)</f>
        <v>0</v>
      </c>
      <c r="D226" s="319">
        <f t="shared" si="72"/>
        <v>46810</v>
      </c>
      <c r="E226" s="319">
        <f>LOOKUP($B$2,単価明細!J:J,単価明細!K:K)</f>
        <v>1800</v>
      </c>
      <c r="F226" s="319">
        <f t="shared" si="57"/>
        <v>4860</v>
      </c>
      <c r="G226" s="316">
        <f t="shared" si="58"/>
        <v>53470</v>
      </c>
      <c r="H226" s="315">
        <f>単価明細!M221</f>
        <v>270</v>
      </c>
      <c r="I226" s="319">
        <f>早見表!$Q$37</f>
        <v>1350</v>
      </c>
      <c r="J226" s="314">
        <f t="shared" si="73"/>
        <v>52430</v>
      </c>
      <c r="K226" s="314">
        <f t="shared" si="59"/>
        <v>5370</v>
      </c>
      <c r="L226" s="316">
        <f t="shared" si="60"/>
        <v>59150</v>
      </c>
      <c r="M226" s="319">
        <f t="shared" si="61"/>
        <v>219</v>
      </c>
      <c r="N226" s="319">
        <f>IF($B$1=1,B226,LOOKUP(M226,単価明細!A:A,単価明細!B:B)*B$1)</f>
        <v>240</v>
      </c>
      <c r="O226" s="319">
        <f t="shared" si="62"/>
        <v>0</v>
      </c>
      <c r="P226" s="319">
        <f t="shared" si="74"/>
        <v>46810</v>
      </c>
      <c r="Q226" s="319">
        <f>LOOKUP($B$2,単価明細!J:J,単価明細!K:K)</f>
        <v>1800</v>
      </c>
      <c r="R226" s="319">
        <f t="shared" si="63"/>
        <v>4860</v>
      </c>
      <c r="S226" s="319">
        <f t="shared" si="64"/>
        <v>53470</v>
      </c>
      <c r="T226" s="317">
        <f t="shared" si="65"/>
        <v>0</v>
      </c>
      <c r="U226" s="314">
        <f t="shared" si="66"/>
        <v>270</v>
      </c>
      <c r="V226" s="314">
        <f t="shared" si="67"/>
        <v>1350</v>
      </c>
      <c r="W226" s="314">
        <f t="shared" si="75"/>
        <v>52430</v>
      </c>
      <c r="X226" s="314">
        <f t="shared" si="68"/>
        <v>5370</v>
      </c>
      <c r="Y226" s="314">
        <f t="shared" si="69"/>
        <v>59150</v>
      </c>
      <c r="Z226" s="317">
        <f t="shared" si="70"/>
        <v>0</v>
      </c>
      <c r="AA226" s="345">
        <f t="shared" si="71"/>
        <v>0</v>
      </c>
    </row>
    <row r="227" spans="1:27">
      <c r="A227" s="322">
        <v>220</v>
      </c>
      <c r="B227" s="315">
        <f>IF($B$4="上水道",IF($B$2&lt;=20,LOOKUP(A227,単価明細!A:A,単価明細!B:B),LOOKUP(A227,単価明細!A:A,単価明細!F:F)),IF($B$2&lt;=20,LOOKUP(A227,単価明細!A:A,単価明細!B:B),LOOKUP(A227,単価明細!A:A,単価明細!F:F))+10)</f>
        <v>240</v>
      </c>
      <c r="C227" s="319">
        <f>IF($B$4="上水道",IF($B$2&lt;=20,LOOKUP(A227,単価明細!A:A,単価明細!C:C),LOOKUP(A227,単価明細!A:A,単価明細!G:G)),IF($B$2&lt;=20,LOOKUP(A227,単価明細!A:A,単価明細!C:C),LOOKUP(A227,単価明細!A:A,単価明細!G:G))+300)</f>
        <v>0</v>
      </c>
      <c r="D227" s="319">
        <f t="shared" si="72"/>
        <v>47050</v>
      </c>
      <c r="E227" s="319">
        <f>LOOKUP($B$2,単価明細!J:J,単価明細!K:K)</f>
        <v>1800</v>
      </c>
      <c r="F227" s="319">
        <f t="shared" si="57"/>
        <v>4880</v>
      </c>
      <c r="G227" s="316">
        <f t="shared" si="58"/>
        <v>53730</v>
      </c>
      <c r="H227" s="315">
        <f>単価明細!M222</f>
        <v>270</v>
      </c>
      <c r="I227" s="319">
        <f>早見表!$Q$37</f>
        <v>1350</v>
      </c>
      <c r="J227" s="314">
        <f t="shared" si="73"/>
        <v>52700</v>
      </c>
      <c r="K227" s="314">
        <f t="shared" si="59"/>
        <v>5400</v>
      </c>
      <c r="L227" s="316">
        <f t="shared" si="60"/>
        <v>59450</v>
      </c>
      <c r="M227" s="319">
        <f t="shared" si="61"/>
        <v>220</v>
      </c>
      <c r="N227" s="319">
        <f>IF($B$1=1,B227,LOOKUP(M227,単価明細!A:A,単価明細!B:B)*B$1)</f>
        <v>240</v>
      </c>
      <c r="O227" s="319">
        <f t="shared" si="62"/>
        <v>0</v>
      </c>
      <c r="P227" s="319">
        <f t="shared" si="74"/>
        <v>47050</v>
      </c>
      <c r="Q227" s="319">
        <f>LOOKUP($B$2,単価明細!J:J,単価明細!K:K)</f>
        <v>1800</v>
      </c>
      <c r="R227" s="319">
        <f t="shared" si="63"/>
        <v>4880</v>
      </c>
      <c r="S227" s="319">
        <f t="shared" si="64"/>
        <v>53730</v>
      </c>
      <c r="T227" s="317">
        <f t="shared" si="65"/>
        <v>0</v>
      </c>
      <c r="U227" s="314">
        <f t="shared" si="66"/>
        <v>270</v>
      </c>
      <c r="V227" s="314">
        <f t="shared" si="67"/>
        <v>1350</v>
      </c>
      <c r="W227" s="314">
        <f t="shared" si="75"/>
        <v>52700</v>
      </c>
      <c r="X227" s="314">
        <f t="shared" si="68"/>
        <v>5400</v>
      </c>
      <c r="Y227" s="314">
        <f t="shared" si="69"/>
        <v>59450</v>
      </c>
      <c r="Z227" s="317">
        <f t="shared" si="70"/>
        <v>0</v>
      </c>
      <c r="AA227" s="345">
        <f t="shared" si="71"/>
        <v>0</v>
      </c>
    </row>
    <row r="228" spans="1:27">
      <c r="A228" s="322">
        <v>221</v>
      </c>
      <c r="B228" s="315">
        <f>IF($B$4="上水道",IF($B$2&lt;=20,LOOKUP(A228,単価明細!A:A,単価明細!B:B),LOOKUP(A228,単価明細!A:A,単価明細!F:F)),IF($B$2&lt;=20,LOOKUP(A228,単価明細!A:A,単価明細!B:B),LOOKUP(A228,単価明細!A:A,単価明細!F:F))+10)</f>
        <v>240</v>
      </c>
      <c r="C228" s="319">
        <f>IF($B$4="上水道",IF($B$2&lt;=20,LOOKUP(A228,単価明細!A:A,単価明細!C:C),LOOKUP(A228,単価明細!A:A,単価明細!G:G)),IF($B$2&lt;=20,LOOKUP(A228,単価明細!A:A,単価明細!C:C),LOOKUP(A228,単価明細!A:A,単価明細!G:G))+300)</f>
        <v>0</v>
      </c>
      <c r="D228" s="319">
        <f t="shared" si="72"/>
        <v>47290</v>
      </c>
      <c r="E228" s="319">
        <f>LOOKUP($B$2,単価明細!J:J,単価明細!K:K)</f>
        <v>1800</v>
      </c>
      <c r="F228" s="319">
        <f t="shared" si="57"/>
        <v>4900</v>
      </c>
      <c r="G228" s="316">
        <f t="shared" si="58"/>
        <v>53990</v>
      </c>
      <c r="H228" s="315">
        <f>単価明細!M223</f>
        <v>270</v>
      </c>
      <c r="I228" s="319">
        <f>早見表!$Q$37</f>
        <v>1350</v>
      </c>
      <c r="J228" s="314">
        <f t="shared" si="73"/>
        <v>52970</v>
      </c>
      <c r="K228" s="314">
        <f t="shared" si="59"/>
        <v>5430</v>
      </c>
      <c r="L228" s="316">
        <f t="shared" si="60"/>
        <v>59750</v>
      </c>
      <c r="M228" s="319">
        <f t="shared" si="61"/>
        <v>221</v>
      </c>
      <c r="N228" s="319">
        <f>IF($B$1=1,B228,LOOKUP(M228,単価明細!A:A,単価明細!B:B)*B$1)</f>
        <v>240</v>
      </c>
      <c r="O228" s="319">
        <f t="shared" si="62"/>
        <v>0</v>
      </c>
      <c r="P228" s="319">
        <f t="shared" si="74"/>
        <v>47290</v>
      </c>
      <c r="Q228" s="319">
        <f>LOOKUP($B$2,単価明細!J:J,単価明細!K:K)</f>
        <v>1800</v>
      </c>
      <c r="R228" s="319">
        <f t="shared" si="63"/>
        <v>4900</v>
      </c>
      <c r="S228" s="319">
        <f t="shared" si="64"/>
        <v>53990</v>
      </c>
      <c r="T228" s="317">
        <f t="shared" si="65"/>
        <v>0</v>
      </c>
      <c r="U228" s="314">
        <f t="shared" si="66"/>
        <v>270</v>
      </c>
      <c r="V228" s="314">
        <f t="shared" si="67"/>
        <v>1350</v>
      </c>
      <c r="W228" s="314">
        <f t="shared" si="75"/>
        <v>52970</v>
      </c>
      <c r="X228" s="314">
        <f t="shared" si="68"/>
        <v>5430</v>
      </c>
      <c r="Y228" s="314">
        <f t="shared" si="69"/>
        <v>59750</v>
      </c>
      <c r="Z228" s="317">
        <f t="shared" si="70"/>
        <v>0</v>
      </c>
      <c r="AA228" s="345">
        <f t="shared" si="71"/>
        <v>0</v>
      </c>
    </row>
    <row r="229" spans="1:27">
      <c r="A229" s="322">
        <v>222</v>
      </c>
      <c r="B229" s="315">
        <f>IF($B$4="上水道",IF($B$2&lt;=20,LOOKUP(A229,単価明細!A:A,単価明細!B:B),LOOKUP(A229,単価明細!A:A,単価明細!F:F)),IF($B$2&lt;=20,LOOKUP(A229,単価明細!A:A,単価明細!B:B),LOOKUP(A229,単価明細!A:A,単価明細!F:F))+10)</f>
        <v>240</v>
      </c>
      <c r="C229" s="319">
        <f>IF($B$4="上水道",IF($B$2&lt;=20,LOOKUP(A229,単価明細!A:A,単価明細!C:C),LOOKUP(A229,単価明細!A:A,単価明細!G:G)),IF($B$2&lt;=20,LOOKUP(A229,単価明細!A:A,単価明細!C:C),LOOKUP(A229,単価明細!A:A,単価明細!G:G))+300)</f>
        <v>0</v>
      </c>
      <c r="D229" s="319">
        <f t="shared" si="72"/>
        <v>47530</v>
      </c>
      <c r="E229" s="319">
        <f>LOOKUP($B$2,単価明細!J:J,単価明細!K:K)</f>
        <v>1800</v>
      </c>
      <c r="F229" s="319">
        <f t="shared" si="57"/>
        <v>4930</v>
      </c>
      <c r="G229" s="316">
        <f t="shared" si="58"/>
        <v>54260</v>
      </c>
      <c r="H229" s="315">
        <f>単価明細!M224</f>
        <v>270</v>
      </c>
      <c r="I229" s="319">
        <f>早見表!$Q$37</f>
        <v>1350</v>
      </c>
      <c r="J229" s="314">
        <f t="shared" si="73"/>
        <v>53240</v>
      </c>
      <c r="K229" s="314">
        <f t="shared" si="59"/>
        <v>5450</v>
      </c>
      <c r="L229" s="316">
        <f t="shared" si="60"/>
        <v>60040</v>
      </c>
      <c r="M229" s="319">
        <f t="shared" si="61"/>
        <v>222</v>
      </c>
      <c r="N229" s="319">
        <f>IF($B$1=1,B229,LOOKUP(M229,単価明細!A:A,単価明細!B:B)*B$1)</f>
        <v>240</v>
      </c>
      <c r="O229" s="319">
        <f t="shared" si="62"/>
        <v>0</v>
      </c>
      <c r="P229" s="319">
        <f t="shared" si="74"/>
        <v>47530</v>
      </c>
      <c r="Q229" s="319">
        <f>LOOKUP($B$2,単価明細!J:J,単価明細!K:K)</f>
        <v>1800</v>
      </c>
      <c r="R229" s="319">
        <f t="shared" si="63"/>
        <v>4930</v>
      </c>
      <c r="S229" s="319">
        <f t="shared" si="64"/>
        <v>54260</v>
      </c>
      <c r="T229" s="317">
        <f t="shared" si="65"/>
        <v>0</v>
      </c>
      <c r="U229" s="314">
        <f t="shared" si="66"/>
        <v>270</v>
      </c>
      <c r="V229" s="314">
        <f t="shared" si="67"/>
        <v>1350</v>
      </c>
      <c r="W229" s="314">
        <f t="shared" si="75"/>
        <v>53240</v>
      </c>
      <c r="X229" s="314">
        <f t="shared" si="68"/>
        <v>5450</v>
      </c>
      <c r="Y229" s="314">
        <f t="shared" si="69"/>
        <v>60040</v>
      </c>
      <c r="Z229" s="317">
        <f t="shared" si="70"/>
        <v>0</v>
      </c>
      <c r="AA229" s="345">
        <f t="shared" si="71"/>
        <v>0</v>
      </c>
    </row>
    <row r="230" spans="1:27">
      <c r="A230" s="322">
        <v>223</v>
      </c>
      <c r="B230" s="315">
        <f>IF($B$4="上水道",IF($B$2&lt;=20,LOOKUP(A230,単価明細!A:A,単価明細!B:B),LOOKUP(A230,単価明細!A:A,単価明細!F:F)),IF($B$2&lt;=20,LOOKUP(A230,単価明細!A:A,単価明細!B:B),LOOKUP(A230,単価明細!A:A,単価明細!F:F))+10)</f>
        <v>240</v>
      </c>
      <c r="C230" s="319">
        <f>IF($B$4="上水道",IF($B$2&lt;=20,LOOKUP(A230,単価明細!A:A,単価明細!C:C),LOOKUP(A230,単価明細!A:A,単価明細!G:G)),IF($B$2&lt;=20,LOOKUP(A230,単価明細!A:A,単価明細!C:C),LOOKUP(A230,単価明細!A:A,単価明細!G:G))+300)</f>
        <v>0</v>
      </c>
      <c r="D230" s="319">
        <f t="shared" si="72"/>
        <v>47770</v>
      </c>
      <c r="E230" s="319">
        <f>LOOKUP($B$2,単価明細!J:J,単価明細!K:K)</f>
        <v>1800</v>
      </c>
      <c r="F230" s="319">
        <f t="shared" si="57"/>
        <v>4950</v>
      </c>
      <c r="G230" s="316">
        <f t="shared" si="58"/>
        <v>54520</v>
      </c>
      <c r="H230" s="315">
        <f>単価明細!M225</f>
        <v>270</v>
      </c>
      <c r="I230" s="319">
        <f>早見表!$Q$37</f>
        <v>1350</v>
      </c>
      <c r="J230" s="314">
        <f t="shared" si="73"/>
        <v>53510</v>
      </c>
      <c r="K230" s="314">
        <f t="shared" si="59"/>
        <v>5480</v>
      </c>
      <c r="L230" s="316">
        <f t="shared" si="60"/>
        <v>60340</v>
      </c>
      <c r="M230" s="319">
        <f t="shared" si="61"/>
        <v>223</v>
      </c>
      <c r="N230" s="319">
        <f>IF($B$1=1,B230,LOOKUP(M230,単価明細!A:A,単価明細!B:B)*B$1)</f>
        <v>240</v>
      </c>
      <c r="O230" s="319">
        <f t="shared" si="62"/>
        <v>0</v>
      </c>
      <c r="P230" s="319">
        <f t="shared" si="74"/>
        <v>47770</v>
      </c>
      <c r="Q230" s="319">
        <f>LOOKUP($B$2,単価明細!J:J,単価明細!K:K)</f>
        <v>1800</v>
      </c>
      <c r="R230" s="319">
        <f t="shared" si="63"/>
        <v>4950</v>
      </c>
      <c r="S230" s="319">
        <f t="shared" si="64"/>
        <v>54520</v>
      </c>
      <c r="T230" s="317">
        <f t="shared" si="65"/>
        <v>0</v>
      </c>
      <c r="U230" s="314">
        <f t="shared" si="66"/>
        <v>270</v>
      </c>
      <c r="V230" s="314">
        <f t="shared" si="67"/>
        <v>1350</v>
      </c>
      <c r="W230" s="314">
        <f t="shared" si="75"/>
        <v>53510</v>
      </c>
      <c r="X230" s="314">
        <f t="shared" si="68"/>
        <v>5480</v>
      </c>
      <c r="Y230" s="314">
        <f t="shared" si="69"/>
        <v>60340</v>
      </c>
      <c r="Z230" s="317">
        <f t="shared" si="70"/>
        <v>0</v>
      </c>
      <c r="AA230" s="345">
        <f t="shared" si="71"/>
        <v>0</v>
      </c>
    </row>
    <row r="231" spans="1:27">
      <c r="A231" s="322">
        <v>224</v>
      </c>
      <c r="B231" s="315">
        <f>IF($B$4="上水道",IF($B$2&lt;=20,LOOKUP(A231,単価明細!A:A,単価明細!B:B),LOOKUP(A231,単価明細!A:A,単価明細!F:F)),IF($B$2&lt;=20,LOOKUP(A231,単価明細!A:A,単価明細!B:B),LOOKUP(A231,単価明細!A:A,単価明細!F:F))+10)</f>
        <v>240</v>
      </c>
      <c r="C231" s="319">
        <f>IF($B$4="上水道",IF($B$2&lt;=20,LOOKUP(A231,単価明細!A:A,単価明細!C:C),LOOKUP(A231,単価明細!A:A,単価明細!G:G)),IF($B$2&lt;=20,LOOKUP(A231,単価明細!A:A,単価明細!C:C),LOOKUP(A231,単価明細!A:A,単価明細!G:G))+300)</f>
        <v>0</v>
      </c>
      <c r="D231" s="319">
        <f t="shared" si="72"/>
        <v>48010</v>
      </c>
      <c r="E231" s="319">
        <f>LOOKUP($B$2,単価明細!J:J,単価明細!K:K)</f>
        <v>1800</v>
      </c>
      <c r="F231" s="319">
        <f t="shared" si="57"/>
        <v>4980</v>
      </c>
      <c r="G231" s="316">
        <f t="shared" si="58"/>
        <v>54790</v>
      </c>
      <c r="H231" s="315">
        <f>単価明細!M226</f>
        <v>270</v>
      </c>
      <c r="I231" s="319">
        <f>早見表!$Q$37</f>
        <v>1350</v>
      </c>
      <c r="J231" s="314">
        <f t="shared" si="73"/>
        <v>53780</v>
      </c>
      <c r="K231" s="314">
        <f t="shared" si="59"/>
        <v>5510</v>
      </c>
      <c r="L231" s="316">
        <f t="shared" si="60"/>
        <v>60640</v>
      </c>
      <c r="M231" s="319">
        <f t="shared" si="61"/>
        <v>224</v>
      </c>
      <c r="N231" s="319">
        <f>IF($B$1=1,B231,LOOKUP(M231,単価明細!A:A,単価明細!B:B)*B$1)</f>
        <v>240</v>
      </c>
      <c r="O231" s="319">
        <f t="shared" si="62"/>
        <v>0</v>
      </c>
      <c r="P231" s="319">
        <f t="shared" si="74"/>
        <v>48010</v>
      </c>
      <c r="Q231" s="319">
        <f>LOOKUP($B$2,単価明細!J:J,単価明細!K:K)</f>
        <v>1800</v>
      </c>
      <c r="R231" s="319">
        <f t="shared" si="63"/>
        <v>4980</v>
      </c>
      <c r="S231" s="319">
        <f t="shared" si="64"/>
        <v>54790</v>
      </c>
      <c r="T231" s="317">
        <f t="shared" si="65"/>
        <v>0</v>
      </c>
      <c r="U231" s="314">
        <f t="shared" si="66"/>
        <v>270</v>
      </c>
      <c r="V231" s="314">
        <f t="shared" si="67"/>
        <v>1350</v>
      </c>
      <c r="W231" s="314">
        <f t="shared" si="75"/>
        <v>53780</v>
      </c>
      <c r="X231" s="314">
        <f t="shared" si="68"/>
        <v>5510</v>
      </c>
      <c r="Y231" s="314">
        <f t="shared" si="69"/>
        <v>60640</v>
      </c>
      <c r="Z231" s="317">
        <f t="shared" si="70"/>
        <v>0</v>
      </c>
      <c r="AA231" s="345">
        <f t="shared" si="71"/>
        <v>0</v>
      </c>
    </row>
    <row r="232" spans="1:27">
      <c r="A232" s="322">
        <v>225</v>
      </c>
      <c r="B232" s="315">
        <f>IF($B$4="上水道",IF($B$2&lt;=20,LOOKUP(A232,単価明細!A:A,単価明細!B:B),LOOKUP(A232,単価明細!A:A,単価明細!F:F)),IF($B$2&lt;=20,LOOKUP(A232,単価明細!A:A,単価明細!B:B),LOOKUP(A232,単価明細!A:A,単価明細!F:F))+10)</f>
        <v>240</v>
      </c>
      <c r="C232" s="319">
        <f>IF($B$4="上水道",IF($B$2&lt;=20,LOOKUP(A232,単価明細!A:A,単価明細!C:C),LOOKUP(A232,単価明細!A:A,単価明細!G:G)),IF($B$2&lt;=20,LOOKUP(A232,単価明細!A:A,単価明細!C:C),LOOKUP(A232,単価明細!A:A,単価明細!G:G))+300)</f>
        <v>0</v>
      </c>
      <c r="D232" s="319">
        <f t="shared" si="72"/>
        <v>48250</v>
      </c>
      <c r="E232" s="319">
        <f>LOOKUP($B$2,単価明細!J:J,単価明細!K:K)</f>
        <v>1800</v>
      </c>
      <c r="F232" s="319">
        <f t="shared" si="57"/>
        <v>5000</v>
      </c>
      <c r="G232" s="316">
        <f t="shared" si="58"/>
        <v>55050</v>
      </c>
      <c r="H232" s="315">
        <f>単価明細!M227</f>
        <v>270</v>
      </c>
      <c r="I232" s="319">
        <f>早見表!$Q$37</f>
        <v>1350</v>
      </c>
      <c r="J232" s="314">
        <f t="shared" si="73"/>
        <v>54050</v>
      </c>
      <c r="K232" s="314">
        <f t="shared" si="59"/>
        <v>5540</v>
      </c>
      <c r="L232" s="316">
        <f t="shared" si="60"/>
        <v>60940</v>
      </c>
      <c r="M232" s="319">
        <f t="shared" si="61"/>
        <v>225</v>
      </c>
      <c r="N232" s="319">
        <f>IF($B$1=1,B232,LOOKUP(M232,単価明細!A:A,単価明細!B:B)*B$1)</f>
        <v>240</v>
      </c>
      <c r="O232" s="319">
        <f t="shared" si="62"/>
        <v>0</v>
      </c>
      <c r="P232" s="319">
        <f t="shared" si="74"/>
        <v>48250</v>
      </c>
      <c r="Q232" s="319">
        <f>LOOKUP($B$2,単価明細!J:J,単価明細!K:K)</f>
        <v>1800</v>
      </c>
      <c r="R232" s="319">
        <f t="shared" si="63"/>
        <v>5000</v>
      </c>
      <c r="S232" s="319">
        <f t="shared" si="64"/>
        <v>55050</v>
      </c>
      <c r="T232" s="317">
        <f t="shared" si="65"/>
        <v>0</v>
      </c>
      <c r="U232" s="314">
        <f t="shared" si="66"/>
        <v>270</v>
      </c>
      <c r="V232" s="314">
        <f t="shared" si="67"/>
        <v>1350</v>
      </c>
      <c r="W232" s="314">
        <f t="shared" si="75"/>
        <v>54050</v>
      </c>
      <c r="X232" s="314">
        <f t="shared" si="68"/>
        <v>5540</v>
      </c>
      <c r="Y232" s="314">
        <f t="shared" si="69"/>
        <v>60940</v>
      </c>
      <c r="Z232" s="317">
        <f t="shared" si="70"/>
        <v>0</v>
      </c>
      <c r="AA232" s="345">
        <f t="shared" si="71"/>
        <v>0</v>
      </c>
    </row>
    <row r="233" spans="1:27">
      <c r="A233" s="322">
        <v>226</v>
      </c>
      <c r="B233" s="315">
        <f>IF($B$4="上水道",IF($B$2&lt;=20,LOOKUP(A233,単価明細!A:A,単価明細!B:B),LOOKUP(A233,単価明細!A:A,単価明細!F:F)),IF($B$2&lt;=20,LOOKUP(A233,単価明細!A:A,単価明細!B:B),LOOKUP(A233,単価明細!A:A,単価明細!F:F))+10)</f>
        <v>240</v>
      </c>
      <c r="C233" s="319">
        <f>IF($B$4="上水道",IF($B$2&lt;=20,LOOKUP(A233,単価明細!A:A,単価明細!C:C),LOOKUP(A233,単価明細!A:A,単価明細!G:G)),IF($B$2&lt;=20,LOOKUP(A233,単価明細!A:A,単価明細!C:C),LOOKUP(A233,単価明細!A:A,単価明細!G:G))+300)</f>
        <v>0</v>
      </c>
      <c r="D233" s="319">
        <f t="shared" si="72"/>
        <v>48490</v>
      </c>
      <c r="E233" s="319">
        <f>LOOKUP($B$2,単価明細!J:J,単価明細!K:K)</f>
        <v>1800</v>
      </c>
      <c r="F233" s="319">
        <f t="shared" si="57"/>
        <v>5020</v>
      </c>
      <c r="G233" s="316">
        <f t="shared" si="58"/>
        <v>55310</v>
      </c>
      <c r="H233" s="315">
        <f>単価明細!M228</f>
        <v>270</v>
      </c>
      <c r="I233" s="319">
        <f>早見表!$Q$37</f>
        <v>1350</v>
      </c>
      <c r="J233" s="314">
        <f t="shared" si="73"/>
        <v>54320</v>
      </c>
      <c r="K233" s="314">
        <f t="shared" si="59"/>
        <v>5560</v>
      </c>
      <c r="L233" s="316">
        <f t="shared" si="60"/>
        <v>61230</v>
      </c>
      <c r="M233" s="319">
        <f t="shared" si="61"/>
        <v>226</v>
      </c>
      <c r="N233" s="319">
        <f>IF($B$1=1,B233,LOOKUP(M233,単価明細!A:A,単価明細!B:B)*B$1)</f>
        <v>240</v>
      </c>
      <c r="O233" s="319">
        <f t="shared" si="62"/>
        <v>0</v>
      </c>
      <c r="P233" s="319">
        <f t="shared" si="74"/>
        <v>48490</v>
      </c>
      <c r="Q233" s="319">
        <f>LOOKUP($B$2,単価明細!J:J,単価明細!K:K)</f>
        <v>1800</v>
      </c>
      <c r="R233" s="319">
        <f t="shared" si="63"/>
        <v>5020</v>
      </c>
      <c r="S233" s="319">
        <f t="shared" si="64"/>
        <v>55310</v>
      </c>
      <c r="T233" s="317">
        <f t="shared" si="65"/>
        <v>0</v>
      </c>
      <c r="U233" s="314">
        <f t="shared" si="66"/>
        <v>270</v>
      </c>
      <c r="V233" s="314">
        <f t="shared" si="67"/>
        <v>1350</v>
      </c>
      <c r="W233" s="314">
        <f t="shared" si="75"/>
        <v>54320</v>
      </c>
      <c r="X233" s="314">
        <f t="shared" si="68"/>
        <v>5560</v>
      </c>
      <c r="Y233" s="314">
        <f t="shared" si="69"/>
        <v>61230</v>
      </c>
      <c r="Z233" s="317">
        <f t="shared" si="70"/>
        <v>0</v>
      </c>
      <c r="AA233" s="345">
        <f t="shared" si="71"/>
        <v>0</v>
      </c>
    </row>
    <row r="234" spans="1:27">
      <c r="A234" s="322">
        <v>227</v>
      </c>
      <c r="B234" s="315">
        <f>IF($B$4="上水道",IF($B$2&lt;=20,LOOKUP(A234,単価明細!A:A,単価明細!B:B),LOOKUP(A234,単価明細!A:A,単価明細!F:F)),IF($B$2&lt;=20,LOOKUP(A234,単価明細!A:A,単価明細!B:B),LOOKUP(A234,単価明細!A:A,単価明細!F:F))+10)</f>
        <v>240</v>
      </c>
      <c r="C234" s="319">
        <f>IF($B$4="上水道",IF($B$2&lt;=20,LOOKUP(A234,単価明細!A:A,単価明細!C:C),LOOKUP(A234,単価明細!A:A,単価明細!G:G)),IF($B$2&lt;=20,LOOKUP(A234,単価明細!A:A,単価明細!C:C),LOOKUP(A234,単価明細!A:A,単価明細!G:G))+300)</f>
        <v>0</v>
      </c>
      <c r="D234" s="319">
        <f t="shared" si="72"/>
        <v>48730</v>
      </c>
      <c r="E234" s="319">
        <f>LOOKUP($B$2,単価明細!J:J,単価明細!K:K)</f>
        <v>1800</v>
      </c>
      <c r="F234" s="319">
        <f t="shared" si="57"/>
        <v>5050</v>
      </c>
      <c r="G234" s="316">
        <f t="shared" si="58"/>
        <v>55580</v>
      </c>
      <c r="H234" s="315">
        <f>単価明細!M229</f>
        <v>270</v>
      </c>
      <c r="I234" s="319">
        <f>早見表!$Q$37</f>
        <v>1350</v>
      </c>
      <c r="J234" s="314">
        <f t="shared" si="73"/>
        <v>54590</v>
      </c>
      <c r="K234" s="314">
        <f t="shared" si="59"/>
        <v>5590</v>
      </c>
      <c r="L234" s="316">
        <f t="shared" si="60"/>
        <v>61530</v>
      </c>
      <c r="M234" s="319">
        <f t="shared" si="61"/>
        <v>227</v>
      </c>
      <c r="N234" s="319">
        <f>IF($B$1=1,B234,LOOKUP(M234,単価明細!A:A,単価明細!B:B)*B$1)</f>
        <v>240</v>
      </c>
      <c r="O234" s="319">
        <f t="shared" si="62"/>
        <v>0</v>
      </c>
      <c r="P234" s="319">
        <f t="shared" si="74"/>
        <v>48730</v>
      </c>
      <c r="Q234" s="319">
        <f>LOOKUP($B$2,単価明細!J:J,単価明細!K:K)</f>
        <v>1800</v>
      </c>
      <c r="R234" s="319">
        <f t="shared" si="63"/>
        <v>5050</v>
      </c>
      <c r="S234" s="319">
        <f t="shared" si="64"/>
        <v>55580</v>
      </c>
      <c r="T234" s="317">
        <f t="shared" si="65"/>
        <v>0</v>
      </c>
      <c r="U234" s="314">
        <f t="shared" si="66"/>
        <v>270</v>
      </c>
      <c r="V234" s="314">
        <f t="shared" si="67"/>
        <v>1350</v>
      </c>
      <c r="W234" s="314">
        <f t="shared" si="75"/>
        <v>54590</v>
      </c>
      <c r="X234" s="314">
        <f t="shared" si="68"/>
        <v>5590</v>
      </c>
      <c r="Y234" s="314">
        <f t="shared" si="69"/>
        <v>61530</v>
      </c>
      <c r="Z234" s="317">
        <f t="shared" si="70"/>
        <v>0</v>
      </c>
      <c r="AA234" s="345">
        <f t="shared" si="71"/>
        <v>0</v>
      </c>
    </row>
    <row r="235" spans="1:27">
      <c r="A235" s="322">
        <v>228</v>
      </c>
      <c r="B235" s="315">
        <f>IF($B$4="上水道",IF($B$2&lt;=20,LOOKUP(A235,単価明細!A:A,単価明細!B:B),LOOKUP(A235,単価明細!A:A,単価明細!F:F)),IF($B$2&lt;=20,LOOKUP(A235,単価明細!A:A,単価明細!B:B),LOOKUP(A235,単価明細!A:A,単価明細!F:F))+10)</f>
        <v>240</v>
      </c>
      <c r="C235" s="319">
        <f>IF($B$4="上水道",IF($B$2&lt;=20,LOOKUP(A235,単価明細!A:A,単価明細!C:C),LOOKUP(A235,単価明細!A:A,単価明細!G:G)),IF($B$2&lt;=20,LOOKUP(A235,単価明細!A:A,単価明細!C:C),LOOKUP(A235,単価明細!A:A,単価明細!G:G))+300)</f>
        <v>0</v>
      </c>
      <c r="D235" s="319">
        <f t="shared" si="72"/>
        <v>48970</v>
      </c>
      <c r="E235" s="319">
        <f>LOOKUP($B$2,単価明細!J:J,単価明細!K:K)</f>
        <v>1800</v>
      </c>
      <c r="F235" s="319">
        <f t="shared" si="57"/>
        <v>5070</v>
      </c>
      <c r="G235" s="316">
        <f t="shared" si="58"/>
        <v>55840</v>
      </c>
      <c r="H235" s="315">
        <f>単価明細!M230</f>
        <v>270</v>
      </c>
      <c r="I235" s="319">
        <f>早見表!$Q$37</f>
        <v>1350</v>
      </c>
      <c r="J235" s="314">
        <f t="shared" si="73"/>
        <v>54860</v>
      </c>
      <c r="K235" s="314">
        <f t="shared" si="59"/>
        <v>5620</v>
      </c>
      <c r="L235" s="316">
        <f t="shared" si="60"/>
        <v>61830</v>
      </c>
      <c r="M235" s="319">
        <f t="shared" si="61"/>
        <v>228</v>
      </c>
      <c r="N235" s="319">
        <f>IF($B$1=1,B235,LOOKUP(M235,単価明細!A:A,単価明細!B:B)*B$1)</f>
        <v>240</v>
      </c>
      <c r="O235" s="319">
        <f t="shared" si="62"/>
        <v>0</v>
      </c>
      <c r="P235" s="319">
        <f t="shared" si="74"/>
        <v>48970</v>
      </c>
      <c r="Q235" s="319">
        <f>LOOKUP($B$2,単価明細!J:J,単価明細!K:K)</f>
        <v>1800</v>
      </c>
      <c r="R235" s="319">
        <f t="shared" si="63"/>
        <v>5070</v>
      </c>
      <c r="S235" s="319">
        <f t="shared" si="64"/>
        <v>55840</v>
      </c>
      <c r="T235" s="317">
        <f t="shared" si="65"/>
        <v>0</v>
      </c>
      <c r="U235" s="314">
        <f t="shared" si="66"/>
        <v>270</v>
      </c>
      <c r="V235" s="314">
        <f t="shared" si="67"/>
        <v>1350</v>
      </c>
      <c r="W235" s="314">
        <f t="shared" si="75"/>
        <v>54860</v>
      </c>
      <c r="X235" s="314">
        <f t="shared" si="68"/>
        <v>5620</v>
      </c>
      <c r="Y235" s="314">
        <f t="shared" si="69"/>
        <v>61830</v>
      </c>
      <c r="Z235" s="317">
        <f t="shared" si="70"/>
        <v>0</v>
      </c>
      <c r="AA235" s="345">
        <f t="shared" si="71"/>
        <v>0</v>
      </c>
    </row>
    <row r="236" spans="1:27">
      <c r="A236" s="322">
        <v>229</v>
      </c>
      <c r="B236" s="315">
        <f>IF($B$4="上水道",IF($B$2&lt;=20,LOOKUP(A236,単価明細!A:A,単価明細!B:B),LOOKUP(A236,単価明細!A:A,単価明細!F:F)),IF($B$2&lt;=20,LOOKUP(A236,単価明細!A:A,単価明細!B:B),LOOKUP(A236,単価明細!A:A,単価明細!F:F))+10)</f>
        <v>240</v>
      </c>
      <c r="C236" s="319">
        <f>IF($B$4="上水道",IF($B$2&lt;=20,LOOKUP(A236,単価明細!A:A,単価明細!C:C),LOOKUP(A236,単価明細!A:A,単価明細!G:G)),IF($B$2&lt;=20,LOOKUP(A236,単価明細!A:A,単価明細!C:C),LOOKUP(A236,単価明細!A:A,単価明細!G:G))+300)</f>
        <v>0</v>
      </c>
      <c r="D236" s="319">
        <f t="shared" si="72"/>
        <v>49210</v>
      </c>
      <c r="E236" s="319">
        <f>LOOKUP($B$2,単価明細!J:J,単価明細!K:K)</f>
        <v>1800</v>
      </c>
      <c r="F236" s="319">
        <f t="shared" si="57"/>
        <v>5100</v>
      </c>
      <c r="G236" s="316">
        <f t="shared" si="58"/>
        <v>56110</v>
      </c>
      <c r="H236" s="315">
        <f>単価明細!M231</f>
        <v>270</v>
      </c>
      <c r="I236" s="319">
        <f>早見表!$Q$37</f>
        <v>1350</v>
      </c>
      <c r="J236" s="314">
        <f t="shared" si="73"/>
        <v>55130</v>
      </c>
      <c r="K236" s="314">
        <f t="shared" si="59"/>
        <v>5640</v>
      </c>
      <c r="L236" s="316">
        <f t="shared" si="60"/>
        <v>62120</v>
      </c>
      <c r="M236" s="319">
        <f t="shared" si="61"/>
        <v>229</v>
      </c>
      <c r="N236" s="319">
        <f>IF($B$1=1,B236,LOOKUP(M236,単価明細!A:A,単価明細!B:B)*B$1)</f>
        <v>240</v>
      </c>
      <c r="O236" s="319">
        <f t="shared" si="62"/>
        <v>0</v>
      </c>
      <c r="P236" s="319">
        <f t="shared" si="74"/>
        <v>49210</v>
      </c>
      <c r="Q236" s="319">
        <f>LOOKUP($B$2,単価明細!J:J,単価明細!K:K)</f>
        <v>1800</v>
      </c>
      <c r="R236" s="319">
        <f t="shared" si="63"/>
        <v>5100</v>
      </c>
      <c r="S236" s="319">
        <f t="shared" si="64"/>
        <v>56110</v>
      </c>
      <c r="T236" s="317">
        <f t="shared" si="65"/>
        <v>0</v>
      </c>
      <c r="U236" s="314">
        <f t="shared" si="66"/>
        <v>270</v>
      </c>
      <c r="V236" s="314">
        <f t="shared" si="67"/>
        <v>1350</v>
      </c>
      <c r="W236" s="314">
        <f t="shared" si="75"/>
        <v>55130</v>
      </c>
      <c r="X236" s="314">
        <f t="shared" si="68"/>
        <v>5640</v>
      </c>
      <c r="Y236" s="314">
        <f t="shared" si="69"/>
        <v>62120</v>
      </c>
      <c r="Z236" s="317">
        <f t="shared" si="70"/>
        <v>0</v>
      </c>
      <c r="AA236" s="345">
        <f t="shared" si="71"/>
        <v>0</v>
      </c>
    </row>
    <row r="237" spans="1:27">
      <c r="A237" s="322">
        <v>230</v>
      </c>
      <c r="B237" s="315">
        <f>IF($B$4="上水道",IF($B$2&lt;=20,LOOKUP(A237,単価明細!A:A,単価明細!B:B),LOOKUP(A237,単価明細!A:A,単価明細!F:F)),IF($B$2&lt;=20,LOOKUP(A237,単価明細!A:A,単価明細!B:B),LOOKUP(A237,単価明細!A:A,単価明細!F:F))+10)</f>
        <v>240</v>
      </c>
      <c r="C237" s="319">
        <f>IF($B$4="上水道",IF($B$2&lt;=20,LOOKUP(A237,単価明細!A:A,単価明細!C:C),LOOKUP(A237,単価明細!A:A,単価明細!G:G)),IF($B$2&lt;=20,LOOKUP(A237,単価明細!A:A,単価明細!C:C),LOOKUP(A237,単価明細!A:A,単価明細!G:G))+300)</f>
        <v>0</v>
      </c>
      <c r="D237" s="319">
        <f t="shared" si="72"/>
        <v>49450</v>
      </c>
      <c r="E237" s="319">
        <f>LOOKUP($B$2,単価明細!J:J,単価明細!K:K)</f>
        <v>1800</v>
      </c>
      <c r="F237" s="319">
        <f t="shared" si="57"/>
        <v>5120</v>
      </c>
      <c r="G237" s="316">
        <f t="shared" si="58"/>
        <v>56370</v>
      </c>
      <c r="H237" s="315">
        <f>単価明細!M232</f>
        <v>270</v>
      </c>
      <c r="I237" s="319">
        <f>早見表!$Q$37</f>
        <v>1350</v>
      </c>
      <c r="J237" s="314">
        <f t="shared" si="73"/>
        <v>55400</v>
      </c>
      <c r="K237" s="314">
        <f t="shared" si="59"/>
        <v>5670</v>
      </c>
      <c r="L237" s="316">
        <f t="shared" si="60"/>
        <v>62420</v>
      </c>
      <c r="M237" s="319">
        <f t="shared" si="61"/>
        <v>230</v>
      </c>
      <c r="N237" s="319">
        <f>IF($B$1=1,B237,LOOKUP(M237,単価明細!A:A,単価明細!B:B)*B$1)</f>
        <v>240</v>
      </c>
      <c r="O237" s="319">
        <f t="shared" si="62"/>
        <v>0</v>
      </c>
      <c r="P237" s="319">
        <f t="shared" si="74"/>
        <v>49450</v>
      </c>
      <c r="Q237" s="319">
        <f>LOOKUP($B$2,単価明細!J:J,単価明細!K:K)</f>
        <v>1800</v>
      </c>
      <c r="R237" s="319">
        <f t="shared" si="63"/>
        <v>5120</v>
      </c>
      <c r="S237" s="319">
        <f t="shared" si="64"/>
        <v>56370</v>
      </c>
      <c r="T237" s="317">
        <f t="shared" si="65"/>
        <v>0</v>
      </c>
      <c r="U237" s="314">
        <f t="shared" si="66"/>
        <v>270</v>
      </c>
      <c r="V237" s="314">
        <f t="shared" si="67"/>
        <v>1350</v>
      </c>
      <c r="W237" s="314">
        <f t="shared" si="75"/>
        <v>55400</v>
      </c>
      <c r="X237" s="314">
        <f t="shared" si="68"/>
        <v>5670</v>
      </c>
      <c r="Y237" s="314">
        <f t="shared" si="69"/>
        <v>62420</v>
      </c>
      <c r="Z237" s="317">
        <f t="shared" si="70"/>
        <v>0</v>
      </c>
      <c r="AA237" s="345">
        <f t="shared" si="71"/>
        <v>0</v>
      </c>
    </row>
    <row r="238" spans="1:27">
      <c r="A238" s="322">
        <v>231</v>
      </c>
      <c r="B238" s="315">
        <f>IF($B$4="上水道",IF($B$2&lt;=20,LOOKUP(A238,単価明細!A:A,単価明細!B:B),LOOKUP(A238,単価明細!A:A,単価明細!F:F)),IF($B$2&lt;=20,LOOKUP(A238,単価明細!A:A,単価明細!B:B),LOOKUP(A238,単価明細!A:A,単価明細!F:F))+10)</f>
        <v>240</v>
      </c>
      <c r="C238" s="319">
        <f>IF($B$4="上水道",IF($B$2&lt;=20,LOOKUP(A238,単価明細!A:A,単価明細!C:C),LOOKUP(A238,単価明細!A:A,単価明細!G:G)),IF($B$2&lt;=20,LOOKUP(A238,単価明細!A:A,単価明細!C:C),LOOKUP(A238,単価明細!A:A,単価明細!G:G))+300)</f>
        <v>0</v>
      </c>
      <c r="D238" s="319">
        <f t="shared" si="72"/>
        <v>49690</v>
      </c>
      <c r="E238" s="319">
        <f>LOOKUP($B$2,単価明細!J:J,単価明細!K:K)</f>
        <v>1800</v>
      </c>
      <c r="F238" s="319">
        <f t="shared" si="57"/>
        <v>5140</v>
      </c>
      <c r="G238" s="316">
        <f t="shared" si="58"/>
        <v>56630</v>
      </c>
      <c r="H238" s="315">
        <f>単価明細!M233</f>
        <v>270</v>
      </c>
      <c r="I238" s="319">
        <f>早見表!$Q$37</f>
        <v>1350</v>
      </c>
      <c r="J238" s="314">
        <f t="shared" si="73"/>
        <v>55670</v>
      </c>
      <c r="K238" s="314">
        <f t="shared" si="59"/>
        <v>5700</v>
      </c>
      <c r="L238" s="316">
        <f t="shared" si="60"/>
        <v>62720</v>
      </c>
      <c r="M238" s="319">
        <f t="shared" si="61"/>
        <v>231</v>
      </c>
      <c r="N238" s="319">
        <f>IF($B$1=1,B238,LOOKUP(M238,単価明細!A:A,単価明細!B:B)*B$1)</f>
        <v>240</v>
      </c>
      <c r="O238" s="319">
        <f t="shared" si="62"/>
        <v>0</v>
      </c>
      <c r="P238" s="319">
        <f t="shared" si="74"/>
        <v>49690</v>
      </c>
      <c r="Q238" s="319">
        <f>LOOKUP($B$2,単価明細!J:J,単価明細!K:K)</f>
        <v>1800</v>
      </c>
      <c r="R238" s="319">
        <f t="shared" si="63"/>
        <v>5140</v>
      </c>
      <c r="S238" s="319">
        <f t="shared" si="64"/>
        <v>56630</v>
      </c>
      <c r="T238" s="317">
        <f t="shared" si="65"/>
        <v>0</v>
      </c>
      <c r="U238" s="314">
        <f t="shared" si="66"/>
        <v>270</v>
      </c>
      <c r="V238" s="314">
        <f t="shared" si="67"/>
        <v>1350</v>
      </c>
      <c r="W238" s="314">
        <f t="shared" si="75"/>
        <v>55670</v>
      </c>
      <c r="X238" s="314">
        <f t="shared" si="68"/>
        <v>5700</v>
      </c>
      <c r="Y238" s="314">
        <f t="shared" si="69"/>
        <v>62720</v>
      </c>
      <c r="Z238" s="317">
        <f t="shared" si="70"/>
        <v>0</v>
      </c>
      <c r="AA238" s="345">
        <f t="shared" si="71"/>
        <v>0</v>
      </c>
    </row>
    <row r="239" spans="1:27">
      <c r="A239" s="322">
        <v>232</v>
      </c>
      <c r="B239" s="315">
        <f>IF($B$4="上水道",IF($B$2&lt;=20,LOOKUP(A239,単価明細!A:A,単価明細!B:B),LOOKUP(A239,単価明細!A:A,単価明細!F:F)),IF($B$2&lt;=20,LOOKUP(A239,単価明細!A:A,単価明細!B:B),LOOKUP(A239,単価明細!A:A,単価明細!F:F))+10)</f>
        <v>240</v>
      </c>
      <c r="C239" s="319">
        <f>IF($B$4="上水道",IF($B$2&lt;=20,LOOKUP(A239,単価明細!A:A,単価明細!C:C),LOOKUP(A239,単価明細!A:A,単価明細!G:G)),IF($B$2&lt;=20,LOOKUP(A239,単価明細!A:A,単価明細!C:C),LOOKUP(A239,単価明細!A:A,単価明細!G:G))+300)</f>
        <v>0</v>
      </c>
      <c r="D239" s="319">
        <f t="shared" si="72"/>
        <v>49930</v>
      </c>
      <c r="E239" s="319">
        <f>LOOKUP($B$2,単価明細!J:J,単価明細!K:K)</f>
        <v>1800</v>
      </c>
      <c r="F239" s="319">
        <f t="shared" si="57"/>
        <v>5170</v>
      </c>
      <c r="G239" s="316">
        <f t="shared" si="58"/>
        <v>56900</v>
      </c>
      <c r="H239" s="315">
        <f>単価明細!M234</f>
        <v>270</v>
      </c>
      <c r="I239" s="319">
        <f>早見表!$Q$37</f>
        <v>1350</v>
      </c>
      <c r="J239" s="314">
        <f t="shared" si="73"/>
        <v>55940</v>
      </c>
      <c r="K239" s="314">
        <f t="shared" si="59"/>
        <v>5720</v>
      </c>
      <c r="L239" s="316">
        <f t="shared" si="60"/>
        <v>63010</v>
      </c>
      <c r="M239" s="319">
        <f t="shared" si="61"/>
        <v>232</v>
      </c>
      <c r="N239" s="319">
        <f>IF($B$1=1,B239,LOOKUP(M239,単価明細!A:A,単価明細!B:B)*B$1)</f>
        <v>240</v>
      </c>
      <c r="O239" s="319">
        <f t="shared" si="62"/>
        <v>0</v>
      </c>
      <c r="P239" s="319">
        <f t="shared" si="74"/>
        <v>49930</v>
      </c>
      <c r="Q239" s="319">
        <f>LOOKUP($B$2,単価明細!J:J,単価明細!K:K)</f>
        <v>1800</v>
      </c>
      <c r="R239" s="319">
        <f t="shared" si="63"/>
        <v>5170</v>
      </c>
      <c r="S239" s="319">
        <f t="shared" si="64"/>
        <v>56900</v>
      </c>
      <c r="T239" s="317">
        <f t="shared" si="65"/>
        <v>0</v>
      </c>
      <c r="U239" s="314">
        <f t="shared" si="66"/>
        <v>270</v>
      </c>
      <c r="V239" s="314">
        <f t="shared" si="67"/>
        <v>1350</v>
      </c>
      <c r="W239" s="314">
        <f t="shared" si="75"/>
        <v>55940</v>
      </c>
      <c r="X239" s="314">
        <f t="shared" si="68"/>
        <v>5720</v>
      </c>
      <c r="Y239" s="314">
        <f t="shared" si="69"/>
        <v>63010</v>
      </c>
      <c r="Z239" s="317">
        <f t="shared" si="70"/>
        <v>0</v>
      </c>
      <c r="AA239" s="345">
        <f t="shared" si="71"/>
        <v>0</v>
      </c>
    </row>
    <row r="240" spans="1:27">
      <c r="A240" s="322">
        <v>233</v>
      </c>
      <c r="B240" s="315">
        <f>IF($B$4="上水道",IF($B$2&lt;=20,LOOKUP(A240,単価明細!A:A,単価明細!B:B),LOOKUP(A240,単価明細!A:A,単価明細!F:F)),IF($B$2&lt;=20,LOOKUP(A240,単価明細!A:A,単価明細!B:B),LOOKUP(A240,単価明細!A:A,単価明細!F:F))+10)</f>
        <v>240</v>
      </c>
      <c r="C240" s="319">
        <f>IF($B$4="上水道",IF($B$2&lt;=20,LOOKUP(A240,単価明細!A:A,単価明細!C:C),LOOKUP(A240,単価明細!A:A,単価明細!G:G)),IF($B$2&lt;=20,LOOKUP(A240,単価明細!A:A,単価明細!C:C),LOOKUP(A240,単価明細!A:A,単価明細!G:G))+300)</f>
        <v>0</v>
      </c>
      <c r="D240" s="319">
        <f t="shared" si="72"/>
        <v>50170</v>
      </c>
      <c r="E240" s="319">
        <f>LOOKUP($B$2,単価明細!J:J,単価明細!K:K)</f>
        <v>1800</v>
      </c>
      <c r="F240" s="319">
        <f t="shared" si="57"/>
        <v>5190</v>
      </c>
      <c r="G240" s="316">
        <f t="shared" si="58"/>
        <v>57160</v>
      </c>
      <c r="H240" s="315">
        <f>単価明細!M235</f>
        <v>270</v>
      </c>
      <c r="I240" s="319">
        <f>早見表!$Q$37</f>
        <v>1350</v>
      </c>
      <c r="J240" s="314">
        <f t="shared" si="73"/>
        <v>56210</v>
      </c>
      <c r="K240" s="314">
        <f t="shared" si="59"/>
        <v>5750</v>
      </c>
      <c r="L240" s="316">
        <f t="shared" si="60"/>
        <v>63310</v>
      </c>
      <c r="M240" s="319">
        <f t="shared" si="61"/>
        <v>233</v>
      </c>
      <c r="N240" s="319">
        <f>IF($B$1=1,B240,LOOKUP(M240,単価明細!A:A,単価明細!B:B)*B$1)</f>
        <v>240</v>
      </c>
      <c r="O240" s="319">
        <f t="shared" si="62"/>
        <v>0</v>
      </c>
      <c r="P240" s="319">
        <f t="shared" si="74"/>
        <v>50170</v>
      </c>
      <c r="Q240" s="319">
        <f>LOOKUP($B$2,単価明細!J:J,単価明細!K:K)</f>
        <v>1800</v>
      </c>
      <c r="R240" s="319">
        <f t="shared" si="63"/>
        <v>5190</v>
      </c>
      <c r="S240" s="319">
        <f t="shared" si="64"/>
        <v>57160</v>
      </c>
      <c r="T240" s="317">
        <f t="shared" si="65"/>
        <v>0</v>
      </c>
      <c r="U240" s="314">
        <f t="shared" si="66"/>
        <v>270</v>
      </c>
      <c r="V240" s="314">
        <f t="shared" si="67"/>
        <v>1350</v>
      </c>
      <c r="W240" s="314">
        <f t="shared" si="75"/>
        <v>56210</v>
      </c>
      <c r="X240" s="314">
        <f t="shared" si="68"/>
        <v>5750</v>
      </c>
      <c r="Y240" s="314">
        <f t="shared" si="69"/>
        <v>63310</v>
      </c>
      <c r="Z240" s="317">
        <f t="shared" si="70"/>
        <v>0</v>
      </c>
      <c r="AA240" s="345">
        <f t="shared" si="71"/>
        <v>0</v>
      </c>
    </row>
    <row r="241" spans="1:27">
      <c r="A241" s="322">
        <v>234</v>
      </c>
      <c r="B241" s="315">
        <f>IF($B$4="上水道",IF($B$2&lt;=20,LOOKUP(A241,単価明細!A:A,単価明細!B:B),LOOKUP(A241,単価明細!A:A,単価明細!F:F)),IF($B$2&lt;=20,LOOKUP(A241,単価明細!A:A,単価明細!B:B),LOOKUP(A241,単価明細!A:A,単価明細!F:F))+10)</f>
        <v>240</v>
      </c>
      <c r="C241" s="319">
        <f>IF($B$4="上水道",IF($B$2&lt;=20,LOOKUP(A241,単価明細!A:A,単価明細!C:C),LOOKUP(A241,単価明細!A:A,単価明細!G:G)),IF($B$2&lt;=20,LOOKUP(A241,単価明細!A:A,単価明細!C:C),LOOKUP(A241,単価明細!A:A,単価明細!G:G))+300)</f>
        <v>0</v>
      </c>
      <c r="D241" s="319">
        <f t="shared" si="72"/>
        <v>50410</v>
      </c>
      <c r="E241" s="319">
        <f>LOOKUP($B$2,単価明細!J:J,単価明細!K:K)</f>
        <v>1800</v>
      </c>
      <c r="F241" s="319">
        <f t="shared" si="57"/>
        <v>5220</v>
      </c>
      <c r="G241" s="316">
        <f t="shared" si="58"/>
        <v>57430</v>
      </c>
      <c r="H241" s="315">
        <f>単価明細!M236</f>
        <v>270</v>
      </c>
      <c r="I241" s="319">
        <f>早見表!$Q$37</f>
        <v>1350</v>
      </c>
      <c r="J241" s="314">
        <f t="shared" si="73"/>
        <v>56480</v>
      </c>
      <c r="K241" s="314">
        <f t="shared" si="59"/>
        <v>5780</v>
      </c>
      <c r="L241" s="316">
        <f t="shared" si="60"/>
        <v>63610</v>
      </c>
      <c r="M241" s="319">
        <f t="shared" si="61"/>
        <v>234</v>
      </c>
      <c r="N241" s="319">
        <f>IF($B$1=1,B241,LOOKUP(M241,単価明細!A:A,単価明細!B:B)*B$1)</f>
        <v>240</v>
      </c>
      <c r="O241" s="319">
        <f t="shared" si="62"/>
        <v>0</v>
      </c>
      <c r="P241" s="319">
        <f t="shared" si="74"/>
        <v>50410</v>
      </c>
      <c r="Q241" s="319">
        <f>LOOKUP($B$2,単価明細!J:J,単価明細!K:K)</f>
        <v>1800</v>
      </c>
      <c r="R241" s="319">
        <f t="shared" si="63"/>
        <v>5220</v>
      </c>
      <c r="S241" s="319">
        <f t="shared" si="64"/>
        <v>57430</v>
      </c>
      <c r="T241" s="317">
        <f t="shared" si="65"/>
        <v>0</v>
      </c>
      <c r="U241" s="314">
        <f t="shared" si="66"/>
        <v>270</v>
      </c>
      <c r="V241" s="314">
        <f t="shared" si="67"/>
        <v>1350</v>
      </c>
      <c r="W241" s="314">
        <f t="shared" si="75"/>
        <v>56480</v>
      </c>
      <c r="X241" s="314">
        <f t="shared" si="68"/>
        <v>5780</v>
      </c>
      <c r="Y241" s="314">
        <f t="shared" si="69"/>
        <v>63610</v>
      </c>
      <c r="Z241" s="317">
        <f t="shared" si="70"/>
        <v>0</v>
      </c>
      <c r="AA241" s="345">
        <f t="shared" si="71"/>
        <v>0</v>
      </c>
    </row>
    <row r="242" spans="1:27">
      <c r="A242" s="322">
        <v>235</v>
      </c>
      <c r="B242" s="315">
        <f>IF($B$4="上水道",IF($B$2&lt;=20,LOOKUP(A242,単価明細!A:A,単価明細!B:B),LOOKUP(A242,単価明細!A:A,単価明細!F:F)),IF($B$2&lt;=20,LOOKUP(A242,単価明細!A:A,単価明細!B:B),LOOKUP(A242,単価明細!A:A,単価明細!F:F))+10)</f>
        <v>240</v>
      </c>
      <c r="C242" s="319">
        <f>IF($B$4="上水道",IF($B$2&lt;=20,LOOKUP(A242,単価明細!A:A,単価明細!C:C),LOOKUP(A242,単価明細!A:A,単価明細!G:G)),IF($B$2&lt;=20,LOOKUP(A242,単価明細!A:A,単価明細!C:C),LOOKUP(A242,単価明細!A:A,単価明細!G:G))+300)</f>
        <v>0</v>
      </c>
      <c r="D242" s="319">
        <f t="shared" si="72"/>
        <v>50650</v>
      </c>
      <c r="E242" s="319">
        <f>LOOKUP($B$2,単価明細!J:J,単価明細!K:K)</f>
        <v>1800</v>
      </c>
      <c r="F242" s="319">
        <f t="shared" si="57"/>
        <v>5240</v>
      </c>
      <c r="G242" s="316">
        <f t="shared" si="58"/>
        <v>57690</v>
      </c>
      <c r="H242" s="315">
        <f>単価明細!M237</f>
        <v>270</v>
      </c>
      <c r="I242" s="319">
        <f>早見表!$Q$37</f>
        <v>1350</v>
      </c>
      <c r="J242" s="314">
        <f t="shared" si="73"/>
        <v>56750</v>
      </c>
      <c r="K242" s="314">
        <f t="shared" si="59"/>
        <v>5810</v>
      </c>
      <c r="L242" s="316">
        <f t="shared" si="60"/>
        <v>63910</v>
      </c>
      <c r="M242" s="319">
        <f t="shared" si="61"/>
        <v>235</v>
      </c>
      <c r="N242" s="319">
        <f>IF($B$1=1,B242,LOOKUP(M242,単価明細!A:A,単価明細!B:B)*B$1)</f>
        <v>240</v>
      </c>
      <c r="O242" s="319">
        <f t="shared" si="62"/>
        <v>0</v>
      </c>
      <c r="P242" s="319">
        <f t="shared" si="74"/>
        <v>50650</v>
      </c>
      <c r="Q242" s="319">
        <f>LOOKUP($B$2,単価明細!J:J,単価明細!K:K)</f>
        <v>1800</v>
      </c>
      <c r="R242" s="319">
        <f t="shared" si="63"/>
        <v>5240</v>
      </c>
      <c r="S242" s="319">
        <f t="shared" si="64"/>
        <v>57690</v>
      </c>
      <c r="T242" s="317">
        <f t="shared" si="65"/>
        <v>0</v>
      </c>
      <c r="U242" s="314">
        <f t="shared" si="66"/>
        <v>270</v>
      </c>
      <c r="V242" s="314">
        <f t="shared" si="67"/>
        <v>1350</v>
      </c>
      <c r="W242" s="314">
        <f t="shared" si="75"/>
        <v>56750</v>
      </c>
      <c r="X242" s="314">
        <f t="shared" si="68"/>
        <v>5810</v>
      </c>
      <c r="Y242" s="314">
        <f t="shared" si="69"/>
        <v>63910</v>
      </c>
      <c r="Z242" s="317">
        <f t="shared" si="70"/>
        <v>0</v>
      </c>
      <c r="AA242" s="345">
        <f t="shared" si="71"/>
        <v>0</v>
      </c>
    </row>
    <row r="243" spans="1:27">
      <c r="A243" s="322">
        <v>236</v>
      </c>
      <c r="B243" s="315">
        <f>IF($B$4="上水道",IF($B$2&lt;=20,LOOKUP(A243,単価明細!A:A,単価明細!B:B),LOOKUP(A243,単価明細!A:A,単価明細!F:F)),IF($B$2&lt;=20,LOOKUP(A243,単価明細!A:A,単価明細!B:B),LOOKUP(A243,単価明細!A:A,単価明細!F:F))+10)</f>
        <v>240</v>
      </c>
      <c r="C243" s="319">
        <f>IF($B$4="上水道",IF($B$2&lt;=20,LOOKUP(A243,単価明細!A:A,単価明細!C:C),LOOKUP(A243,単価明細!A:A,単価明細!G:G)),IF($B$2&lt;=20,LOOKUP(A243,単価明細!A:A,単価明細!C:C),LOOKUP(A243,単価明細!A:A,単価明細!G:G))+300)</f>
        <v>0</v>
      </c>
      <c r="D243" s="319">
        <f t="shared" si="72"/>
        <v>50890</v>
      </c>
      <c r="E243" s="319">
        <f>LOOKUP($B$2,単価明細!J:J,単価明細!K:K)</f>
        <v>1800</v>
      </c>
      <c r="F243" s="319">
        <f t="shared" si="57"/>
        <v>5260</v>
      </c>
      <c r="G243" s="316">
        <f t="shared" si="58"/>
        <v>57950</v>
      </c>
      <c r="H243" s="315">
        <f>単価明細!M238</f>
        <v>270</v>
      </c>
      <c r="I243" s="319">
        <f>早見表!$Q$37</f>
        <v>1350</v>
      </c>
      <c r="J243" s="314">
        <f t="shared" si="73"/>
        <v>57020</v>
      </c>
      <c r="K243" s="314">
        <f t="shared" si="59"/>
        <v>5830</v>
      </c>
      <c r="L243" s="316">
        <f t="shared" si="60"/>
        <v>64200</v>
      </c>
      <c r="M243" s="319">
        <f t="shared" si="61"/>
        <v>236</v>
      </c>
      <c r="N243" s="319">
        <f>IF($B$1=1,B243,LOOKUP(M243,単価明細!A:A,単価明細!B:B)*B$1)</f>
        <v>240</v>
      </c>
      <c r="O243" s="319">
        <f t="shared" si="62"/>
        <v>0</v>
      </c>
      <c r="P243" s="319">
        <f t="shared" si="74"/>
        <v>50890</v>
      </c>
      <c r="Q243" s="319">
        <f>LOOKUP($B$2,単価明細!J:J,単価明細!K:K)</f>
        <v>1800</v>
      </c>
      <c r="R243" s="319">
        <f t="shared" si="63"/>
        <v>5260</v>
      </c>
      <c r="S243" s="319">
        <f t="shared" si="64"/>
        <v>57950</v>
      </c>
      <c r="T243" s="317">
        <f t="shared" si="65"/>
        <v>0</v>
      </c>
      <c r="U243" s="314">
        <f t="shared" si="66"/>
        <v>270</v>
      </c>
      <c r="V243" s="314">
        <f t="shared" si="67"/>
        <v>1350</v>
      </c>
      <c r="W243" s="314">
        <f t="shared" si="75"/>
        <v>57020</v>
      </c>
      <c r="X243" s="314">
        <f t="shared" si="68"/>
        <v>5830</v>
      </c>
      <c r="Y243" s="314">
        <f t="shared" si="69"/>
        <v>64200</v>
      </c>
      <c r="Z243" s="317">
        <f t="shared" si="70"/>
        <v>0</v>
      </c>
      <c r="AA243" s="345">
        <f t="shared" si="71"/>
        <v>0</v>
      </c>
    </row>
    <row r="244" spans="1:27">
      <c r="A244" s="322">
        <v>237</v>
      </c>
      <c r="B244" s="315">
        <f>IF($B$4="上水道",IF($B$2&lt;=20,LOOKUP(A244,単価明細!A:A,単価明細!B:B),LOOKUP(A244,単価明細!A:A,単価明細!F:F)),IF($B$2&lt;=20,LOOKUP(A244,単価明細!A:A,単価明細!B:B),LOOKUP(A244,単価明細!A:A,単価明細!F:F))+10)</f>
        <v>240</v>
      </c>
      <c r="C244" s="319">
        <f>IF($B$4="上水道",IF($B$2&lt;=20,LOOKUP(A244,単価明細!A:A,単価明細!C:C),LOOKUP(A244,単価明細!A:A,単価明細!G:G)),IF($B$2&lt;=20,LOOKUP(A244,単価明細!A:A,単価明細!C:C),LOOKUP(A244,単価明細!A:A,単価明細!G:G))+300)</f>
        <v>0</v>
      </c>
      <c r="D244" s="319">
        <f t="shared" si="72"/>
        <v>51130</v>
      </c>
      <c r="E244" s="319">
        <f>LOOKUP($B$2,単価明細!J:J,単価明細!K:K)</f>
        <v>1800</v>
      </c>
      <c r="F244" s="319">
        <f t="shared" si="57"/>
        <v>5290</v>
      </c>
      <c r="G244" s="316">
        <f t="shared" si="58"/>
        <v>58220</v>
      </c>
      <c r="H244" s="315">
        <f>単価明細!M239</f>
        <v>270</v>
      </c>
      <c r="I244" s="319">
        <f>早見表!$Q$37</f>
        <v>1350</v>
      </c>
      <c r="J244" s="314">
        <f t="shared" si="73"/>
        <v>57290</v>
      </c>
      <c r="K244" s="314">
        <f t="shared" si="59"/>
        <v>5860</v>
      </c>
      <c r="L244" s="316">
        <f t="shared" si="60"/>
        <v>64500</v>
      </c>
      <c r="M244" s="319">
        <f t="shared" si="61"/>
        <v>237</v>
      </c>
      <c r="N244" s="319">
        <f>IF($B$1=1,B244,LOOKUP(M244,単価明細!A:A,単価明細!B:B)*B$1)</f>
        <v>240</v>
      </c>
      <c r="O244" s="319">
        <f t="shared" si="62"/>
        <v>0</v>
      </c>
      <c r="P244" s="319">
        <f t="shared" si="74"/>
        <v>51130</v>
      </c>
      <c r="Q244" s="319">
        <f>LOOKUP($B$2,単価明細!J:J,単価明細!K:K)</f>
        <v>1800</v>
      </c>
      <c r="R244" s="319">
        <f t="shared" si="63"/>
        <v>5290</v>
      </c>
      <c r="S244" s="319">
        <f t="shared" si="64"/>
        <v>58220</v>
      </c>
      <c r="T244" s="317">
        <f t="shared" si="65"/>
        <v>0</v>
      </c>
      <c r="U244" s="314">
        <f t="shared" si="66"/>
        <v>270</v>
      </c>
      <c r="V244" s="314">
        <f t="shared" si="67"/>
        <v>1350</v>
      </c>
      <c r="W244" s="314">
        <f t="shared" si="75"/>
        <v>57290</v>
      </c>
      <c r="X244" s="314">
        <f t="shared" si="68"/>
        <v>5860</v>
      </c>
      <c r="Y244" s="314">
        <f t="shared" si="69"/>
        <v>64500</v>
      </c>
      <c r="Z244" s="317">
        <f t="shared" si="70"/>
        <v>0</v>
      </c>
      <c r="AA244" s="345">
        <f t="shared" si="71"/>
        <v>0</v>
      </c>
    </row>
    <row r="245" spans="1:27">
      <c r="A245" s="322">
        <v>238</v>
      </c>
      <c r="B245" s="315">
        <f>IF($B$4="上水道",IF($B$2&lt;=20,LOOKUP(A245,単価明細!A:A,単価明細!B:B),LOOKUP(A245,単価明細!A:A,単価明細!F:F)),IF($B$2&lt;=20,LOOKUP(A245,単価明細!A:A,単価明細!B:B),LOOKUP(A245,単価明細!A:A,単価明細!F:F))+10)</f>
        <v>240</v>
      </c>
      <c r="C245" s="319">
        <f>IF($B$4="上水道",IF($B$2&lt;=20,LOOKUP(A245,単価明細!A:A,単価明細!C:C),LOOKUP(A245,単価明細!A:A,単価明細!G:G)),IF($B$2&lt;=20,LOOKUP(A245,単価明細!A:A,単価明細!C:C),LOOKUP(A245,単価明細!A:A,単価明細!G:G))+300)</f>
        <v>0</v>
      </c>
      <c r="D245" s="319">
        <f t="shared" si="72"/>
        <v>51370</v>
      </c>
      <c r="E245" s="319">
        <f>LOOKUP($B$2,単価明細!J:J,単価明細!K:K)</f>
        <v>1800</v>
      </c>
      <c r="F245" s="319">
        <f t="shared" si="57"/>
        <v>5310</v>
      </c>
      <c r="G245" s="316">
        <f t="shared" si="58"/>
        <v>58480</v>
      </c>
      <c r="H245" s="315">
        <f>単価明細!M240</f>
        <v>270</v>
      </c>
      <c r="I245" s="319">
        <f>早見表!$Q$37</f>
        <v>1350</v>
      </c>
      <c r="J245" s="314">
        <f t="shared" si="73"/>
        <v>57560</v>
      </c>
      <c r="K245" s="314">
        <f t="shared" si="59"/>
        <v>5890</v>
      </c>
      <c r="L245" s="316">
        <f t="shared" si="60"/>
        <v>64800</v>
      </c>
      <c r="M245" s="319">
        <f t="shared" si="61"/>
        <v>238</v>
      </c>
      <c r="N245" s="319">
        <f>IF($B$1=1,B245,LOOKUP(M245,単価明細!A:A,単価明細!B:B)*B$1)</f>
        <v>240</v>
      </c>
      <c r="O245" s="319">
        <f t="shared" si="62"/>
        <v>0</v>
      </c>
      <c r="P245" s="319">
        <f t="shared" si="74"/>
        <v>51370</v>
      </c>
      <c r="Q245" s="319">
        <f>LOOKUP($B$2,単価明細!J:J,単価明細!K:K)</f>
        <v>1800</v>
      </c>
      <c r="R245" s="319">
        <f t="shared" si="63"/>
        <v>5310</v>
      </c>
      <c r="S245" s="319">
        <f t="shared" si="64"/>
        <v>58480</v>
      </c>
      <c r="T245" s="317">
        <f t="shared" si="65"/>
        <v>0</v>
      </c>
      <c r="U245" s="314">
        <f t="shared" si="66"/>
        <v>270</v>
      </c>
      <c r="V245" s="314">
        <f t="shared" si="67"/>
        <v>1350</v>
      </c>
      <c r="W245" s="314">
        <f t="shared" si="75"/>
        <v>57560</v>
      </c>
      <c r="X245" s="314">
        <f t="shared" si="68"/>
        <v>5890</v>
      </c>
      <c r="Y245" s="314">
        <f t="shared" si="69"/>
        <v>64800</v>
      </c>
      <c r="Z245" s="317">
        <f t="shared" si="70"/>
        <v>0</v>
      </c>
      <c r="AA245" s="345">
        <f t="shared" si="71"/>
        <v>0</v>
      </c>
    </row>
    <row r="246" spans="1:27">
      <c r="A246" s="322">
        <v>239</v>
      </c>
      <c r="B246" s="315">
        <f>IF($B$4="上水道",IF($B$2&lt;=20,LOOKUP(A246,単価明細!A:A,単価明細!B:B),LOOKUP(A246,単価明細!A:A,単価明細!F:F)),IF($B$2&lt;=20,LOOKUP(A246,単価明細!A:A,単価明細!B:B),LOOKUP(A246,単価明細!A:A,単価明細!F:F))+10)</f>
        <v>240</v>
      </c>
      <c r="C246" s="319">
        <f>IF($B$4="上水道",IF($B$2&lt;=20,LOOKUP(A246,単価明細!A:A,単価明細!C:C),LOOKUP(A246,単価明細!A:A,単価明細!G:G)),IF($B$2&lt;=20,LOOKUP(A246,単価明細!A:A,単価明細!C:C),LOOKUP(A246,単価明細!A:A,単価明細!G:G))+300)</f>
        <v>0</v>
      </c>
      <c r="D246" s="319">
        <f t="shared" si="72"/>
        <v>51610</v>
      </c>
      <c r="E246" s="319">
        <f>LOOKUP($B$2,単価明細!J:J,単価明細!K:K)</f>
        <v>1800</v>
      </c>
      <c r="F246" s="319">
        <f t="shared" si="57"/>
        <v>5340</v>
      </c>
      <c r="G246" s="316">
        <f t="shared" si="58"/>
        <v>58750</v>
      </c>
      <c r="H246" s="315">
        <f>単価明細!M241</f>
        <v>270</v>
      </c>
      <c r="I246" s="319">
        <f>早見表!$Q$37</f>
        <v>1350</v>
      </c>
      <c r="J246" s="314">
        <f t="shared" si="73"/>
        <v>57830</v>
      </c>
      <c r="K246" s="314">
        <f t="shared" si="59"/>
        <v>5910</v>
      </c>
      <c r="L246" s="316">
        <f t="shared" si="60"/>
        <v>65090</v>
      </c>
      <c r="M246" s="319">
        <f t="shared" si="61"/>
        <v>239</v>
      </c>
      <c r="N246" s="319">
        <f>IF($B$1=1,B246,LOOKUP(M246,単価明細!A:A,単価明細!B:B)*B$1)</f>
        <v>240</v>
      </c>
      <c r="O246" s="319">
        <f t="shared" si="62"/>
        <v>0</v>
      </c>
      <c r="P246" s="319">
        <f t="shared" si="74"/>
        <v>51610</v>
      </c>
      <c r="Q246" s="319">
        <f>LOOKUP($B$2,単価明細!J:J,単価明細!K:K)</f>
        <v>1800</v>
      </c>
      <c r="R246" s="319">
        <f t="shared" si="63"/>
        <v>5340</v>
      </c>
      <c r="S246" s="319">
        <f t="shared" si="64"/>
        <v>58750</v>
      </c>
      <c r="T246" s="317">
        <f t="shared" si="65"/>
        <v>0</v>
      </c>
      <c r="U246" s="314">
        <f t="shared" si="66"/>
        <v>270</v>
      </c>
      <c r="V246" s="314">
        <f t="shared" si="67"/>
        <v>1350</v>
      </c>
      <c r="W246" s="314">
        <f t="shared" si="75"/>
        <v>57830</v>
      </c>
      <c r="X246" s="314">
        <f t="shared" si="68"/>
        <v>5910</v>
      </c>
      <c r="Y246" s="314">
        <f t="shared" si="69"/>
        <v>65090</v>
      </c>
      <c r="Z246" s="317">
        <f t="shared" si="70"/>
        <v>0</v>
      </c>
      <c r="AA246" s="345">
        <f t="shared" si="71"/>
        <v>0</v>
      </c>
    </row>
    <row r="247" spans="1:27">
      <c r="A247" s="322">
        <v>240</v>
      </c>
      <c r="B247" s="315">
        <f>IF($B$4="上水道",IF($B$2&lt;=20,LOOKUP(A247,単価明細!A:A,単価明細!B:B),LOOKUP(A247,単価明細!A:A,単価明細!F:F)),IF($B$2&lt;=20,LOOKUP(A247,単価明細!A:A,単価明細!B:B),LOOKUP(A247,単価明細!A:A,単価明細!F:F))+10)</f>
        <v>240</v>
      </c>
      <c r="C247" s="319">
        <f>IF($B$4="上水道",IF($B$2&lt;=20,LOOKUP(A247,単価明細!A:A,単価明細!C:C),LOOKUP(A247,単価明細!A:A,単価明細!G:G)),IF($B$2&lt;=20,LOOKUP(A247,単価明細!A:A,単価明細!C:C),LOOKUP(A247,単価明細!A:A,単価明細!G:G))+300)</f>
        <v>0</v>
      </c>
      <c r="D247" s="319">
        <f t="shared" si="72"/>
        <v>51850</v>
      </c>
      <c r="E247" s="319">
        <f>LOOKUP($B$2,単価明細!J:J,単価明細!K:K)</f>
        <v>1800</v>
      </c>
      <c r="F247" s="319">
        <f t="shared" si="57"/>
        <v>5360</v>
      </c>
      <c r="G247" s="316">
        <f t="shared" si="58"/>
        <v>59010</v>
      </c>
      <c r="H247" s="315">
        <f>単価明細!M242</f>
        <v>270</v>
      </c>
      <c r="I247" s="319">
        <f>早見表!$Q$37</f>
        <v>1350</v>
      </c>
      <c r="J247" s="314">
        <f t="shared" si="73"/>
        <v>58100</v>
      </c>
      <c r="K247" s="314">
        <f t="shared" si="59"/>
        <v>5940</v>
      </c>
      <c r="L247" s="316">
        <f t="shared" si="60"/>
        <v>65390</v>
      </c>
      <c r="M247" s="319">
        <f t="shared" si="61"/>
        <v>240</v>
      </c>
      <c r="N247" s="319">
        <f>IF($B$1=1,B247,LOOKUP(M247,単価明細!A:A,単価明細!B:B)*B$1)</f>
        <v>240</v>
      </c>
      <c r="O247" s="319">
        <f t="shared" si="62"/>
        <v>0</v>
      </c>
      <c r="P247" s="319">
        <f t="shared" si="74"/>
        <v>51850</v>
      </c>
      <c r="Q247" s="319">
        <f>LOOKUP($B$2,単価明細!J:J,単価明細!K:K)</f>
        <v>1800</v>
      </c>
      <c r="R247" s="319">
        <f t="shared" si="63"/>
        <v>5360</v>
      </c>
      <c r="S247" s="319">
        <f t="shared" si="64"/>
        <v>59010</v>
      </c>
      <c r="T247" s="317">
        <f t="shared" si="65"/>
        <v>0</v>
      </c>
      <c r="U247" s="314">
        <f t="shared" si="66"/>
        <v>270</v>
      </c>
      <c r="V247" s="314">
        <f t="shared" si="67"/>
        <v>1350</v>
      </c>
      <c r="W247" s="314">
        <f t="shared" si="75"/>
        <v>58100</v>
      </c>
      <c r="X247" s="314">
        <f t="shared" si="68"/>
        <v>5940</v>
      </c>
      <c r="Y247" s="314">
        <f t="shared" si="69"/>
        <v>65390</v>
      </c>
      <c r="Z247" s="317">
        <f t="shared" si="70"/>
        <v>0</v>
      </c>
      <c r="AA247" s="345">
        <f t="shared" si="71"/>
        <v>0</v>
      </c>
    </row>
    <row r="248" spans="1:27">
      <c r="A248" s="322">
        <v>241</v>
      </c>
      <c r="B248" s="315">
        <f>IF($B$4="上水道",IF($B$2&lt;=20,LOOKUP(A248,単価明細!A:A,単価明細!B:B),LOOKUP(A248,単価明細!A:A,単価明細!F:F)),IF($B$2&lt;=20,LOOKUP(A248,単価明細!A:A,単価明細!B:B),LOOKUP(A248,単価明細!A:A,単価明細!F:F))+10)</f>
        <v>240</v>
      </c>
      <c r="C248" s="319">
        <f>IF($B$4="上水道",IF($B$2&lt;=20,LOOKUP(A248,単価明細!A:A,単価明細!C:C),LOOKUP(A248,単価明細!A:A,単価明細!G:G)),IF($B$2&lt;=20,LOOKUP(A248,単価明細!A:A,単価明細!C:C),LOOKUP(A248,単価明細!A:A,単価明細!G:G))+300)</f>
        <v>0</v>
      </c>
      <c r="D248" s="319">
        <f t="shared" si="72"/>
        <v>52090</v>
      </c>
      <c r="E248" s="319">
        <f>LOOKUP($B$2,単価明細!J:J,単価明細!K:K)</f>
        <v>1800</v>
      </c>
      <c r="F248" s="319">
        <f t="shared" si="57"/>
        <v>5380</v>
      </c>
      <c r="G248" s="316">
        <f t="shared" si="58"/>
        <v>59270</v>
      </c>
      <c r="H248" s="315">
        <f>単価明細!M243</f>
        <v>270</v>
      </c>
      <c r="I248" s="319">
        <f>早見表!$Q$37</f>
        <v>1350</v>
      </c>
      <c r="J248" s="314">
        <f t="shared" si="73"/>
        <v>58370</v>
      </c>
      <c r="K248" s="314">
        <f t="shared" si="59"/>
        <v>5970</v>
      </c>
      <c r="L248" s="316">
        <f t="shared" si="60"/>
        <v>65690</v>
      </c>
      <c r="M248" s="319">
        <f t="shared" si="61"/>
        <v>241</v>
      </c>
      <c r="N248" s="319">
        <f>IF($B$1=1,B248,LOOKUP(M248,単価明細!A:A,単価明細!B:B)*B$1)</f>
        <v>240</v>
      </c>
      <c r="O248" s="319">
        <f t="shared" si="62"/>
        <v>0</v>
      </c>
      <c r="P248" s="319">
        <f t="shared" si="74"/>
        <v>52090</v>
      </c>
      <c r="Q248" s="319">
        <f>LOOKUP($B$2,単価明細!J:J,単価明細!K:K)</f>
        <v>1800</v>
      </c>
      <c r="R248" s="319">
        <f t="shared" si="63"/>
        <v>5380</v>
      </c>
      <c r="S248" s="319">
        <f t="shared" si="64"/>
        <v>59270</v>
      </c>
      <c r="T248" s="317">
        <f t="shared" si="65"/>
        <v>0</v>
      </c>
      <c r="U248" s="314">
        <f t="shared" si="66"/>
        <v>270</v>
      </c>
      <c r="V248" s="314">
        <f t="shared" si="67"/>
        <v>1350</v>
      </c>
      <c r="W248" s="314">
        <f t="shared" si="75"/>
        <v>58370</v>
      </c>
      <c r="X248" s="314">
        <f t="shared" si="68"/>
        <v>5970</v>
      </c>
      <c r="Y248" s="314">
        <f t="shared" si="69"/>
        <v>65690</v>
      </c>
      <c r="Z248" s="317">
        <f t="shared" si="70"/>
        <v>0</v>
      </c>
      <c r="AA248" s="345">
        <f t="shared" si="71"/>
        <v>0</v>
      </c>
    </row>
    <row r="249" spans="1:27">
      <c r="A249" s="322">
        <v>242</v>
      </c>
      <c r="B249" s="315">
        <f>IF($B$4="上水道",IF($B$2&lt;=20,LOOKUP(A249,単価明細!A:A,単価明細!B:B),LOOKUP(A249,単価明細!A:A,単価明細!F:F)),IF($B$2&lt;=20,LOOKUP(A249,単価明細!A:A,単価明細!B:B),LOOKUP(A249,単価明細!A:A,単価明細!F:F))+10)</f>
        <v>240</v>
      </c>
      <c r="C249" s="319">
        <f>IF($B$4="上水道",IF($B$2&lt;=20,LOOKUP(A249,単価明細!A:A,単価明細!C:C),LOOKUP(A249,単価明細!A:A,単価明細!G:G)),IF($B$2&lt;=20,LOOKUP(A249,単価明細!A:A,単価明細!C:C),LOOKUP(A249,単価明細!A:A,単価明細!G:G))+300)</f>
        <v>0</v>
      </c>
      <c r="D249" s="319">
        <f t="shared" si="72"/>
        <v>52330</v>
      </c>
      <c r="E249" s="319">
        <f>LOOKUP($B$2,単価明細!J:J,単価明細!K:K)</f>
        <v>1800</v>
      </c>
      <c r="F249" s="319">
        <f t="shared" si="57"/>
        <v>5410</v>
      </c>
      <c r="G249" s="316">
        <f t="shared" si="58"/>
        <v>59540</v>
      </c>
      <c r="H249" s="315">
        <f>単価明細!M244</f>
        <v>270</v>
      </c>
      <c r="I249" s="319">
        <f>早見表!$Q$37</f>
        <v>1350</v>
      </c>
      <c r="J249" s="314">
        <f t="shared" si="73"/>
        <v>58640</v>
      </c>
      <c r="K249" s="314">
        <f t="shared" si="59"/>
        <v>5990</v>
      </c>
      <c r="L249" s="316">
        <f t="shared" si="60"/>
        <v>65980</v>
      </c>
      <c r="M249" s="319">
        <f t="shared" si="61"/>
        <v>242</v>
      </c>
      <c r="N249" s="319">
        <f>IF($B$1=1,B249,LOOKUP(M249,単価明細!A:A,単価明細!B:B)*B$1)</f>
        <v>240</v>
      </c>
      <c r="O249" s="319">
        <f t="shared" si="62"/>
        <v>0</v>
      </c>
      <c r="P249" s="319">
        <f t="shared" si="74"/>
        <v>52330</v>
      </c>
      <c r="Q249" s="319">
        <f>LOOKUP($B$2,単価明細!J:J,単価明細!K:K)</f>
        <v>1800</v>
      </c>
      <c r="R249" s="319">
        <f t="shared" si="63"/>
        <v>5410</v>
      </c>
      <c r="S249" s="319">
        <f t="shared" si="64"/>
        <v>59540</v>
      </c>
      <c r="T249" s="317">
        <f t="shared" si="65"/>
        <v>0</v>
      </c>
      <c r="U249" s="314">
        <f t="shared" si="66"/>
        <v>270</v>
      </c>
      <c r="V249" s="314">
        <f t="shared" si="67"/>
        <v>1350</v>
      </c>
      <c r="W249" s="314">
        <f t="shared" si="75"/>
        <v>58640</v>
      </c>
      <c r="X249" s="314">
        <f t="shared" si="68"/>
        <v>5990</v>
      </c>
      <c r="Y249" s="314">
        <f t="shared" si="69"/>
        <v>65980</v>
      </c>
      <c r="Z249" s="317">
        <f t="shared" si="70"/>
        <v>0</v>
      </c>
      <c r="AA249" s="345">
        <f t="shared" si="71"/>
        <v>0</v>
      </c>
    </row>
    <row r="250" spans="1:27">
      <c r="A250" s="322">
        <v>243</v>
      </c>
      <c r="B250" s="315">
        <f>IF($B$4="上水道",IF($B$2&lt;=20,LOOKUP(A250,単価明細!A:A,単価明細!B:B),LOOKUP(A250,単価明細!A:A,単価明細!F:F)),IF($B$2&lt;=20,LOOKUP(A250,単価明細!A:A,単価明細!B:B),LOOKUP(A250,単価明細!A:A,単価明細!F:F))+10)</f>
        <v>240</v>
      </c>
      <c r="C250" s="319">
        <f>IF($B$4="上水道",IF($B$2&lt;=20,LOOKUP(A250,単価明細!A:A,単価明細!C:C),LOOKUP(A250,単価明細!A:A,単価明細!G:G)),IF($B$2&lt;=20,LOOKUP(A250,単価明細!A:A,単価明細!C:C),LOOKUP(A250,単価明細!A:A,単価明細!G:G))+300)</f>
        <v>0</v>
      </c>
      <c r="D250" s="319">
        <f t="shared" si="72"/>
        <v>52570</v>
      </c>
      <c r="E250" s="319">
        <f>LOOKUP($B$2,単価明細!J:J,単価明細!K:K)</f>
        <v>1800</v>
      </c>
      <c r="F250" s="319">
        <f t="shared" si="57"/>
        <v>5430</v>
      </c>
      <c r="G250" s="316">
        <f t="shared" si="58"/>
        <v>59800</v>
      </c>
      <c r="H250" s="315">
        <f>単価明細!M245</f>
        <v>270</v>
      </c>
      <c r="I250" s="319">
        <f>早見表!$Q$37</f>
        <v>1350</v>
      </c>
      <c r="J250" s="314">
        <f t="shared" si="73"/>
        <v>58910</v>
      </c>
      <c r="K250" s="314">
        <f t="shared" si="59"/>
        <v>6020</v>
      </c>
      <c r="L250" s="316">
        <f t="shared" si="60"/>
        <v>66280</v>
      </c>
      <c r="M250" s="319">
        <f t="shared" si="61"/>
        <v>243</v>
      </c>
      <c r="N250" s="319">
        <f>IF($B$1=1,B250,LOOKUP(M250,単価明細!A:A,単価明細!B:B)*B$1)</f>
        <v>240</v>
      </c>
      <c r="O250" s="319">
        <f t="shared" si="62"/>
        <v>0</v>
      </c>
      <c r="P250" s="319">
        <f t="shared" si="74"/>
        <v>52570</v>
      </c>
      <c r="Q250" s="319">
        <f>LOOKUP($B$2,単価明細!J:J,単価明細!K:K)</f>
        <v>1800</v>
      </c>
      <c r="R250" s="319">
        <f t="shared" si="63"/>
        <v>5430</v>
      </c>
      <c r="S250" s="319">
        <f t="shared" si="64"/>
        <v>59800</v>
      </c>
      <c r="T250" s="317">
        <f t="shared" si="65"/>
        <v>0</v>
      </c>
      <c r="U250" s="314">
        <f t="shared" si="66"/>
        <v>270</v>
      </c>
      <c r="V250" s="314">
        <f t="shared" si="67"/>
        <v>1350</v>
      </c>
      <c r="W250" s="314">
        <f t="shared" si="75"/>
        <v>58910</v>
      </c>
      <c r="X250" s="314">
        <f t="shared" si="68"/>
        <v>6020</v>
      </c>
      <c r="Y250" s="314">
        <f t="shared" si="69"/>
        <v>66280</v>
      </c>
      <c r="Z250" s="317">
        <f t="shared" si="70"/>
        <v>0</v>
      </c>
      <c r="AA250" s="345">
        <f t="shared" si="71"/>
        <v>0</v>
      </c>
    </row>
    <row r="251" spans="1:27">
      <c r="A251" s="322">
        <v>244</v>
      </c>
      <c r="B251" s="315">
        <f>IF($B$4="上水道",IF($B$2&lt;=20,LOOKUP(A251,単価明細!A:A,単価明細!B:B),LOOKUP(A251,単価明細!A:A,単価明細!F:F)),IF($B$2&lt;=20,LOOKUP(A251,単価明細!A:A,単価明細!B:B),LOOKUP(A251,単価明細!A:A,単価明細!F:F))+10)</f>
        <v>240</v>
      </c>
      <c r="C251" s="319">
        <f>IF($B$4="上水道",IF($B$2&lt;=20,LOOKUP(A251,単価明細!A:A,単価明細!C:C),LOOKUP(A251,単価明細!A:A,単価明細!G:G)),IF($B$2&lt;=20,LOOKUP(A251,単価明細!A:A,単価明細!C:C),LOOKUP(A251,単価明細!A:A,単価明細!G:G))+300)</f>
        <v>0</v>
      </c>
      <c r="D251" s="319">
        <f t="shared" si="72"/>
        <v>52810</v>
      </c>
      <c r="E251" s="319">
        <f>LOOKUP($B$2,単価明細!J:J,単価明細!K:K)</f>
        <v>1800</v>
      </c>
      <c r="F251" s="319">
        <f t="shared" si="57"/>
        <v>5460</v>
      </c>
      <c r="G251" s="316">
        <f t="shared" si="58"/>
        <v>60070</v>
      </c>
      <c r="H251" s="315">
        <f>単価明細!M246</f>
        <v>270</v>
      </c>
      <c r="I251" s="319">
        <f>早見表!$Q$37</f>
        <v>1350</v>
      </c>
      <c r="J251" s="314">
        <f t="shared" si="73"/>
        <v>59180</v>
      </c>
      <c r="K251" s="314">
        <f t="shared" si="59"/>
        <v>6050</v>
      </c>
      <c r="L251" s="316">
        <f t="shared" si="60"/>
        <v>66580</v>
      </c>
      <c r="M251" s="319">
        <f t="shared" si="61"/>
        <v>244</v>
      </c>
      <c r="N251" s="319">
        <f>IF($B$1=1,B251,LOOKUP(M251,単価明細!A:A,単価明細!B:B)*B$1)</f>
        <v>240</v>
      </c>
      <c r="O251" s="319">
        <f t="shared" si="62"/>
        <v>0</v>
      </c>
      <c r="P251" s="319">
        <f t="shared" si="74"/>
        <v>52810</v>
      </c>
      <c r="Q251" s="319">
        <f>LOOKUP($B$2,単価明細!J:J,単価明細!K:K)</f>
        <v>1800</v>
      </c>
      <c r="R251" s="319">
        <f t="shared" si="63"/>
        <v>5460</v>
      </c>
      <c r="S251" s="319">
        <f t="shared" si="64"/>
        <v>60070</v>
      </c>
      <c r="T251" s="317">
        <f t="shared" si="65"/>
        <v>0</v>
      </c>
      <c r="U251" s="314">
        <f t="shared" si="66"/>
        <v>270</v>
      </c>
      <c r="V251" s="314">
        <f t="shared" si="67"/>
        <v>1350</v>
      </c>
      <c r="W251" s="314">
        <f t="shared" si="75"/>
        <v>59180</v>
      </c>
      <c r="X251" s="314">
        <f t="shared" si="68"/>
        <v>6050</v>
      </c>
      <c r="Y251" s="314">
        <f t="shared" si="69"/>
        <v>66580</v>
      </c>
      <c r="Z251" s="317">
        <f t="shared" si="70"/>
        <v>0</v>
      </c>
      <c r="AA251" s="345">
        <f t="shared" si="71"/>
        <v>0</v>
      </c>
    </row>
    <row r="252" spans="1:27">
      <c r="A252" s="322">
        <v>245</v>
      </c>
      <c r="B252" s="315">
        <f>IF($B$4="上水道",IF($B$2&lt;=20,LOOKUP(A252,単価明細!A:A,単価明細!B:B),LOOKUP(A252,単価明細!A:A,単価明細!F:F)),IF($B$2&lt;=20,LOOKUP(A252,単価明細!A:A,単価明細!B:B),LOOKUP(A252,単価明細!A:A,単価明細!F:F))+10)</f>
        <v>240</v>
      </c>
      <c r="C252" s="319">
        <f>IF($B$4="上水道",IF($B$2&lt;=20,LOOKUP(A252,単価明細!A:A,単価明細!C:C),LOOKUP(A252,単価明細!A:A,単価明細!G:G)),IF($B$2&lt;=20,LOOKUP(A252,単価明細!A:A,単価明細!C:C),LOOKUP(A252,単価明細!A:A,単価明細!G:G))+300)</f>
        <v>0</v>
      </c>
      <c r="D252" s="319">
        <f t="shared" si="72"/>
        <v>53050</v>
      </c>
      <c r="E252" s="319">
        <f>LOOKUP($B$2,単価明細!J:J,単価明細!K:K)</f>
        <v>1800</v>
      </c>
      <c r="F252" s="319">
        <f t="shared" si="57"/>
        <v>5480</v>
      </c>
      <c r="G252" s="316">
        <f t="shared" si="58"/>
        <v>60330</v>
      </c>
      <c r="H252" s="315">
        <f>単価明細!M247</f>
        <v>270</v>
      </c>
      <c r="I252" s="319">
        <f>早見表!$Q$37</f>
        <v>1350</v>
      </c>
      <c r="J252" s="314">
        <f t="shared" si="73"/>
        <v>59450</v>
      </c>
      <c r="K252" s="314">
        <f t="shared" si="59"/>
        <v>6080</v>
      </c>
      <c r="L252" s="316">
        <f t="shared" si="60"/>
        <v>66880</v>
      </c>
      <c r="M252" s="319">
        <f t="shared" si="61"/>
        <v>245</v>
      </c>
      <c r="N252" s="319">
        <f>IF($B$1=1,B252,LOOKUP(M252,単価明細!A:A,単価明細!B:B)*B$1)</f>
        <v>240</v>
      </c>
      <c r="O252" s="319">
        <f t="shared" si="62"/>
        <v>0</v>
      </c>
      <c r="P252" s="319">
        <f t="shared" si="74"/>
        <v>53050</v>
      </c>
      <c r="Q252" s="319">
        <f>LOOKUP($B$2,単価明細!J:J,単価明細!K:K)</f>
        <v>1800</v>
      </c>
      <c r="R252" s="319">
        <f t="shared" si="63"/>
        <v>5480</v>
      </c>
      <c r="S252" s="319">
        <f t="shared" si="64"/>
        <v>60330</v>
      </c>
      <c r="T252" s="317">
        <f t="shared" si="65"/>
        <v>0</v>
      </c>
      <c r="U252" s="314">
        <f t="shared" si="66"/>
        <v>270</v>
      </c>
      <c r="V252" s="314">
        <f t="shared" si="67"/>
        <v>1350</v>
      </c>
      <c r="W252" s="314">
        <f t="shared" si="75"/>
        <v>59450</v>
      </c>
      <c r="X252" s="314">
        <f t="shared" si="68"/>
        <v>6080</v>
      </c>
      <c r="Y252" s="314">
        <f t="shared" si="69"/>
        <v>66880</v>
      </c>
      <c r="Z252" s="317">
        <f t="shared" si="70"/>
        <v>0</v>
      </c>
      <c r="AA252" s="345">
        <f t="shared" si="71"/>
        <v>0</v>
      </c>
    </row>
    <row r="253" spans="1:27">
      <c r="A253" s="322">
        <v>246</v>
      </c>
      <c r="B253" s="315">
        <f>IF($B$4="上水道",IF($B$2&lt;=20,LOOKUP(A253,単価明細!A:A,単価明細!B:B),LOOKUP(A253,単価明細!A:A,単価明細!F:F)),IF($B$2&lt;=20,LOOKUP(A253,単価明細!A:A,単価明細!B:B),LOOKUP(A253,単価明細!A:A,単価明細!F:F))+10)</f>
        <v>240</v>
      </c>
      <c r="C253" s="319">
        <f>IF($B$4="上水道",IF($B$2&lt;=20,LOOKUP(A253,単価明細!A:A,単価明細!C:C),LOOKUP(A253,単価明細!A:A,単価明細!G:G)),IF($B$2&lt;=20,LOOKUP(A253,単価明細!A:A,単価明細!C:C),LOOKUP(A253,単価明細!A:A,単価明細!G:G))+300)</f>
        <v>0</v>
      </c>
      <c r="D253" s="319">
        <f t="shared" si="72"/>
        <v>53290</v>
      </c>
      <c r="E253" s="319">
        <f>LOOKUP($B$2,単価明細!J:J,単価明細!K:K)</f>
        <v>1800</v>
      </c>
      <c r="F253" s="319">
        <f t="shared" si="57"/>
        <v>5500</v>
      </c>
      <c r="G253" s="316">
        <f t="shared" si="58"/>
        <v>60590</v>
      </c>
      <c r="H253" s="315">
        <f>単価明細!M248</f>
        <v>270</v>
      </c>
      <c r="I253" s="319">
        <f>早見表!$Q$37</f>
        <v>1350</v>
      </c>
      <c r="J253" s="314">
        <f t="shared" si="73"/>
        <v>59720</v>
      </c>
      <c r="K253" s="314">
        <f t="shared" si="59"/>
        <v>6100</v>
      </c>
      <c r="L253" s="316">
        <f t="shared" si="60"/>
        <v>67170</v>
      </c>
      <c r="M253" s="319">
        <f t="shared" si="61"/>
        <v>246</v>
      </c>
      <c r="N253" s="319">
        <f>IF($B$1=1,B253,LOOKUP(M253,単価明細!A:A,単価明細!B:B)*B$1)</f>
        <v>240</v>
      </c>
      <c r="O253" s="319">
        <f t="shared" si="62"/>
        <v>0</v>
      </c>
      <c r="P253" s="319">
        <f t="shared" si="74"/>
        <v>53290</v>
      </c>
      <c r="Q253" s="319">
        <f>LOOKUP($B$2,単価明細!J:J,単価明細!K:K)</f>
        <v>1800</v>
      </c>
      <c r="R253" s="319">
        <f t="shared" si="63"/>
        <v>5500</v>
      </c>
      <c r="S253" s="319">
        <f t="shared" si="64"/>
        <v>60590</v>
      </c>
      <c r="T253" s="317">
        <f t="shared" si="65"/>
        <v>0</v>
      </c>
      <c r="U253" s="314">
        <f t="shared" si="66"/>
        <v>270</v>
      </c>
      <c r="V253" s="314">
        <f t="shared" si="67"/>
        <v>1350</v>
      </c>
      <c r="W253" s="314">
        <f t="shared" si="75"/>
        <v>59720</v>
      </c>
      <c r="X253" s="314">
        <f t="shared" si="68"/>
        <v>6100</v>
      </c>
      <c r="Y253" s="314">
        <f t="shared" si="69"/>
        <v>67170</v>
      </c>
      <c r="Z253" s="317">
        <f t="shared" si="70"/>
        <v>0</v>
      </c>
      <c r="AA253" s="345">
        <f t="shared" si="71"/>
        <v>0</v>
      </c>
    </row>
    <row r="254" spans="1:27">
      <c r="A254" s="322">
        <v>247</v>
      </c>
      <c r="B254" s="315">
        <f>IF($B$4="上水道",IF($B$2&lt;=20,LOOKUP(A254,単価明細!A:A,単価明細!B:B),LOOKUP(A254,単価明細!A:A,単価明細!F:F)),IF($B$2&lt;=20,LOOKUP(A254,単価明細!A:A,単価明細!B:B),LOOKUP(A254,単価明細!A:A,単価明細!F:F))+10)</f>
        <v>240</v>
      </c>
      <c r="C254" s="319">
        <f>IF($B$4="上水道",IF($B$2&lt;=20,LOOKUP(A254,単価明細!A:A,単価明細!C:C),LOOKUP(A254,単価明細!A:A,単価明細!G:G)),IF($B$2&lt;=20,LOOKUP(A254,単価明細!A:A,単価明細!C:C),LOOKUP(A254,単価明細!A:A,単価明細!G:G))+300)</f>
        <v>0</v>
      </c>
      <c r="D254" s="319">
        <f t="shared" si="72"/>
        <v>53530</v>
      </c>
      <c r="E254" s="319">
        <f>LOOKUP($B$2,単価明細!J:J,単価明細!K:K)</f>
        <v>1800</v>
      </c>
      <c r="F254" s="319">
        <f t="shared" si="57"/>
        <v>5530</v>
      </c>
      <c r="G254" s="316">
        <f t="shared" si="58"/>
        <v>60860</v>
      </c>
      <c r="H254" s="315">
        <f>単価明細!M249</f>
        <v>270</v>
      </c>
      <c r="I254" s="319">
        <f>早見表!$Q$37</f>
        <v>1350</v>
      </c>
      <c r="J254" s="314">
        <f t="shared" si="73"/>
        <v>59990</v>
      </c>
      <c r="K254" s="314">
        <f t="shared" si="59"/>
        <v>6130</v>
      </c>
      <c r="L254" s="316">
        <f t="shared" si="60"/>
        <v>67470</v>
      </c>
      <c r="M254" s="319">
        <f t="shared" si="61"/>
        <v>247</v>
      </c>
      <c r="N254" s="319">
        <f>IF($B$1=1,B254,LOOKUP(M254,単価明細!A:A,単価明細!B:B)*B$1)</f>
        <v>240</v>
      </c>
      <c r="O254" s="319">
        <f t="shared" si="62"/>
        <v>0</v>
      </c>
      <c r="P254" s="319">
        <f t="shared" si="74"/>
        <v>53530</v>
      </c>
      <c r="Q254" s="319">
        <f>LOOKUP($B$2,単価明細!J:J,単価明細!K:K)</f>
        <v>1800</v>
      </c>
      <c r="R254" s="319">
        <f t="shared" si="63"/>
        <v>5530</v>
      </c>
      <c r="S254" s="319">
        <f t="shared" si="64"/>
        <v>60860</v>
      </c>
      <c r="T254" s="317">
        <f t="shared" si="65"/>
        <v>0</v>
      </c>
      <c r="U254" s="314">
        <f t="shared" si="66"/>
        <v>270</v>
      </c>
      <c r="V254" s="314">
        <f t="shared" si="67"/>
        <v>1350</v>
      </c>
      <c r="W254" s="314">
        <f t="shared" si="75"/>
        <v>59990</v>
      </c>
      <c r="X254" s="314">
        <f t="shared" si="68"/>
        <v>6130</v>
      </c>
      <c r="Y254" s="314">
        <f t="shared" si="69"/>
        <v>67470</v>
      </c>
      <c r="Z254" s="317">
        <f t="shared" si="70"/>
        <v>0</v>
      </c>
      <c r="AA254" s="345">
        <f t="shared" si="71"/>
        <v>0</v>
      </c>
    </row>
    <row r="255" spans="1:27">
      <c r="A255" s="322">
        <v>248</v>
      </c>
      <c r="B255" s="315">
        <f>IF($B$4="上水道",IF($B$2&lt;=20,LOOKUP(A255,単価明細!A:A,単価明細!B:B),LOOKUP(A255,単価明細!A:A,単価明細!F:F)),IF($B$2&lt;=20,LOOKUP(A255,単価明細!A:A,単価明細!B:B),LOOKUP(A255,単価明細!A:A,単価明細!F:F))+10)</f>
        <v>240</v>
      </c>
      <c r="C255" s="319">
        <f>IF($B$4="上水道",IF($B$2&lt;=20,LOOKUP(A255,単価明細!A:A,単価明細!C:C),LOOKUP(A255,単価明細!A:A,単価明細!G:G)),IF($B$2&lt;=20,LOOKUP(A255,単価明細!A:A,単価明細!C:C),LOOKUP(A255,単価明細!A:A,単価明細!G:G))+300)</f>
        <v>0</v>
      </c>
      <c r="D255" s="319">
        <f t="shared" si="72"/>
        <v>53770</v>
      </c>
      <c r="E255" s="319">
        <f>LOOKUP($B$2,単価明細!J:J,単価明細!K:K)</f>
        <v>1800</v>
      </c>
      <c r="F255" s="319">
        <f t="shared" si="57"/>
        <v>5550</v>
      </c>
      <c r="G255" s="316">
        <f t="shared" si="58"/>
        <v>61120</v>
      </c>
      <c r="H255" s="315">
        <f>単価明細!M250</f>
        <v>270</v>
      </c>
      <c r="I255" s="319">
        <f>早見表!$Q$37</f>
        <v>1350</v>
      </c>
      <c r="J255" s="314">
        <f t="shared" si="73"/>
        <v>60260</v>
      </c>
      <c r="K255" s="314">
        <f t="shared" si="59"/>
        <v>6160</v>
      </c>
      <c r="L255" s="316">
        <f t="shared" si="60"/>
        <v>67770</v>
      </c>
      <c r="M255" s="319">
        <f t="shared" si="61"/>
        <v>248</v>
      </c>
      <c r="N255" s="319">
        <f>IF($B$1=1,B255,LOOKUP(M255,単価明細!A:A,単価明細!B:B)*B$1)</f>
        <v>240</v>
      </c>
      <c r="O255" s="319">
        <f t="shared" si="62"/>
        <v>0</v>
      </c>
      <c r="P255" s="319">
        <f t="shared" si="74"/>
        <v>53770</v>
      </c>
      <c r="Q255" s="319">
        <f>LOOKUP($B$2,単価明細!J:J,単価明細!K:K)</f>
        <v>1800</v>
      </c>
      <c r="R255" s="319">
        <f t="shared" si="63"/>
        <v>5550</v>
      </c>
      <c r="S255" s="319">
        <f t="shared" si="64"/>
        <v>61120</v>
      </c>
      <c r="T255" s="317">
        <f t="shared" si="65"/>
        <v>0</v>
      </c>
      <c r="U255" s="314">
        <f t="shared" si="66"/>
        <v>270</v>
      </c>
      <c r="V255" s="314">
        <f t="shared" si="67"/>
        <v>1350</v>
      </c>
      <c r="W255" s="314">
        <f t="shared" si="75"/>
        <v>60260</v>
      </c>
      <c r="X255" s="314">
        <f t="shared" si="68"/>
        <v>6160</v>
      </c>
      <c r="Y255" s="314">
        <f t="shared" si="69"/>
        <v>67770</v>
      </c>
      <c r="Z255" s="317">
        <f t="shared" si="70"/>
        <v>0</v>
      </c>
      <c r="AA255" s="345">
        <f t="shared" si="71"/>
        <v>0</v>
      </c>
    </row>
    <row r="256" spans="1:27">
      <c r="A256" s="322">
        <v>249</v>
      </c>
      <c r="B256" s="315">
        <f>IF($B$4="上水道",IF($B$2&lt;=20,LOOKUP(A256,単価明細!A:A,単価明細!B:B),LOOKUP(A256,単価明細!A:A,単価明細!F:F)),IF($B$2&lt;=20,LOOKUP(A256,単価明細!A:A,単価明細!B:B),LOOKUP(A256,単価明細!A:A,単価明細!F:F))+10)</f>
        <v>240</v>
      </c>
      <c r="C256" s="319">
        <f>IF($B$4="上水道",IF($B$2&lt;=20,LOOKUP(A256,単価明細!A:A,単価明細!C:C),LOOKUP(A256,単価明細!A:A,単価明細!G:G)),IF($B$2&lt;=20,LOOKUP(A256,単価明細!A:A,単価明細!C:C),LOOKUP(A256,単価明細!A:A,単価明細!G:G))+300)</f>
        <v>0</v>
      </c>
      <c r="D256" s="319">
        <f t="shared" si="72"/>
        <v>54010</v>
      </c>
      <c r="E256" s="319">
        <f>LOOKUP($B$2,単価明細!J:J,単価明細!K:K)</f>
        <v>1800</v>
      </c>
      <c r="F256" s="319">
        <f t="shared" si="57"/>
        <v>5580</v>
      </c>
      <c r="G256" s="316">
        <f t="shared" si="58"/>
        <v>61390</v>
      </c>
      <c r="H256" s="315">
        <f>単価明細!M251</f>
        <v>270</v>
      </c>
      <c r="I256" s="319">
        <f>早見表!$Q$37</f>
        <v>1350</v>
      </c>
      <c r="J256" s="314">
        <f t="shared" si="73"/>
        <v>60530</v>
      </c>
      <c r="K256" s="314">
        <f t="shared" si="59"/>
        <v>6180</v>
      </c>
      <c r="L256" s="316">
        <f t="shared" si="60"/>
        <v>68060</v>
      </c>
      <c r="M256" s="319">
        <f t="shared" si="61"/>
        <v>249</v>
      </c>
      <c r="N256" s="319">
        <f>IF($B$1=1,B256,LOOKUP(M256,単価明細!A:A,単価明細!B:B)*B$1)</f>
        <v>240</v>
      </c>
      <c r="O256" s="319">
        <f t="shared" si="62"/>
        <v>0</v>
      </c>
      <c r="P256" s="319">
        <f t="shared" si="74"/>
        <v>54010</v>
      </c>
      <c r="Q256" s="319">
        <f>LOOKUP($B$2,単価明細!J:J,単価明細!K:K)</f>
        <v>1800</v>
      </c>
      <c r="R256" s="319">
        <f t="shared" si="63"/>
        <v>5580</v>
      </c>
      <c r="S256" s="319">
        <f t="shared" si="64"/>
        <v>61390</v>
      </c>
      <c r="T256" s="317">
        <f t="shared" si="65"/>
        <v>0</v>
      </c>
      <c r="U256" s="314">
        <f t="shared" si="66"/>
        <v>270</v>
      </c>
      <c r="V256" s="314">
        <f t="shared" si="67"/>
        <v>1350</v>
      </c>
      <c r="W256" s="314">
        <f t="shared" si="75"/>
        <v>60530</v>
      </c>
      <c r="X256" s="314">
        <f t="shared" si="68"/>
        <v>6180</v>
      </c>
      <c r="Y256" s="314">
        <f t="shared" si="69"/>
        <v>68060</v>
      </c>
      <c r="Z256" s="317">
        <f t="shared" si="70"/>
        <v>0</v>
      </c>
      <c r="AA256" s="345">
        <f t="shared" si="71"/>
        <v>0</v>
      </c>
    </row>
    <row r="257" spans="1:27" ht="12.75">
      <c r="A257" s="323">
        <v>250</v>
      </c>
      <c r="B257" s="315">
        <f>IF($B$4="上水道",IF($B$2&lt;=20,LOOKUP(A257,単価明細!A:A,単価明細!B:B),LOOKUP(A257,単価明細!A:A,単価明細!F:F)),IF($B$2&lt;=20,LOOKUP(A257,単価明細!A:A,単価明細!B:B),LOOKUP(A257,単価明細!A:A,単価明細!F:F))+10)</f>
        <v>240</v>
      </c>
      <c r="C257" s="319">
        <f>IF($B$4="上水道",IF($B$2&lt;=20,LOOKUP(A257,単価明細!A:A,単価明細!C:C),LOOKUP(A257,単価明細!A:A,単価明細!G:G)),IF($B$2&lt;=20,LOOKUP(A257,単価明細!A:A,単価明細!C:C),LOOKUP(A257,単価明細!A:A,単価明細!G:G))+300)</f>
        <v>0</v>
      </c>
      <c r="D257" s="333">
        <f t="shared" si="72"/>
        <v>54250</v>
      </c>
      <c r="E257" s="319">
        <f>LOOKUP($B$2,単価明細!J:J,単価明細!K:K)</f>
        <v>1800</v>
      </c>
      <c r="F257" s="319">
        <f t="shared" si="57"/>
        <v>5600</v>
      </c>
      <c r="G257" s="336">
        <f t="shared" si="58"/>
        <v>61650</v>
      </c>
      <c r="H257" s="315">
        <f>単価明細!M252</f>
        <v>270</v>
      </c>
      <c r="I257" s="319">
        <f>早見表!$Q$37</f>
        <v>1350</v>
      </c>
      <c r="J257" s="333">
        <f t="shared" si="73"/>
        <v>60800</v>
      </c>
      <c r="K257" s="314">
        <f t="shared" si="59"/>
        <v>6210</v>
      </c>
      <c r="L257" s="336">
        <f t="shared" si="60"/>
        <v>68360</v>
      </c>
      <c r="M257" s="333">
        <f t="shared" si="61"/>
        <v>250</v>
      </c>
      <c r="N257" s="319">
        <f>IF($B$1=1,B257,LOOKUP(M257,単価明細!A:A,単価明細!B:B)*B$1)</f>
        <v>240</v>
      </c>
      <c r="O257" s="333">
        <f t="shared" si="62"/>
        <v>0</v>
      </c>
      <c r="P257" s="333">
        <f t="shared" si="74"/>
        <v>54250</v>
      </c>
      <c r="Q257" s="319">
        <f>LOOKUP($B$2,単価明細!J:J,単価明細!K:K)</f>
        <v>1800</v>
      </c>
      <c r="R257" s="319">
        <f t="shared" si="63"/>
        <v>5600</v>
      </c>
      <c r="S257" s="333">
        <f t="shared" si="64"/>
        <v>61650</v>
      </c>
      <c r="T257" s="341">
        <f t="shared" si="65"/>
        <v>0</v>
      </c>
      <c r="U257" s="314">
        <f t="shared" si="66"/>
        <v>270</v>
      </c>
      <c r="V257" s="333">
        <f t="shared" si="67"/>
        <v>1350</v>
      </c>
      <c r="W257" s="333">
        <f t="shared" si="75"/>
        <v>60800</v>
      </c>
      <c r="X257" s="314">
        <f t="shared" si="68"/>
        <v>6210</v>
      </c>
      <c r="Y257" s="333">
        <f t="shared" si="69"/>
        <v>68360</v>
      </c>
      <c r="Z257" s="341">
        <f t="shared" si="70"/>
        <v>0</v>
      </c>
      <c r="AA257" s="346">
        <f t="shared" si="71"/>
        <v>0</v>
      </c>
    </row>
  </sheetData>
  <mergeCells count="4">
    <mergeCell ref="C5:F5"/>
    <mergeCell ref="I5:K5"/>
    <mergeCell ref="N5:R5"/>
    <mergeCell ref="V5:X5"/>
  </mergeCells>
  <phoneticPr fontId="2"/>
  <pageMargins left="0.23622047244094491" right="0.23622047244094491" top="0.74803149606299213" bottom="0.74803149606299213" header="0.31496062992125984" footer="0.31496062992125984"/>
  <pageSetup paperSize="9" scale="90" fitToWidth="1" fitToHeight="1" orientation="landscape" usePrinterDefaults="1" r:id="rId1"/>
  <rowBreaks count="2" manualBreakCount="2">
    <brk id="167" max="26" man="1"/>
    <brk id="247" max="26"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Q252"/>
  <sheetViews>
    <sheetView workbookViewId="0">
      <selection activeCell="E61" sqref="E61"/>
    </sheetView>
  </sheetViews>
  <sheetFormatPr defaultColWidth="5.625" defaultRowHeight="12"/>
  <cols>
    <col min="1" max="16384" width="5.625" style="347"/>
  </cols>
  <sheetData>
    <row r="1" spans="1:17">
      <c r="B1" s="347" t="s">
        <v>35</v>
      </c>
      <c r="D1" s="347" t="s">
        <v>33</v>
      </c>
      <c r="F1" s="347" t="s">
        <v>36</v>
      </c>
      <c r="H1" s="347" t="s">
        <v>33</v>
      </c>
      <c r="J1" s="347" t="s">
        <v>7</v>
      </c>
      <c r="M1" s="319" t="s">
        <v>14</v>
      </c>
      <c r="N1" s="319"/>
      <c r="O1" s="319"/>
      <c r="Q1" s="347" t="s">
        <v>29</v>
      </c>
    </row>
    <row r="2" spans="1:17">
      <c r="B2" s="347" t="s">
        <v>18</v>
      </c>
      <c r="C2" s="347" t="s">
        <v>0</v>
      </c>
      <c r="D2" s="347" t="s">
        <v>5</v>
      </c>
      <c r="F2" s="347" t="s">
        <v>18</v>
      </c>
      <c r="G2" s="347" t="s">
        <v>0</v>
      </c>
      <c r="H2" s="347" t="s">
        <v>5</v>
      </c>
      <c r="J2" s="347" t="s">
        <v>26</v>
      </c>
      <c r="K2" s="347" t="s">
        <v>20</v>
      </c>
      <c r="M2" s="319" t="s">
        <v>18</v>
      </c>
      <c r="N2" s="319" t="s">
        <v>0</v>
      </c>
      <c r="O2" s="319" t="s">
        <v>5</v>
      </c>
    </row>
    <row r="3" spans="1:17">
      <c r="A3" s="319">
        <v>0</v>
      </c>
      <c r="B3" s="319">
        <v>0</v>
      </c>
      <c r="C3" s="319">
        <v>0</v>
      </c>
      <c r="D3" s="319">
        <f>B3</f>
        <v>0</v>
      </c>
      <c r="F3" s="319">
        <v>0</v>
      </c>
      <c r="G3" s="319">
        <v>0</v>
      </c>
      <c r="H3" s="319">
        <f>F3</f>
        <v>0</v>
      </c>
      <c r="J3" s="347">
        <v>13</v>
      </c>
      <c r="K3" s="347">
        <f>早見表!Q13</f>
        <v>1800</v>
      </c>
      <c r="M3" s="319">
        <v>0</v>
      </c>
      <c r="N3" s="319">
        <f>早見表!$Q$37</f>
        <v>1350</v>
      </c>
      <c r="O3" s="319">
        <f>M3</f>
        <v>0</v>
      </c>
      <c r="Q3" s="347" t="s">
        <v>70</v>
      </c>
    </row>
    <row r="4" spans="1:17">
      <c r="A4" s="319">
        <v>1</v>
      </c>
      <c r="B4" s="319">
        <f>早見表!$Q$24</f>
        <v>0</v>
      </c>
      <c r="C4" s="319">
        <v>0</v>
      </c>
      <c r="D4" s="319">
        <f t="shared" ref="D4:D67" si="0">D3+B4</f>
        <v>0</v>
      </c>
      <c r="F4" s="319">
        <f>早見表!$Q$24</f>
        <v>0</v>
      </c>
      <c r="G4" s="319">
        <v>0</v>
      </c>
      <c r="H4" s="319">
        <f t="shared" ref="H4:H67" si="1">H3+F4</f>
        <v>0</v>
      </c>
      <c r="J4" s="347">
        <v>20</v>
      </c>
      <c r="K4" s="347">
        <f>早見表!Q14</f>
        <v>1800</v>
      </c>
      <c r="M4" s="319">
        <f>早見表!$Q$41</f>
        <v>100</v>
      </c>
      <c r="N4" s="319">
        <f>早見表!$Q$37</f>
        <v>1350</v>
      </c>
      <c r="O4" s="319">
        <f t="shared" ref="O4:O67" si="2">M4+O3</f>
        <v>100</v>
      </c>
      <c r="Q4" s="347" t="s">
        <v>72</v>
      </c>
    </row>
    <row r="5" spans="1:17">
      <c r="A5" s="319">
        <v>2</v>
      </c>
      <c r="B5" s="319">
        <f>早見表!$Q$24</f>
        <v>0</v>
      </c>
      <c r="C5" s="319">
        <v>0</v>
      </c>
      <c r="D5" s="319">
        <f t="shared" si="0"/>
        <v>0</v>
      </c>
      <c r="F5" s="319">
        <f>早見表!$Q$24</f>
        <v>0</v>
      </c>
      <c r="G5" s="319">
        <v>0</v>
      </c>
      <c r="H5" s="319">
        <f t="shared" si="1"/>
        <v>0</v>
      </c>
      <c r="J5" s="347">
        <v>25</v>
      </c>
      <c r="K5" s="347">
        <f>早見表!Q15</f>
        <v>1830</v>
      </c>
      <c r="M5" s="319">
        <f>早見表!$Q$41</f>
        <v>100</v>
      </c>
      <c r="N5" s="319">
        <f>早見表!$Q$37</f>
        <v>1350</v>
      </c>
      <c r="O5" s="319">
        <f t="shared" si="2"/>
        <v>200</v>
      </c>
    </row>
    <row r="6" spans="1:17">
      <c r="A6" s="319">
        <v>3</v>
      </c>
      <c r="B6" s="319">
        <f>早見表!$Q$24</f>
        <v>0</v>
      </c>
      <c r="C6" s="319">
        <v>0</v>
      </c>
      <c r="D6" s="319">
        <f t="shared" si="0"/>
        <v>0</v>
      </c>
      <c r="F6" s="319">
        <f>早見表!$Q$24</f>
        <v>0</v>
      </c>
      <c r="G6" s="319">
        <v>0</v>
      </c>
      <c r="H6" s="319">
        <f t="shared" si="1"/>
        <v>0</v>
      </c>
      <c r="J6" s="347">
        <v>30</v>
      </c>
      <c r="K6" s="347">
        <f>早見表!Q16</f>
        <v>1900</v>
      </c>
      <c r="M6" s="319">
        <f>早見表!$Q$41</f>
        <v>100</v>
      </c>
      <c r="N6" s="319">
        <f>早見表!$Q$37</f>
        <v>1350</v>
      </c>
      <c r="O6" s="319">
        <f t="shared" si="2"/>
        <v>300</v>
      </c>
    </row>
    <row r="7" spans="1:17">
      <c r="A7" s="319">
        <v>4</v>
      </c>
      <c r="B7" s="319">
        <f>早見表!$Q$24</f>
        <v>0</v>
      </c>
      <c r="C7" s="319">
        <v>0</v>
      </c>
      <c r="D7" s="319">
        <f t="shared" si="0"/>
        <v>0</v>
      </c>
      <c r="F7" s="319">
        <f>早見表!$Q$24</f>
        <v>0</v>
      </c>
      <c r="G7" s="319">
        <v>0</v>
      </c>
      <c r="H7" s="319">
        <f t="shared" si="1"/>
        <v>0</v>
      </c>
      <c r="J7" s="347">
        <v>40</v>
      </c>
      <c r="K7" s="347">
        <f>早見表!Q17</f>
        <v>1930</v>
      </c>
      <c r="M7" s="319">
        <f>早見表!$Q$41</f>
        <v>100</v>
      </c>
      <c r="N7" s="319">
        <f>早見表!$Q$37</f>
        <v>1350</v>
      </c>
      <c r="O7" s="319">
        <f t="shared" si="2"/>
        <v>400</v>
      </c>
      <c r="Q7" s="347" t="s">
        <v>19</v>
      </c>
    </row>
    <row r="8" spans="1:17">
      <c r="A8" s="319">
        <v>5</v>
      </c>
      <c r="B8" s="319">
        <f>早見表!$Q$24</f>
        <v>0</v>
      </c>
      <c r="C8" s="319">
        <v>0</v>
      </c>
      <c r="D8" s="319">
        <f t="shared" si="0"/>
        <v>0</v>
      </c>
      <c r="F8" s="319">
        <f>早見表!$Q$24</f>
        <v>0</v>
      </c>
      <c r="G8" s="319">
        <v>0</v>
      </c>
      <c r="H8" s="319">
        <f t="shared" si="1"/>
        <v>0</v>
      </c>
      <c r="J8" s="347">
        <v>50</v>
      </c>
      <c r="K8" s="347">
        <f>早見表!Q18</f>
        <v>2180</v>
      </c>
      <c r="M8" s="319">
        <f>早見表!$Q$41</f>
        <v>100</v>
      </c>
      <c r="N8" s="319">
        <f>早見表!$Q$37</f>
        <v>1350</v>
      </c>
      <c r="O8" s="319">
        <f t="shared" si="2"/>
        <v>500</v>
      </c>
      <c r="Q8" s="348">
        <v>0</v>
      </c>
    </row>
    <row r="9" spans="1:17">
      <c r="A9" s="319">
        <v>6</v>
      </c>
      <c r="B9" s="319">
        <f>早見表!$Q$25</f>
        <v>30</v>
      </c>
      <c r="C9" s="319">
        <v>0</v>
      </c>
      <c r="D9" s="319">
        <f t="shared" si="0"/>
        <v>30</v>
      </c>
      <c r="F9" s="319">
        <f>早見表!$Q$25</f>
        <v>30</v>
      </c>
      <c r="G9" s="319">
        <v>0</v>
      </c>
      <c r="H9" s="319">
        <f t="shared" si="1"/>
        <v>30</v>
      </c>
      <c r="J9" s="347">
        <v>75</v>
      </c>
      <c r="K9" s="347">
        <f>早見表!Q19</f>
        <v>2320</v>
      </c>
      <c r="M9" s="319">
        <f>早見表!$Q$41</f>
        <v>100</v>
      </c>
      <c r="N9" s="319">
        <f>早見表!$Q$37</f>
        <v>1350</v>
      </c>
      <c r="O9" s="319">
        <f t="shared" si="2"/>
        <v>600</v>
      </c>
      <c r="Q9" s="348">
        <v>3.e-002</v>
      </c>
    </row>
    <row r="10" spans="1:17">
      <c r="A10" s="319">
        <v>8</v>
      </c>
      <c r="B10" s="319">
        <f>早見表!$Q$25</f>
        <v>30</v>
      </c>
      <c r="C10" s="319">
        <v>0</v>
      </c>
      <c r="D10" s="319">
        <f t="shared" si="0"/>
        <v>60</v>
      </c>
      <c r="F10" s="319">
        <f>早見表!$Q$25</f>
        <v>30</v>
      </c>
      <c r="G10" s="319">
        <v>0</v>
      </c>
      <c r="H10" s="319">
        <f t="shared" si="1"/>
        <v>60</v>
      </c>
      <c r="M10" s="319">
        <f>早見表!$Q$41</f>
        <v>100</v>
      </c>
      <c r="N10" s="319">
        <f>早見表!$Q$37</f>
        <v>1350</v>
      </c>
      <c r="O10" s="319">
        <f t="shared" si="2"/>
        <v>700</v>
      </c>
      <c r="Q10" s="348">
        <v>8.e-002</v>
      </c>
    </row>
    <row r="11" spans="1:17">
      <c r="A11" s="319">
        <v>9</v>
      </c>
      <c r="B11" s="319">
        <f>早見表!$Q$25</f>
        <v>30</v>
      </c>
      <c r="C11" s="319">
        <v>0</v>
      </c>
      <c r="D11" s="319">
        <f t="shared" si="0"/>
        <v>90</v>
      </c>
      <c r="F11" s="319">
        <f>早見表!$Q$25</f>
        <v>30</v>
      </c>
      <c r="G11" s="319">
        <v>0</v>
      </c>
      <c r="H11" s="319">
        <f t="shared" si="1"/>
        <v>90</v>
      </c>
      <c r="M11" s="319">
        <f>早見表!$Q$41</f>
        <v>100</v>
      </c>
      <c r="N11" s="319">
        <f>早見表!$Q$37</f>
        <v>1350</v>
      </c>
      <c r="O11" s="319">
        <f t="shared" si="2"/>
        <v>800</v>
      </c>
      <c r="Q11" s="348">
        <v>0.1</v>
      </c>
    </row>
    <row r="12" spans="1:17">
      <c r="A12" s="319">
        <v>10</v>
      </c>
      <c r="B12" s="319">
        <f>早見表!$Q$25</f>
        <v>30</v>
      </c>
      <c r="C12" s="319">
        <v>0</v>
      </c>
      <c r="D12" s="319">
        <f t="shared" si="0"/>
        <v>120</v>
      </c>
      <c r="F12" s="319">
        <f>早見表!$Q$25</f>
        <v>30</v>
      </c>
      <c r="G12" s="319">
        <v>0</v>
      </c>
      <c r="H12" s="319">
        <f t="shared" si="1"/>
        <v>120</v>
      </c>
      <c r="M12" s="319">
        <f>早見表!$Q$41</f>
        <v>100</v>
      </c>
      <c r="N12" s="319">
        <f>早見表!$Q$37</f>
        <v>1350</v>
      </c>
      <c r="O12" s="319">
        <f t="shared" si="2"/>
        <v>900</v>
      </c>
      <c r="Q12" s="348"/>
    </row>
    <row r="13" spans="1:17">
      <c r="A13" s="319">
        <v>11</v>
      </c>
      <c r="B13" s="319">
        <f>早見表!$Q$26</f>
        <v>180</v>
      </c>
      <c r="C13" s="319">
        <v>0</v>
      </c>
      <c r="D13" s="319">
        <f t="shared" si="0"/>
        <v>300</v>
      </c>
      <c r="F13" s="319">
        <f>早見表!$Q$26</f>
        <v>180</v>
      </c>
      <c r="G13" s="319">
        <v>0</v>
      </c>
      <c r="H13" s="319">
        <f t="shared" si="1"/>
        <v>300</v>
      </c>
      <c r="M13" s="319">
        <f>早見表!$Q$42</f>
        <v>140</v>
      </c>
      <c r="N13" s="319">
        <f>早見表!$Q$37</f>
        <v>1350</v>
      </c>
      <c r="O13" s="319">
        <f t="shared" si="2"/>
        <v>1040</v>
      </c>
      <c r="Q13" s="348"/>
    </row>
    <row r="14" spans="1:17">
      <c r="A14" s="319">
        <v>12</v>
      </c>
      <c r="B14" s="319">
        <f>早見表!$Q$26</f>
        <v>180</v>
      </c>
      <c r="C14" s="319">
        <v>0</v>
      </c>
      <c r="D14" s="319">
        <f t="shared" si="0"/>
        <v>480</v>
      </c>
      <c r="F14" s="319">
        <f>早見表!$Q$26</f>
        <v>180</v>
      </c>
      <c r="G14" s="319">
        <v>0</v>
      </c>
      <c r="H14" s="319">
        <f t="shared" si="1"/>
        <v>480</v>
      </c>
      <c r="M14" s="319">
        <f>早見表!$Q$42</f>
        <v>140</v>
      </c>
      <c r="N14" s="319">
        <f>早見表!$Q$37</f>
        <v>1350</v>
      </c>
      <c r="O14" s="319">
        <f t="shared" si="2"/>
        <v>1180</v>
      </c>
    </row>
    <row r="15" spans="1:17">
      <c r="A15" s="319">
        <v>13</v>
      </c>
      <c r="B15" s="319">
        <f>早見表!$Q$26</f>
        <v>180</v>
      </c>
      <c r="C15" s="319">
        <v>0</v>
      </c>
      <c r="D15" s="319">
        <f t="shared" si="0"/>
        <v>660</v>
      </c>
      <c r="F15" s="319">
        <f>早見表!$Q$26</f>
        <v>180</v>
      </c>
      <c r="G15" s="319">
        <v>0</v>
      </c>
      <c r="H15" s="319">
        <f t="shared" si="1"/>
        <v>660</v>
      </c>
      <c r="M15" s="319">
        <f>早見表!$Q$42</f>
        <v>140</v>
      </c>
      <c r="N15" s="319">
        <f>早見表!$Q$37</f>
        <v>1350</v>
      </c>
      <c r="O15" s="319">
        <f t="shared" si="2"/>
        <v>1320</v>
      </c>
    </row>
    <row r="16" spans="1:17">
      <c r="A16" s="319">
        <v>14</v>
      </c>
      <c r="B16" s="319">
        <f>早見表!$Q$26</f>
        <v>180</v>
      </c>
      <c r="C16" s="319">
        <v>0</v>
      </c>
      <c r="D16" s="319">
        <f t="shared" si="0"/>
        <v>840</v>
      </c>
      <c r="F16" s="319">
        <f>早見表!$Q$26</f>
        <v>180</v>
      </c>
      <c r="G16" s="319">
        <v>0</v>
      </c>
      <c r="H16" s="319">
        <f t="shared" si="1"/>
        <v>840</v>
      </c>
      <c r="M16" s="319">
        <f>早見表!$Q$42</f>
        <v>140</v>
      </c>
      <c r="N16" s="319">
        <f>早見表!$Q$37</f>
        <v>1350</v>
      </c>
      <c r="O16" s="319">
        <f t="shared" si="2"/>
        <v>1460</v>
      </c>
    </row>
    <row r="17" spans="1:15">
      <c r="A17" s="319">
        <v>15</v>
      </c>
      <c r="B17" s="319">
        <f>早見表!$Q$26</f>
        <v>180</v>
      </c>
      <c r="C17" s="319">
        <v>0</v>
      </c>
      <c r="D17" s="319">
        <f t="shared" si="0"/>
        <v>1020</v>
      </c>
      <c r="F17" s="319">
        <f>早見表!$Q$26</f>
        <v>180</v>
      </c>
      <c r="G17" s="319">
        <v>0</v>
      </c>
      <c r="H17" s="319">
        <f t="shared" si="1"/>
        <v>1020</v>
      </c>
      <c r="M17" s="319">
        <f>早見表!$Q$42</f>
        <v>140</v>
      </c>
      <c r="N17" s="319">
        <f>早見表!$Q$37</f>
        <v>1350</v>
      </c>
      <c r="O17" s="319">
        <f t="shared" si="2"/>
        <v>1600</v>
      </c>
    </row>
    <row r="18" spans="1:15">
      <c r="A18" s="319">
        <v>16</v>
      </c>
      <c r="B18" s="319">
        <f>早見表!$Q$26</f>
        <v>180</v>
      </c>
      <c r="C18" s="319">
        <v>0</v>
      </c>
      <c r="D18" s="319">
        <f t="shared" si="0"/>
        <v>1200</v>
      </c>
      <c r="F18" s="319">
        <f>早見表!$Q$26</f>
        <v>180</v>
      </c>
      <c r="G18" s="319">
        <v>0</v>
      </c>
      <c r="H18" s="319">
        <f t="shared" si="1"/>
        <v>1200</v>
      </c>
      <c r="M18" s="319">
        <f>早見表!$Q$42</f>
        <v>140</v>
      </c>
      <c r="N18" s="319">
        <f>早見表!$Q$37</f>
        <v>1350</v>
      </c>
      <c r="O18" s="319">
        <f t="shared" si="2"/>
        <v>1740</v>
      </c>
    </row>
    <row r="19" spans="1:15">
      <c r="A19" s="319">
        <v>17</v>
      </c>
      <c r="B19" s="319">
        <f>早見表!$Q$26</f>
        <v>180</v>
      </c>
      <c r="C19" s="319">
        <v>0</v>
      </c>
      <c r="D19" s="319">
        <f t="shared" si="0"/>
        <v>1380</v>
      </c>
      <c r="F19" s="319">
        <f>早見表!$Q$26</f>
        <v>180</v>
      </c>
      <c r="G19" s="319">
        <v>0</v>
      </c>
      <c r="H19" s="319">
        <f t="shared" si="1"/>
        <v>1380</v>
      </c>
      <c r="M19" s="319">
        <f>早見表!$Q$42</f>
        <v>140</v>
      </c>
      <c r="N19" s="319">
        <f>早見表!$Q$37</f>
        <v>1350</v>
      </c>
      <c r="O19" s="319">
        <f t="shared" si="2"/>
        <v>1880</v>
      </c>
    </row>
    <row r="20" spans="1:15">
      <c r="A20" s="319">
        <v>18</v>
      </c>
      <c r="B20" s="319">
        <f>早見表!$Q$26</f>
        <v>180</v>
      </c>
      <c r="C20" s="319">
        <v>0</v>
      </c>
      <c r="D20" s="319">
        <f t="shared" si="0"/>
        <v>1560</v>
      </c>
      <c r="F20" s="319">
        <f>早見表!$Q$26</f>
        <v>180</v>
      </c>
      <c r="G20" s="319">
        <v>0</v>
      </c>
      <c r="H20" s="319">
        <f t="shared" si="1"/>
        <v>1560</v>
      </c>
      <c r="M20" s="319">
        <f>早見表!$Q$42</f>
        <v>140</v>
      </c>
      <c r="N20" s="319">
        <f>早見表!$Q$37</f>
        <v>1350</v>
      </c>
      <c r="O20" s="319">
        <f t="shared" si="2"/>
        <v>2020</v>
      </c>
    </row>
    <row r="21" spans="1:15">
      <c r="A21" s="319">
        <v>19</v>
      </c>
      <c r="B21" s="319">
        <f>早見表!$Q$26</f>
        <v>180</v>
      </c>
      <c r="C21" s="319">
        <v>0</v>
      </c>
      <c r="D21" s="319">
        <f t="shared" si="0"/>
        <v>1740</v>
      </c>
      <c r="F21" s="319">
        <f>早見表!$Q$26</f>
        <v>180</v>
      </c>
      <c r="G21" s="319">
        <v>0</v>
      </c>
      <c r="H21" s="319">
        <f t="shared" si="1"/>
        <v>1740</v>
      </c>
      <c r="M21" s="319">
        <f>早見表!$Q$42</f>
        <v>140</v>
      </c>
      <c r="N21" s="319">
        <f>早見表!$Q$37</f>
        <v>1350</v>
      </c>
      <c r="O21" s="319">
        <f t="shared" si="2"/>
        <v>2160</v>
      </c>
    </row>
    <row r="22" spans="1:15">
      <c r="A22" s="319">
        <v>20</v>
      </c>
      <c r="B22" s="319">
        <f>早見表!$Q$26</f>
        <v>180</v>
      </c>
      <c r="C22" s="319">
        <v>0</v>
      </c>
      <c r="D22" s="319">
        <f t="shared" si="0"/>
        <v>1920</v>
      </c>
      <c r="F22" s="319">
        <f>早見表!$Q$26</f>
        <v>180</v>
      </c>
      <c r="G22" s="319">
        <v>0</v>
      </c>
      <c r="H22" s="319">
        <f t="shared" si="1"/>
        <v>1920</v>
      </c>
      <c r="M22" s="319">
        <f>早見表!$Q$42</f>
        <v>140</v>
      </c>
      <c r="N22" s="319">
        <f>早見表!$Q$37</f>
        <v>1350</v>
      </c>
      <c r="O22" s="319">
        <f t="shared" si="2"/>
        <v>2300</v>
      </c>
    </row>
    <row r="23" spans="1:15">
      <c r="A23" s="319">
        <v>21</v>
      </c>
      <c r="B23" s="319">
        <f>早見表!$Q$26</f>
        <v>180</v>
      </c>
      <c r="C23" s="319">
        <v>0</v>
      </c>
      <c r="D23" s="319">
        <f t="shared" si="0"/>
        <v>2100</v>
      </c>
      <c r="F23" s="319">
        <f>早見表!$Q$26</f>
        <v>180</v>
      </c>
      <c r="G23" s="319">
        <v>0</v>
      </c>
      <c r="H23" s="319">
        <f t="shared" si="1"/>
        <v>2100</v>
      </c>
      <c r="M23" s="319">
        <f>早見表!$Q$43</f>
        <v>140</v>
      </c>
      <c r="N23" s="319">
        <f>早見表!$Q$37</f>
        <v>1350</v>
      </c>
      <c r="O23" s="319">
        <f t="shared" si="2"/>
        <v>2440</v>
      </c>
    </row>
    <row r="24" spans="1:15">
      <c r="A24" s="319">
        <v>22</v>
      </c>
      <c r="B24" s="319">
        <f>早見表!$Q$26</f>
        <v>180</v>
      </c>
      <c r="C24" s="319">
        <v>0</v>
      </c>
      <c r="D24" s="319">
        <f t="shared" si="0"/>
        <v>2280</v>
      </c>
      <c r="F24" s="319">
        <f>早見表!$Q$26</f>
        <v>180</v>
      </c>
      <c r="G24" s="319">
        <v>0</v>
      </c>
      <c r="H24" s="319">
        <f t="shared" si="1"/>
        <v>2280</v>
      </c>
      <c r="M24" s="319">
        <f>早見表!$Q$43</f>
        <v>140</v>
      </c>
      <c r="N24" s="319">
        <f>早見表!$Q$37</f>
        <v>1350</v>
      </c>
      <c r="O24" s="319">
        <f t="shared" si="2"/>
        <v>2580</v>
      </c>
    </row>
    <row r="25" spans="1:15">
      <c r="A25" s="319">
        <v>23</v>
      </c>
      <c r="B25" s="319">
        <f>早見表!$Q$26</f>
        <v>180</v>
      </c>
      <c r="C25" s="319">
        <v>0</v>
      </c>
      <c r="D25" s="319">
        <f t="shared" si="0"/>
        <v>2460</v>
      </c>
      <c r="F25" s="319">
        <f>早見表!$Q$26</f>
        <v>180</v>
      </c>
      <c r="G25" s="319">
        <v>0</v>
      </c>
      <c r="H25" s="319">
        <f t="shared" si="1"/>
        <v>2460</v>
      </c>
      <c r="M25" s="319">
        <f>早見表!$Q$43</f>
        <v>140</v>
      </c>
      <c r="N25" s="319">
        <f>早見表!$Q$37</f>
        <v>1350</v>
      </c>
      <c r="O25" s="319">
        <f t="shared" si="2"/>
        <v>2720</v>
      </c>
    </row>
    <row r="26" spans="1:15">
      <c r="A26" s="319">
        <v>24</v>
      </c>
      <c r="B26" s="319">
        <f>早見表!$Q$26</f>
        <v>180</v>
      </c>
      <c r="C26" s="319">
        <v>0</v>
      </c>
      <c r="D26" s="319">
        <f t="shared" si="0"/>
        <v>2640</v>
      </c>
      <c r="F26" s="319">
        <f>早見表!$Q$26</f>
        <v>180</v>
      </c>
      <c r="G26" s="319">
        <v>0</v>
      </c>
      <c r="H26" s="319">
        <f t="shared" si="1"/>
        <v>2640</v>
      </c>
      <c r="M26" s="319">
        <f>早見表!$Q$43</f>
        <v>140</v>
      </c>
      <c r="N26" s="319">
        <f>早見表!$Q$37</f>
        <v>1350</v>
      </c>
      <c r="O26" s="319">
        <f t="shared" si="2"/>
        <v>2860</v>
      </c>
    </row>
    <row r="27" spans="1:15">
      <c r="A27" s="319">
        <v>25</v>
      </c>
      <c r="B27" s="319">
        <f>早見表!$Q$26</f>
        <v>180</v>
      </c>
      <c r="C27" s="319">
        <v>0</v>
      </c>
      <c r="D27" s="319">
        <f t="shared" si="0"/>
        <v>2820</v>
      </c>
      <c r="F27" s="319">
        <f>早見表!$Q$26</f>
        <v>180</v>
      </c>
      <c r="G27" s="319">
        <v>0</v>
      </c>
      <c r="H27" s="319">
        <f t="shared" si="1"/>
        <v>2820</v>
      </c>
      <c r="M27" s="319">
        <f>早見表!$Q$43</f>
        <v>140</v>
      </c>
      <c r="N27" s="319">
        <f>早見表!$Q$37</f>
        <v>1350</v>
      </c>
      <c r="O27" s="319">
        <f t="shared" si="2"/>
        <v>3000</v>
      </c>
    </row>
    <row r="28" spans="1:15">
      <c r="A28" s="319">
        <v>26</v>
      </c>
      <c r="B28" s="319">
        <f>早見表!$Q$26</f>
        <v>180</v>
      </c>
      <c r="C28" s="319">
        <v>0</v>
      </c>
      <c r="D28" s="319">
        <f t="shared" si="0"/>
        <v>3000</v>
      </c>
      <c r="F28" s="319">
        <f>早見表!$Q$26</f>
        <v>180</v>
      </c>
      <c r="G28" s="319">
        <v>0</v>
      </c>
      <c r="H28" s="319">
        <f t="shared" si="1"/>
        <v>3000</v>
      </c>
      <c r="M28" s="319">
        <f>早見表!$Q$43</f>
        <v>140</v>
      </c>
      <c r="N28" s="319">
        <f>早見表!$Q$37</f>
        <v>1350</v>
      </c>
      <c r="O28" s="319">
        <f t="shared" si="2"/>
        <v>3140</v>
      </c>
    </row>
    <row r="29" spans="1:15">
      <c r="A29" s="319">
        <v>27</v>
      </c>
      <c r="B29" s="319">
        <f>早見表!$Q$26</f>
        <v>180</v>
      </c>
      <c r="C29" s="319">
        <v>0</v>
      </c>
      <c r="D29" s="319">
        <f t="shared" si="0"/>
        <v>3180</v>
      </c>
      <c r="F29" s="319">
        <f>早見表!$Q$26</f>
        <v>180</v>
      </c>
      <c r="G29" s="319">
        <v>0</v>
      </c>
      <c r="H29" s="319">
        <f t="shared" si="1"/>
        <v>3180</v>
      </c>
      <c r="M29" s="319">
        <f>早見表!$Q$43</f>
        <v>140</v>
      </c>
      <c r="N29" s="319">
        <f>早見表!$Q$37</f>
        <v>1350</v>
      </c>
      <c r="O29" s="319">
        <f t="shared" si="2"/>
        <v>3280</v>
      </c>
    </row>
    <row r="30" spans="1:15">
      <c r="A30" s="319">
        <v>28</v>
      </c>
      <c r="B30" s="319">
        <f>早見表!$Q$26</f>
        <v>180</v>
      </c>
      <c r="C30" s="319">
        <v>0</v>
      </c>
      <c r="D30" s="319">
        <f t="shared" si="0"/>
        <v>3360</v>
      </c>
      <c r="F30" s="319">
        <f>早見表!$Q$26</f>
        <v>180</v>
      </c>
      <c r="G30" s="319">
        <v>0</v>
      </c>
      <c r="H30" s="319">
        <f t="shared" si="1"/>
        <v>3360</v>
      </c>
      <c r="M30" s="319">
        <f>早見表!$Q$43</f>
        <v>140</v>
      </c>
      <c r="N30" s="319">
        <f>早見表!$Q$37</f>
        <v>1350</v>
      </c>
      <c r="O30" s="319">
        <f t="shared" si="2"/>
        <v>3420</v>
      </c>
    </row>
    <row r="31" spans="1:15">
      <c r="A31" s="319">
        <v>29</v>
      </c>
      <c r="B31" s="319">
        <f>早見表!$Q$26</f>
        <v>180</v>
      </c>
      <c r="C31" s="319">
        <v>0</v>
      </c>
      <c r="D31" s="319">
        <f t="shared" si="0"/>
        <v>3540</v>
      </c>
      <c r="F31" s="319">
        <f>早見表!$Q$26</f>
        <v>180</v>
      </c>
      <c r="G31" s="319">
        <v>0</v>
      </c>
      <c r="H31" s="319">
        <f t="shared" si="1"/>
        <v>3540</v>
      </c>
      <c r="M31" s="319">
        <f>早見表!$Q$43</f>
        <v>140</v>
      </c>
      <c r="N31" s="319">
        <f>早見表!$Q$37</f>
        <v>1350</v>
      </c>
      <c r="O31" s="319">
        <f t="shared" si="2"/>
        <v>3560</v>
      </c>
    </row>
    <row r="32" spans="1:15">
      <c r="A32" s="319">
        <v>30</v>
      </c>
      <c r="B32" s="319">
        <f>早見表!$Q$26</f>
        <v>180</v>
      </c>
      <c r="C32" s="319">
        <v>0</v>
      </c>
      <c r="D32" s="319">
        <f t="shared" si="0"/>
        <v>3720</v>
      </c>
      <c r="F32" s="319">
        <f>早見表!$Q$26</f>
        <v>180</v>
      </c>
      <c r="G32" s="319">
        <v>0</v>
      </c>
      <c r="H32" s="319">
        <f t="shared" si="1"/>
        <v>3720</v>
      </c>
      <c r="M32" s="319">
        <f>早見表!$Q$43</f>
        <v>140</v>
      </c>
      <c r="N32" s="319">
        <f>早見表!$Q$37</f>
        <v>1350</v>
      </c>
      <c r="O32" s="319">
        <f t="shared" si="2"/>
        <v>3700</v>
      </c>
    </row>
    <row r="33" spans="1:15">
      <c r="A33" s="319">
        <v>31</v>
      </c>
      <c r="B33" s="319">
        <f>早見表!$Q$27</f>
        <v>200</v>
      </c>
      <c r="C33" s="319">
        <v>0</v>
      </c>
      <c r="D33" s="319">
        <f t="shared" si="0"/>
        <v>3920</v>
      </c>
      <c r="F33" s="319">
        <f>早見表!$Q$27</f>
        <v>200</v>
      </c>
      <c r="G33" s="319">
        <v>0</v>
      </c>
      <c r="H33" s="319">
        <f t="shared" si="1"/>
        <v>3920</v>
      </c>
      <c r="M33" s="319">
        <f>早見表!$Q$44</f>
        <v>200</v>
      </c>
      <c r="N33" s="319">
        <f>早見表!$Q$37</f>
        <v>1350</v>
      </c>
      <c r="O33" s="319">
        <f t="shared" si="2"/>
        <v>3900</v>
      </c>
    </row>
    <row r="34" spans="1:15">
      <c r="A34" s="319">
        <v>32</v>
      </c>
      <c r="B34" s="319">
        <f>早見表!$Q$27</f>
        <v>200</v>
      </c>
      <c r="C34" s="319">
        <v>0</v>
      </c>
      <c r="D34" s="319">
        <f t="shared" si="0"/>
        <v>4120</v>
      </c>
      <c r="F34" s="319">
        <f>早見表!$Q$27</f>
        <v>200</v>
      </c>
      <c r="G34" s="319">
        <v>0</v>
      </c>
      <c r="H34" s="319">
        <f t="shared" si="1"/>
        <v>4120</v>
      </c>
      <c r="M34" s="319">
        <f>早見表!$Q$44</f>
        <v>200</v>
      </c>
      <c r="N34" s="319">
        <f>早見表!$Q$37</f>
        <v>1350</v>
      </c>
      <c r="O34" s="319">
        <f t="shared" si="2"/>
        <v>4100</v>
      </c>
    </row>
    <row r="35" spans="1:15">
      <c r="A35" s="319">
        <v>33</v>
      </c>
      <c r="B35" s="319">
        <f>早見表!$Q$27</f>
        <v>200</v>
      </c>
      <c r="C35" s="319">
        <v>0</v>
      </c>
      <c r="D35" s="319">
        <f t="shared" si="0"/>
        <v>4320</v>
      </c>
      <c r="F35" s="319">
        <f>早見表!$Q$27</f>
        <v>200</v>
      </c>
      <c r="G35" s="319">
        <v>0</v>
      </c>
      <c r="H35" s="319">
        <f t="shared" si="1"/>
        <v>4320</v>
      </c>
      <c r="M35" s="319">
        <f>早見表!$Q$44</f>
        <v>200</v>
      </c>
      <c r="N35" s="319">
        <f>早見表!$Q$37</f>
        <v>1350</v>
      </c>
      <c r="O35" s="319">
        <f t="shared" si="2"/>
        <v>4300</v>
      </c>
    </row>
    <row r="36" spans="1:15">
      <c r="A36" s="319">
        <v>34</v>
      </c>
      <c r="B36" s="319">
        <f>早見表!$Q$27</f>
        <v>200</v>
      </c>
      <c r="C36" s="319">
        <v>0</v>
      </c>
      <c r="D36" s="319">
        <f t="shared" si="0"/>
        <v>4520</v>
      </c>
      <c r="F36" s="319">
        <f>早見表!$Q$27</f>
        <v>200</v>
      </c>
      <c r="G36" s="319">
        <v>0</v>
      </c>
      <c r="H36" s="319">
        <f t="shared" si="1"/>
        <v>4520</v>
      </c>
      <c r="M36" s="319">
        <f>早見表!$Q$44</f>
        <v>200</v>
      </c>
      <c r="N36" s="319">
        <f>早見表!$Q$37</f>
        <v>1350</v>
      </c>
      <c r="O36" s="319">
        <f t="shared" si="2"/>
        <v>4500</v>
      </c>
    </row>
    <row r="37" spans="1:15">
      <c r="A37" s="319">
        <v>35</v>
      </c>
      <c r="B37" s="319">
        <f>早見表!$Q$27</f>
        <v>200</v>
      </c>
      <c r="C37" s="319">
        <v>0</v>
      </c>
      <c r="D37" s="319">
        <f t="shared" si="0"/>
        <v>4720</v>
      </c>
      <c r="F37" s="319">
        <f>早見表!$Q$27</f>
        <v>200</v>
      </c>
      <c r="G37" s="319">
        <v>0</v>
      </c>
      <c r="H37" s="319">
        <f t="shared" si="1"/>
        <v>4720</v>
      </c>
      <c r="M37" s="319">
        <f>早見表!$Q$44</f>
        <v>200</v>
      </c>
      <c r="N37" s="319">
        <f>早見表!$Q$37</f>
        <v>1350</v>
      </c>
      <c r="O37" s="319">
        <f t="shared" si="2"/>
        <v>4700</v>
      </c>
    </row>
    <row r="38" spans="1:15">
      <c r="A38" s="319">
        <v>36</v>
      </c>
      <c r="B38" s="319">
        <f>早見表!$Q$27</f>
        <v>200</v>
      </c>
      <c r="C38" s="319">
        <v>0</v>
      </c>
      <c r="D38" s="319">
        <f t="shared" si="0"/>
        <v>4920</v>
      </c>
      <c r="F38" s="319">
        <f>早見表!$Q$27</f>
        <v>200</v>
      </c>
      <c r="G38" s="319">
        <v>0</v>
      </c>
      <c r="H38" s="319">
        <f t="shared" si="1"/>
        <v>4920</v>
      </c>
      <c r="M38" s="319">
        <f>早見表!$Q$44</f>
        <v>200</v>
      </c>
      <c r="N38" s="319">
        <f>早見表!$Q$37</f>
        <v>1350</v>
      </c>
      <c r="O38" s="319">
        <f t="shared" si="2"/>
        <v>4900</v>
      </c>
    </row>
    <row r="39" spans="1:15">
      <c r="A39" s="319">
        <v>37</v>
      </c>
      <c r="B39" s="319">
        <f>早見表!$Q$27</f>
        <v>200</v>
      </c>
      <c r="C39" s="319">
        <v>0</v>
      </c>
      <c r="D39" s="319">
        <f t="shared" si="0"/>
        <v>5120</v>
      </c>
      <c r="F39" s="319">
        <f>早見表!$Q$27</f>
        <v>200</v>
      </c>
      <c r="G39" s="319">
        <v>0</v>
      </c>
      <c r="H39" s="319">
        <f t="shared" si="1"/>
        <v>5120</v>
      </c>
      <c r="M39" s="319">
        <f>早見表!$Q$44</f>
        <v>200</v>
      </c>
      <c r="N39" s="319">
        <f>早見表!$Q$37</f>
        <v>1350</v>
      </c>
      <c r="O39" s="319">
        <f t="shared" si="2"/>
        <v>5100</v>
      </c>
    </row>
    <row r="40" spans="1:15">
      <c r="A40" s="319">
        <v>38</v>
      </c>
      <c r="B40" s="319">
        <f>早見表!$Q$27</f>
        <v>200</v>
      </c>
      <c r="C40" s="319">
        <v>0</v>
      </c>
      <c r="D40" s="319">
        <f t="shared" si="0"/>
        <v>5320</v>
      </c>
      <c r="F40" s="319">
        <f>早見表!$Q$27</f>
        <v>200</v>
      </c>
      <c r="G40" s="319">
        <v>0</v>
      </c>
      <c r="H40" s="319">
        <f t="shared" si="1"/>
        <v>5320</v>
      </c>
      <c r="M40" s="319">
        <f>早見表!$Q$44</f>
        <v>200</v>
      </c>
      <c r="N40" s="319">
        <f>早見表!$Q$37</f>
        <v>1350</v>
      </c>
      <c r="O40" s="319">
        <f t="shared" si="2"/>
        <v>5300</v>
      </c>
    </row>
    <row r="41" spans="1:15">
      <c r="A41" s="319">
        <v>39</v>
      </c>
      <c r="B41" s="319">
        <f>早見表!$Q$27</f>
        <v>200</v>
      </c>
      <c r="C41" s="319">
        <v>0</v>
      </c>
      <c r="D41" s="319">
        <f t="shared" si="0"/>
        <v>5520</v>
      </c>
      <c r="F41" s="319">
        <f>早見表!$Q$27</f>
        <v>200</v>
      </c>
      <c r="G41" s="319">
        <v>0</v>
      </c>
      <c r="H41" s="319">
        <f t="shared" si="1"/>
        <v>5520</v>
      </c>
      <c r="M41" s="319">
        <f>早見表!$Q$44</f>
        <v>200</v>
      </c>
      <c r="N41" s="319">
        <f>早見表!$Q$37</f>
        <v>1350</v>
      </c>
      <c r="O41" s="319">
        <f t="shared" si="2"/>
        <v>5500</v>
      </c>
    </row>
    <row r="42" spans="1:15">
      <c r="A42" s="319">
        <v>40</v>
      </c>
      <c r="B42" s="319">
        <f>早見表!$Q$27</f>
        <v>200</v>
      </c>
      <c r="C42" s="319">
        <v>0</v>
      </c>
      <c r="D42" s="319">
        <f t="shared" si="0"/>
        <v>5720</v>
      </c>
      <c r="F42" s="319">
        <f>早見表!$Q$27</f>
        <v>200</v>
      </c>
      <c r="G42" s="319">
        <v>0</v>
      </c>
      <c r="H42" s="319">
        <f t="shared" si="1"/>
        <v>5720</v>
      </c>
      <c r="M42" s="319">
        <f>早見表!$Q$44</f>
        <v>200</v>
      </c>
      <c r="N42" s="319">
        <f>早見表!$Q$37</f>
        <v>1350</v>
      </c>
      <c r="O42" s="319">
        <f t="shared" si="2"/>
        <v>5700</v>
      </c>
    </row>
    <row r="43" spans="1:15">
      <c r="A43" s="319">
        <v>41</v>
      </c>
      <c r="B43" s="319">
        <f>早見表!$Q$27</f>
        <v>200</v>
      </c>
      <c r="C43" s="319">
        <v>0</v>
      </c>
      <c r="D43" s="319">
        <f t="shared" si="0"/>
        <v>5920</v>
      </c>
      <c r="F43" s="319">
        <f>早見表!$Q$27</f>
        <v>200</v>
      </c>
      <c r="G43" s="319">
        <v>0</v>
      </c>
      <c r="H43" s="319">
        <f t="shared" si="1"/>
        <v>5920</v>
      </c>
      <c r="M43" s="319">
        <f>早見表!$Q$45</f>
        <v>200</v>
      </c>
      <c r="N43" s="319">
        <f>早見表!$Q$37</f>
        <v>1350</v>
      </c>
      <c r="O43" s="319">
        <f t="shared" si="2"/>
        <v>5900</v>
      </c>
    </row>
    <row r="44" spans="1:15">
      <c r="A44" s="319">
        <v>42</v>
      </c>
      <c r="B44" s="319">
        <f>早見表!$Q$27</f>
        <v>200</v>
      </c>
      <c r="C44" s="319">
        <v>0</v>
      </c>
      <c r="D44" s="319">
        <f t="shared" si="0"/>
        <v>6120</v>
      </c>
      <c r="F44" s="319">
        <f>早見表!$Q$27</f>
        <v>200</v>
      </c>
      <c r="G44" s="319">
        <v>0</v>
      </c>
      <c r="H44" s="319">
        <f t="shared" si="1"/>
        <v>6120</v>
      </c>
      <c r="M44" s="319">
        <f>早見表!$Q$45</f>
        <v>200</v>
      </c>
      <c r="N44" s="319">
        <f>早見表!$Q$37</f>
        <v>1350</v>
      </c>
      <c r="O44" s="319">
        <f t="shared" si="2"/>
        <v>6100</v>
      </c>
    </row>
    <row r="45" spans="1:15">
      <c r="A45" s="319">
        <v>43</v>
      </c>
      <c r="B45" s="319">
        <f>早見表!$Q$27</f>
        <v>200</v>
      </c>
      <c r="C45" s="319">
        <v>0</v>
      </c>
      <c r="D45" s="319">
        <f t="shared" si="0"/>
        <v>6320</v>
      </c>
      <c r="F45" s="319">
        <f>早見表!$Q$27</f>
        <v>200</v>
      </c>
      <c r="G45" s="319">
        <v>0</v>
      </c>
      <c r="H45" s="319">
        <f t="shared" si="1"/>
        <v>6320</v>
      </c>
      <c r="M45" s="319">
        <f>早見表!$Q$45</f>
        <v>200</v>
      </c>
      <c r="N45" s="319">
        <f>早見表!$Q$37</f>
        <v>1350</v>
      </c>
      <c r="O45" s="319">
        <f t="shared" si="2"/>
        <v>6300</v>
      </c>
    </row>
    <row r="46" spans="1:15">
      <c r="A46" s="319">
        <v>44</v>
      </c>
      <c r="B46" s="319">
        <f>早見表!$Q$27</f>
        <v>200</v>
      </c>
      <c r="C46" s="319">
        <v>0</v>
      </c>
      <c r="D46" s="319">
        <f t="shared" si="0"/>
        <v>6520</v>
      </c>
      <c r="F46" s="319">
        <f>早見表!$Q$27</f>
        <v>200</v>
      </c>
      <c r="G46" s="319">
        <v>0</v>
      </c>
      <c r="H46" s="319">
        <f t="shared" si="1"/>
        <v>6520</v>
      </c>
      <c r="M46" s="319">
        <f>早見表!$Q$45</f>
        <v>200</v>
      </c>
      <c r="N46" s="319">
        <f>早見表!$Q$37</f>
        <v>1350</v>
      </c>
      <c r="O46" s="319">
        <f t="shared" si="2"/>
        <v>6500</v>
      </c>
    </row>
    <row r="47" spans="1:15">
      <c r="A47" s="319">
        <v>45</v>
      </c>
      <c r="B47" s="319">
        <f>早見表!$Q$27</f>
        <v>200</v>
      </c>
      <c r="C47" s="319">
        <v>0</v>
      </c>
      <c r="D47" s="319">
        <f t="shared" si="0"/>
        <v>6720</v>
      </c>
      <c r="F47" s="319">
        <f>早見表!$Q$27</f>
        <v>200</v>
      </c>
      <c r="G47" s="319">
        <v>0</v>
      </c>
      <c r="H47" s="319">
        <f t="shared" si="1"/>
        <v>6720</v>
      </c>
      <c r="M47" s="319">
        <f>早見表!$Q$45</f>
        <v>200</v>
      </c>
      <c r="N47" s="319">
        <f>早見表!$Q$37</f>
        <v>1350</v>
      </c>
      <c r="O47" s="319">
        <f t="shared" si="2"/>
        <v>6700</v>
      </c>
    </row>
    <row r="48" spans="1:15">
      <c r="A48" s="319">
        <v>46</v>
      </c>
      <c r="B48" s="319">
        <f>早見表!$Q$27</f>
        <v>200</v>
      </c>
      <c r="C48" s="319">
        <v>0</v>
      </c>
      <c r="D48" s="319">
        <f t="shared" si="0"/>
        <v>6920</v>
      </c>
      <c r="F48" s="319">
        <f>早見表!$Q$27</f>
        <v>200</v>
      </c>
      <c r="G48" s="319">
        <v>0</v>
      </c>
      <c r="H48" s="319">
        <f t="shared" si="1"/>
        <v>6920</v>
      </c>
      <c r="M48" s="319">
        <f>早見表!$Q$45</f>
        <v>200</v>
      </c>
      <c r="N48" s="319">
        <f>早見表!$Q$37</f>
        <v>1350</v>
      </c>
      <c r="O48" s="319">
        <f t="shared" si="2"/>
        <v>6900</v>
      </c>
    </row>
    <row r="49" spans="1:15">
      <c r="A49" s="319">
        <v>47</v>
      </c>
      <c r="B49" s="319">
        <f>早見表!$Q$27</f>
        <v>200</v>
      </c>
      <c r="C49" s="319">
        <v>0</v>
      </c>
      <c r="D49" s="319">
        <f t="shared" si="0"/>
        <v>7120</v>
      </c>
      <c r="F49" s="319">
        <f>早見表!$Q$27</f>
        <v>200</v>
      </c>
      <c r="G49" s="319">
        <v>0</v>
      </c>
      <c r="H49" s="319">
        <f t="shared" si="1"/>
        <v>7120</v>
      </c>
      <c r="M49" s="319">
        <f>早見表!$Q$45</f>
        <v>200</v>
      </c>
      <c r="N49" s="319">
        <f>早見表!$Q$37</f>
        <v>1350</v>
      </c>
      <c r="O49" s="319">
        <f t="shared" si="2"/>
        <v>7100</v>
      </c>
    </row>
    <row r="50" spans="1:15">
      <c r="A50" s="319">
        <v>48</v>
      </c>
      <c r="B50" s="319">
        <f>早見表!$Q$27</f>
        <v>200</v>
      </c>
      <c r="C50" s="319">
        <v>0</v>
      </c>
      <c r="D50" s="319">
        <f t="shared" si="0"/>
        <v>7320</v>
      </c>
      <c r="F50" s="319">
        <f>早見表!$Q$27</f>
        <v>200</v>
      </c>
      <c r="G50" s="319">
        <v>0</v>
      </c>
      <c r="H50" s="319">
        <f t="shared" si="1"/>
        <v>7320</v>
      </c>
      <c r="M50" s="319">
        <f>早見表!$Q$45</f>
        <v>200</v>
      </c>
      <c r="N50" s="319">
        <f>早見表!$Q$37</f>
        <v>1350</v>
      </c>
      <c r="O50" s="319">
        <f t="shared" si="2"/>
        <v>7300</v>
      </c>
    </row>
    <row r="51" spans="1:15">
      <c r="A51" s="319">
        <v>49</v>
      </c>
      <c r="B51" s="319">
        <f>早見表!$Q$27</f>
        <v>200</v>
      </c>
      <c r="C51" s="319">
        <v>0</v>
      </c>
      <c r="D51" s="319">
        <f t="shared" si="0"/>
        <v>7520</v>
      </c>
      <c r="F51" s="319">
        <f>早見表!$Q$27</f>
        <v>200</v>
      </c>
      <c r="G51" s="319">
        <v>0</v>
      </c>
      <c r="H51" s="319">
        <f t="shared" si="1"/>
        <v>7520</v>
      </c>
      <c r="M51" s="319">
        <f>早見表!$Q$45</f>
        <v>200</v>
      </c>
      <c r="N51" s="319">
        <f>早見表!$Q$37</f>
        <v>1350</v>
      </c>
      <c r="O51" s="319">
        <f t="shared" si="2"/>
        <v>7500</v>
      </c>
    </row>
    <row r="52" spans="1:15">
      <c r="A52" s="319">
        <v>50</v>
      </c>
      <c r="B52" s="319">
        <f>早見表!$Q$27</f>
        <v>200</v>
      </c>
      <c r="C52" s="319">
        <v>0</v>
      </c>
      <c r="D52" s="319">
        <f t="shared" si="0"/>
        <v>7720</v>
      </c>
      <c r="F52" s="319">
        <f>早見表!$Q$27</f>
        <v>200</v>
      </c>
      <c r="G52" s="319">
        <v>0</v>
      </c>
      <c r="H52" s="319">
        <f t="shared" si="1"/>
        <v>7720</v>
      </c>
      <c r="M52" s="319">
        <f>早見表!$Q$45</f>
        <v>200</v>
      </c>
      <c r="N52" s="319">
        <f>早見表!$Q$37</f>
        <v>1350</v>
      </c>
      <c r="O52" s="319">
        <f t="shared" si="2"/>
        <v>7700</v>
      </c>
    </row>
    <row r="53" spans="1:15">
      <c r="A53" s="319">
        <v>51</v>
      </c>
      <c r="B53" s="319">
        <f>早見表!$Q$28</f>
        <v>210</v>
      </c>
      <c r="C53" s="319">
        <v>0</v>
      </c>
      <c r="D53" s="319">
        <f t="shared" si="0"/>
        <v>7930</v>
      </c>
      <c r="F53" s="319">
        <f>早見表!$Q$28</f>
        <v>210</v>
      </c>
      <c r="G53" s="319">
        <v>0</v>
      </c>
      <c r="H53" s="319">
        <f t="shared" si="1"/>
        <v>7930</v>
      </c>
      <c r="M53" s="319">
        <f>早見表!$Q$46</f>
        <v>250</v>
      </c>
      <c r="N53" s="319">
        <f>早見表!$Q$37</f>
        <v>1350</v>
      </c>
      <c r="O53" s="319">
        <f t="shared" si="2"/>
        <v>7950</v>
      </c>
    </row>
    <row r="54" spans="1:15">
      <c r="A54" s="319">
        <v>52</v>
      </c>
      <c r="B54" s="319">
        <f>早見表!$Q$28</f>
        <v>210</v>
      </c>
      <c r="C54" s="319">
        <v>0</v>
      </c>
      <c r="D54" s="319">
        <f t="shared" si="0"/>
        <v>8140</v>
      </c>
      <c r="F54" s="319">
        <f>早見表!$Q$28</f>
        <v>210</v>
      </c>
      <c r="G54" s="319">
        <v>0</v>
      </c>
      <c r="H54" s="319">
        <f t="shared" si="1"/>
        <v>8140</v>
      </c>
      <c r="M54" s="319">
        <f>早見表!$Q$46</f>
        <v>250</v>
      </c>
      <c r="N54" s="319">
        <f>早見表!$Q$37</f>
        <v>1350</v>
      </c>
      <c r="O54" s="319">
        <f t="shared" si="2"/>
        <v>8200</v>
      </c>
    </row>
    <row r="55" spans="1:15">
      <c r="A55" s="319">
        <v>53</v>
      </c>
      <c r="B55" s="319">
        <f>早見表!$Q$28</f>
        <v>210</v>
      </c>
      <c r="C55" s="319">
        <v>0</v>
      </c>
      <c r="D55" s="319">
        <f t="shared" si="0"/>
        <v>8350</v>
      </c>
      <c r="F55" s="319">
        <f>早見表!$Q$28</f>
        <v>210</v>
      </c>
      <c r="G55" s="319">
        <v>0</v>
      </c>
      <c r="H55" s="319">
        <f t="shared" si="1"/>
        <v>8350</v>
      </c>
      <c r="M55" s="319">
        <f>早見表!$Q$46</f>
        <v>250</v>
      </c>
      <c r="N55" s="319">
        <f>早見表!$Q$37</f>
        <v>1350</v>
      </c>
      <c r="O55" s="319">
        <f t="shared" si="2"/>
        <v>8450</v>
      </c>
    </row>
    <row r="56" spans="1:15">
      <c r="A56" s="319">
        <v>54</v>
      </c>
      <c r="B56" s="319">
        <f>早見表!$Q$28</f>
        <v>210</v>
      </c>
      <c r="C56" s="319">
        <v>0</v>
      </c>
      <c r="D56" s="319">
        <f t="shared" si="0"/>
        <v>8560</v>
      </c>
      <c r="F56" s="319">
        <f>早見表!$Q$28</f>
        <v>210</v>
      </c>
      <c r="G56" s="319">
        <v>0</v>
      </c>
      <c r="H56" s="319">
        <f t="shared" si="1"/>
        <v>8560</v>
      </c>
      <c r="M56" s="319">
        <f>早見表!$Q$46</f>
        <v>250</v>
      </c>
      <c r="N56" s="319">
        <f>早見表!$Q$37</f>
        <v>1350</v>
      </c>
      <c r="O56" s="319">
        <f t="shared" si="2"/>
        <v>8700</v>
      </c>
    </row>
    <row r="57" spans="1:15">
      <c r="A57" s="319">
        <v>55</v>
      </c>
      <c r="B57" s="319">
        <f>早見表!$Q$28</f>
        <v>210</v>
      </c>
      <c r="C57" s="319">
        <v>0</v>
      </c>
      <c r="D57" s="319">
        <f t="shared" si="0"/>
        <v>8770</v>
      </c>
      <c r="F57" s="319">
        <f>早見表!$Q$28</f>
        <v>210</v>
      </c>
      <c r="G57" s="319">
        <v>0</v>
      </c>
      <c r="H57" s="319">
        <f t="shared" si="1"/>
        <v>8770</v>
      </c>
      <c r="M57" s="319">
        <f>早見表!$Q$46</f>
        <v>250</v>
      </c>
      <c r="N57" s="319">
        <f>早見表!$Q$37</f>
        <v>1350</v>
      </c>
      <c r="O57" s="319">
        <f t="shared" si="2"/>
        <v>8950</v>
      </c>
    </row>
    <row r="58" spans="1:15">
      <c r="A58" s="319">
        <v>56</v>
      </c>
      <c r="B58" s="319">
        <f>早見表!$Q$28</f>
        <v>210</v>
      </c>
      <c r="C58" s="319">
        <v>0</v>
      </c>
      <c r="D58" s="319">
        <f t="shared" si="0"/>
        <v>8980</v>
      </c>
      <c r="F58" s="319">
        <f>早見表!$Q$28</f>
        <v>210</v>
      </c>
      <c r="G58" s="319">
        <v>0</v>
      </c>
      <c r="H58" s="319">
        <f t="shared" si="1"/>
        <v>8980</v>
      </c>
      <c r="M58" s="319">
        <f>早見表!$Q$46</f>
        <v>250</v>
      </c>
      <c r="N58" s="319">
        <f>早見表!$Q$37</f>
        <v>1350</v>
      </c>
      <c r="O58" s="319">
        <f t="shared" si="2"/>
        <v>9200</v>
      </c>
    </row>
    <row r="59" spans="1:15">
      <c r="A59" s="319">
        <v>57</v>
      </c>
      <c r="B59" s="319">
        <f>早見表!$Q$28</f>
        <v>210</v>
      </c>
      <c r="C59" s="319">
        <v>0</v>
      </c>
      <c r="D59" s="319">
        <f t="shared" si="0"/>
        <v>9190</v>
      </c>
      <c r="F59" s="319">
        <f>早見表!$Q$28</f>
        <v>210</v>
      </c>
      <c r="G59" s="319">
        <v>0</v>
      </c>
      <c r="H59" s="319">
        <f t="shared" si="1"/>
        <v>9190</v>
      </c>
      <c r="M59" s="319">
        <f>早見表!$Q$46</f>
        <v>250</v>
      </c>
      <c r="N59" s="319">
        <f>早見表!$Q$37</f>
        <v>1350</v>
      </c>
      <c r="O59" s="319">
        <f t="shared" si="2"/>
        <v>9450</v>
      </c>
    </row>
    <row r="60" spans="1:15">
      <c r="A60" s="319">
        <v>58</v>
      </c>
      <c r="B60" s="319">
        <f>早見表!$Q$28</f>
        <v>210</v>
      </c>
      <c r="C60" s="319">
        <v>0</v>
      </c>
      <c r="D60" s="319">
        <f t="shared" si="0"/>
        <v>9400</v>
      </c>
      <c r="F60" s="319">
        <f>早見表!$Q$28</f>
        <v>210</v>
      </c>
      <c r="G60" s="319">
        <v>0</v>
      </c>
      <c r="H60" s="319">
        <f t="shared" si="1"/>
        <v>9400</v>
      </c>
      <c r="M60" s="319">
        <f>早見表!$Q$46</f>
        <v>250</v>
      </c>
      <c r="N60" s="319">
        <f>早見表!$Q$37</f>
        <v>1350</v>
      </c>
      <c r="O60" s="319">
        <f t="shared" si="2"/>
        <v>9700</v>
      </c>
    </row>
    <row r="61" spans="1:15">
      <c r="A61" s="319">
        <v>59</v>
      </c>
      <c r="B61" s="319">
        <f>早見表!$Q$28</f>
        <v>210</v>
      </c>
      <c r="C61" s="319">
        <v>0</v>
      </c>
      <c r="D61" s="319">
        <f t="shared" si="0"/>
        <v>9610</v>
      </c>
      <c r="F61" s="319">
        <f>早見表!$Q$28</f>
        <v>210</v>
      </c>
      <c r="G61" s="319">
        <v>0</v>
      </c>
      <c r="H61" s="319">
        <f t="shared" si="1"/>
        <v>9610</v>
      </c>
      <c r="M61" s="319">
        <f>早見表!$Q$46</f>
        <v>250</v>
      </c>
      <c r="N61" s="319">
        <f>早見表!$Q$37</f>
        <v>1350</v>
      </c>
      <c r="O61" s="319">
        <f t="shared" si="2"/>
        <v>9950</v>
      </c>
    </row>
    <row r="62" spans="1:15">
      <c r="A62" s="319">
        <v>60</v>
      </c>
      <c r="B62" s="319">
        <f>早見表!$Q$28</f>
        <v>210</v>
      </c>
      <c r="C62" s="319">
        <v>0</v>
      </c>
      <c r="D62" s="319">
        <f t="shared" si="0"/>
        <v>9820</v>
      </c>
      <c r="F62" s="319">
        <f>早見表!$Q$28</f>
        <v>210</v>
      </c>
      <c r="G62" s="319">
        <v>0</v>
      </c>
      <c r="H62" s="319">
        <f t="shared" si="1"/>
        <v>9820</v>
      </c>
      <c r="M62" s="319">
        <f>早見表!$Q$46</f>
        <v>250</v>
      </c>
      <c r="N62" s="319">
        <f>早見表!$Q$37</f>
        <v>1350</v>
      </c>
      <c r="O62" s="319">
        <f t="shared" si="2"/>
        <v>10200</v>
      </c>
    </row>
    <row r="63" spans="1:15">
      <c r="A63" s="319">
        <v>61</v>
      </c>
      <c r="B63" s="319">
        <f>早見表!$Q$28</f>
        <v>210</v>
      </c>
      <c r="C63" s="319">
        <v>0</v>
      </c>
      <c r="D63" s="319">
        <f t="shared" si="0"/>
        <v>10030</v>
      </c>
      <c r="F63" s="319">
        <f>早見表!$Q$28</f>
        <v>210</v>
      </c>
      <c r="G63" s="319">
        <v>0</v>
      </c>
      <c r="H63" s="319">
        <f t="shared" si="1"/>
        <v>10030</v>
      </c>
      <c r="M63" s="319">
        <f>早見表!$Q$46</f>
        <v>250</v>
      </c>
      <c r="N63" s="319">
        <f>早見表!$Q$37</f>
        <v>1350</v>
      </c>
      <c r="O63" s="319">
        <f t="shared" si="2"/>
        <v>10450</v>
      </c>
    </row>
    <row r="64" spans="1:15">
      <c r="A64" s="319">
        <v>62</v>
      </c>
      <c r="B64" s="319">
        <f>早見表!$Q$28</f>
        <v>210</v>
      </c>
      <c r="C64" s="319">
        <v>0</v>
      </c>
      <c r="D64" s="319">
        <f t="shared" si="0"/>
        <v>10240</v>
      </c>
      <c r="F64" s="319">
        <f>早見表!$Q$28</f>
        <v>210</v>
      </c>
      <c r="G64" s="319">
        <v>0</v>
      </c>
      <c r="H64" s="319">
        <f t="shared" si="1"/>
        <v>10240</v>
      </c>
      <c r="M64" s="319">
        <f>早見表!$Q$46</f>
        <v>250</v>
      </c>
      <c r="N64" s="319">
        <f>早見表!$Q$37</f>
        <v>1350</v>
      </c>
      <c r="O64" s="319">
        <f t="shared" si="2"/>
        <v>10700</v>
      </c>
    </row>
    <row r="65" spans="1:15">
      <c r="A65" s="319">
        <v>63</v>
      </c>
      <c r="B65" s="319">
        <f>早見表!$Q$28</f>
        <v>210</v>
      </c>
      <c r="C65" s="319">
        <v>0</v>
      </c>
      <c r="D65" s="319">
        <f t="shared" si="0"/>
        <v>10450</v>
      </c>
      <c r="F65" s="319">
        <f>早見表!$Q$28</f>
        <v>210</v>
      </c>
      <c r="G65" s="319">
        <v>0</v>
      </c>
      <c r="H65" s="319">
        <f t="shared" si="1"/>
        <v>10450</v>
      </c>
      <c r="M65" s="319">
        <f>早見表!$Q$46</f>
        <v>250</v>
      </c>
      <c r="N65" s="319">
        <f>早見表!$Q$37</f>
        <v>1350</v>
      </c>
      <c r="O65" s="319">
        <f t="shared" si="2"/>
        <v>10950</v>
      </c>
    </row>
    <row r="66" spans="1:15">
      <c r="A66" s="319">
        <v>64</v>
      </c>
      <c r="B66" s="319">
        <f>早見表!$Q$28</f>
        <v>210</v>
      </c>
      <c r="C66" s="319">
        <v>0</v>
      </c>
      <c r="D66" s="319">
        <f t="shared" si="0"/>
        <v>10660</v>
      </c>
      <c r="F66" s="319">
        <f>早見表!$Q$28</f>
        <v>210</v>
      </c>
      <c r="G66" s="319">
        <v>0</v>
      </c>
      <c r="H66" s="319">
        <f t="shared" si="1"/>
        <v>10660</v>
      </c>
      <c r="M66" s="319">
        <f>早見表!$Q$46</f>
        <v>250</v>
      </c>
      <c r="N66" s="319">
        <f>早見表!$Q$37</f>
        <v>1350</v>
      </c>
      <c r="O66" s="319">
        <f t="shared" si="2"/>
        <v>11200</v>
      </c>
    </row>
    <row r="67" spans="1:15">
      <c r="A67" s="319">
        <v>65</v>
      </c>
      <c r="B67" s="319">
        <f>早見表!$Q$28</f>
        <v>210</v>
      </c>
      <c r="C67" s="319">
        <v>0</v>
      </c>
      <c r="D67" s="319">
        <f t="shared" si="0"/>
        <v>10870</v>
      </c>
      <c r="F67" s="319">
        <f>早見表!$Q$28</f>
        <v>210</v>
      </c>
      <c r="G67" s="319">
        <v>0</v>
      </c>
      <c r="H67" s="319">
        <f t="shared" si="1"/>
        <v>10870</v>
      </c>
      <c r="M67" s="319">
        <f>早見表!$Q$46</f>
        <v>250</v>
      </c>
      <c r="N67" s="319">
        <f>早見表!$Q$37</f>
        <v>1350</v>
      </c>
      <c r="O67" s="319">
        <f t="shared" si="2"/>
        <v>11450</v>
      </c>
    </row>
    <row r="68" spans="1:15">
      <c r="A68" s="319">
        <v>66</v>
      </c>
      <c r="B68" s="319">
        <f>早見表!$Q$28</f>
        <v>210</v>
      </c>
      <c r="C68" s="319">
        <v>0</v>
      </c>
      <c r="D68" s="319">
        <f t="shared" ref="D68:D131" si="3">D67+B68</f>
        <v>11080</v>
      </c>
      <c r="F68" s="319">
        <f>早見表!$Q$28</f>
        <v>210</v>
      </c>
      <c r="G68" s="319">
        <v>0</v>
      </c>
      <c r="H68" s="319">
        <f t="shared" ref="H68:H131" si="4">H67+F68</f>
        <v>11080</v>
      </c>
      <c r="M68" s="319">
        <f>早見表!$Q$46</f>
        <v>250</v>
      </c>
      <c r="N68" s="319">
        <f>早見表!$Q$37</f>
        <v>1350</v>
      </c>
      <c r="O68" s="319">
        <f t="shared" ref="O68:O131" si="5">M68+O67</f>
        <v>11700</v>
      </c>
    </row>
    <row r="69" spans="1:15">
      <c r="A69" s="319">
        <v>67</v>
      </c>
      <c r="B69" s="319">
        <f>早見表!$Q$28</f>
        <v>210</v>
      </c>
      <c r="C69" s="319">
        <v>0</v>
      </c>
      <c r="D69" s="319">
        <f t="shared" si="3"/>
        <v>11290</v>
      </c>
      <c r="F69" s="319">
        <f>早見表!$Q$28</f>
        <v>210</v>
      </c>
      <c r="G69" s="319">
        <v>0</v>
      </c>
      <c r="H69" s="319">
        <f t="shared" si="4"/>
        <v>11290</v>
      </c>
      <c r="M69" s="319">
        <f>早見表!$Q$46</f>
        <v>250</v>
      </c>
      <c r="N69" s="319">
        <f>早見表!$Q$37</f>
        <v>1350</v>
      </c>
      <c r="O69" s="319">
        <f t="shared" si="5"/>
        <v>11950</v>
      </c>
    </row>
    <row r="70" spans="1:15">
      <c r="A70" s="319">
        <v>68</v>
      </c>
      <c r="B70" s="319">
        <f>早見表!$Q$28</f>
        <v>210</v>
      </c>
      <c r="C70" s="319">
        <v>0</v>
      </c>
      <c r="D70" s="319">
        <f t="shared" si="3"/>
        <v>11500</v>
      </c>
      <c r="F70" s="319">
        <f>早見表!$Q$28</f>
        <v>210</v>
      </c>
      <c r="G70" s="319">
        <v>0</v>
      </c>
      <c r="H70" s="319">
        <f t="shared" si="4"/>
        <v>11500</v>
      </c>
      <c r="M70" s="319">
        <f>早見表!$Q$46</f>
        <v>250</v>
      </c>
      <c r="N70" s="319">
        <f>早見表!$Q$37</f>
        <v>1350</v>
      </c>
      <c r="O70" s="319">
        <f t="shared" si="5"/>
        <v>12200</v>
      </c>
    </row>
    <row r="71" spans="1:15">
      <c r="A71" s="319">
        <v>69</v>
      </c>
      <c r="B71" s="319">
        <f>早見表!$Q$28</f>
        <v>210</v>
      </c>
      <c r="C71" s="319">
        <v>0</v>
      </c>
      <c r="D71" s="319">
        <f t="shared" si="3"/>
        <v>11710</v>
      </c>
      <c r="F71" s="319">
        <f>早見表!$Q$28</f>
        <v>210</v>
      </c>
      <c r="G71" s="319">
        <v>0</v>
      </c>
      <c r="H71" s="319">
        <f t="shared" si="4"/>
        <v>11710</v>
      </c>
      <c r="M71" s="319">
        <f>早見表!$Q$46</f>
        <v>250</v>
      </c>
      <c r="N71" s="319">
        <f>早見表!$Q$37</f>
        <v>1350</v>
      </c>
      <c r="O71" s="319">
        <f t="shared" si="5"/>
        <v>12450</v>
      </c>
    </row>
    <row r="72" spans="1:15">
      <c r="A72" s="319">
        <v>70</v>
      </c>
      <c r="B72" s="319">
        <f>早見表!$Q$28</f>
        <v>210</v>
      </c>
      <c r="C72" s="319">
        <v>0</v>
      </c>
      <c r="D72" s="319">
        <f t="shared" si="3"/>
        <v>11920</v>
      </c>
      <c r="F72" s="319">
        <f>早見表!$Q$28</f>
        <v>210</v>
      </c>
      <c r="G72" s="319">
        <v>0</v>
      </c>
      <c r="H72" s="319">
        <f t="shared" si="4"/>
        <v>11920</v>
      </c>
      <c r="M72" s="319">
        <f>早見表!$Q$46</f>
        <v>250</v>
      </c>
      <c r="N72" s="319">
        <f>早見表!$Q$37</f>
        <v>1350</v>
      </c>
      <c r="O72" s="319">
        <f t="shared" si="5"/>
        <v>12700</v>
      </c>
    </row>
    <row r="73" spans="1:15">
      <c r="A73" s="319">
        <v>71</v>
      </c>
      <c r="B73" s="319">
        <f>早見表!$Q$28</f>
        <v>210</v>
      </c>
      <c r="C73" s="319">
        <v>0</v>
      </c>
      <c r="D73" s="319">
        <f t="shared" si="3"/>
        <v>12130</v>
      </c>
      <c r="F73" s="319">
        <f>早見表!$Q$28</f>
        <v>210</v>
      </c>
      <c r="G73" s="319">
        <v>0</v>
      </c>
      <c r="H73" s="319">
        <f t="shared" si="4"/>
        <v>12130</v>
      </c>
      <c r="M73" s="319">
        <f>早見表!$Q$46</f>
        <v>250</v>
      </c>
      <c r="N73" s="319">
        <f>早見表!$Q$37</f>
        <v>1350</v>
      </c>
      <c r="O73" s="319">
        <f t="shared" si="5"/>
        <v>12950</v>
      </c>
    </row>
    <row r="74" spans="1:15">
      <c r="A74" s="319">
        <v>72</v>
      </c>
      <c r="B74" s="319">
        <f>早見表!$Q$28</f>
        <v>210</v>
      </c>
      <c r="C74" s="319">
        <v>0</v>
      </c>
      <c r="D74" s="319">
        <f t="shared" si="3"/>
        <v>12340</v>
      </c>
      <c r="F74" s="319">
        <f>早見表!$Q$28</f>
        <v>210</v>
      </c>
      <c r="G74" s="319">
        <v>0</v>
      </c>
      <c r="H74" s="319">
        <f t="shared" si="4"/>
        <v>12340</v>
      </c>
      <c r="M74" s="319">
        <f>早見表!$Q$46</f>
        <v>250</v>
      </c>
      <c r="N74" s="319">
        <f>早見表!$Q$37</f>
        <v>1350</v>
      </c>
      <c r="O74" s="319">
        <f t="shared" si="5"/>
        <v>13200</v>
      </c>
    </row>
    <row r="75" spans="1:15">
      <c r="A75" s="319">
        <v>73</v>
      </c>
      <c r="B75" s="319">
        <f>早見表!$Q$28</f>
        <v>210</v>
      </c>
      <c r="C75" s="319">
        <v>0</v>
      </c>
      <c r="D75" s="319">
        <f t="shared" si="3"/>
        <v>12550</v>
      </c>
      <c r="F75" s="319">
        <f>早見表!$Q$28</f>
        <v>210</v>
      </c>
      <c r="G75" s="319">
        <v>0</v>
      </c>
      <c r="H75" s="319">
        <f t="shared" si="4"/>
        <v>12550</v>
      </c>
      <c r="M75" s="319">
        <f>早見表!$Q$46</f>
        <v>250</v>
      </c>
      <c r="N75" s="319">
        <f>早見表!$Q$37</f>
        <v>1350</v>
      </c>
      <c r="O75" s="319">
        <f t="shared" si="5"/>
        <v>13450</v>
      </c>
    </row>
    <row r="76" spans="1:15">
      <c r="A76" s="319">
        <v>74</v>
      </c>
      <c r="B76" s="319">
        <f>早見表!$Q$28</f>
        <v>210</v>
      </c>
      <c r="C76" s="319">
        <v>0</v>
      </c>
      <c r="D76" s="319">
        <f t="shared" si="3"/>
        <v>12760</v>
      </c>
      <c r="F76" s="319">
        <f>早見表!$Q$28</f>
        <v>210</v>
      </c>
      <c r="G76" s="319">
        <v>0</v>
      </c>
      <c r="H76" s="319">
        <f t="shared" si="4"/>
        <v>12760</v>
      </c>
      <c r="M76" s="319">
        <f>早見表!$Q$46</f>
        <v>250</v>
      </c>
      <c r="N76" s="319">
        <f>早見表!$Q$37</f>
        <v>1350</v>
      </c>
      <c r="O76" s="319">
        <f t="shared" si="5"/>
        <v>13700</v>
      </c>
    </row>
    <row r="77" spans="1:15">
      <c r="A77" s="319">
        <v>75</v>
      </c>
      <c r="B77" s="319">
        <f>早見表!$Q$28</f>
        <v>210</v>
      </c>
      <c r="C77" s="319">
        <v>0</v>
      </c>
      <c r="D77" s="319">
        <f t="shared" si="3"/>
        <v>12970</v>
      </c>
      <c r="F77" s="319">
        <f>早見表!$Q$28</f>
        <v>210</v>
      </c>
      <c r="G77" s="319">
        <v>0</v>
      </c>
      <c r="H77" s="319">
        <f t="shared" si="4"/>
        <v>12970</v>
      </c>
      <c r="M77" s="319">
        <f>早見表!$Q$46</f>
        <v>250</v>
      </c>
      <c r="N77" s="319">
        <f>早見表!$Q$37</f>
        <v>1350</v>
      </c>
      <c r="O77" s="319">
        <f t="shared" si="5"/>
        <v>13950</v>
      </c>
    </row>
    <row r="78" spans="1:15">
      <c r="A78" s="319">
        <v>76</v>
      </c>
      <c r="B78" s="319">
        <f>早見表!$Q$28</f>
        <v>210</v>
      </c>
      <c r="C78" s="319">
        <v>0</v>
      </c>
      <c r="D78" s="319">
        <f t="shared" si="3"/>
        <v>13180</v>
      </c>
      <c r="F78" s="319">
        <f>早見表!$Q$28</f>
        <v>210</v>
      </c>
      <c r="G78" s="319">
        <v>0</v>
      </c>
      <c r="H78" s="319">
        <f t="shared" si="4"/>
        <v>13180</v>
      </c>
      <c r="M78" s="319">
        <f>早見表!$Q$46</f>
        <v>250</v>
      </c>
      <c r="N78" s="319">
        <f>早見表!$Q$37</f>
        <v>1350</v>
      </c>
      <c r="O78" s="319">
        <f t="shared" si="5"/>
        <v>14200</v>
      </c>
    </row>
    <row r="79" spans="1:15">
      <c r="A79" s="319">
        <v>77</v>
      </c>
      <c r="B79" s="319">
        <f>早見表!$Q$28</f>
        <v>210</v>
      </c>
      <c r="C79" s="319">
        <v>0</v>
      </c>
      <c r="D79" s="319">
        <f t="shared" si="3"/>
        <v>13390</v>
      </c>
      <c r="F79" s="319">
        <f>早見表!$Q$28</f>
        <v>210</v>
      </c>
      <c r="G79" s="319">
        <v>0</v>
      </c>
      <c r="H79" s="319">
        <f t="shared" si="4"/>
        <v>13390</v>
      </c>
      <c r="M79" s="319">
        <f>早見表!$Q$46</f>
        <v>250</v>
      </c>
      <c r="N79" s="319">
        <f>早見表!$Q$37</f>
        <v>1350</v>
      </c>
      <c r="O79" s="319">
        <f t="shared" si="5"/>
        <v>14450</v>
      </c>
    </row>
    <row r="80" spans="1:15">
      <c r="A80" s="319">
        <v>78</v>
      </c>
      <c r="B80" s="319">
        <f>早見表!$Q$28</f>
        <v>210</v>
      </c>
      <c r="C80" s="319">
        <v>0</v>
      </c>
      <c r="D80" s="319">
        <f t="shared" si="3"/>
        <v>13600</v>
      </c>
      <c r="F80" s="319">
        <f>早見表!$Q$28</f>
        <v>210</v>
      </c>
      <c r="G80" s="319">
        <v>0</v>
      </c>
      <c r="H80" s="319">
        <f t="shared" si="4"/>
        <v>13600</v>
      </c>
      <c r="M80" s="319">
        <f>早見表!$Q$46</f>
        <v>250</v>
      </c>
      <c r="N80" s="319">
        <f>早見表!$Q$37</f>
        <v>1350</v>
      </c>
      <c r="O80" s="319">
        <f t="shared" si="5"/>
        <v>14700</v>
      </c>
    </row>
    <row r="81" spans="1:15">
      <c r="A81" s="319">
        <v>79</v>
      </c>
      <c r="B81" s="319">
        <f>早見表!$Q$28</f>
        <v>210</v>
      </c>
      <c r="C81" s="319">
        <v>0</v>
      </c>
      <c r="D81" s="319">
        <f t="shared" si="3"/>
        <v>13810</v>
      </c>
      <c r="F81" s="319">
        <f>早見表!$Q$28</f>
        <v>210</v>
      </c>
      <c r="G81" s="319">
        <v>0</v>
      </c>
      <c r="H81" s="319">
        <f t="shared" si="4"/>
        <v>13810</v>
      </c>
      <c r="M81" s="319">
        <f>早見表!$Q$46</f>
        <v>250</v>
      </c>
      <c r="N81" s="319">
        <f>早見表!$Q$37</f>
        <v>1350</v>
      </c>
      <c r="O81" s="319">
        <f t="shared" si="5"/>
        <v>14950</v>
      </c>
    </row>
    <row r="82" spans="1:15">
      <c r="A82" s="319">
        <v>80</v>
      </c>
      <c r="B82" s="319">
        <f>早見表!$Q$28</f>
        <v>210</v>
      </c>
      <c r="C82" s="319">
        <v>0</v>
      </c>
      <c r="D82" s="319">
        <f t="shared" si="3"/>
        <v>14020</v>
      </c>
      <c r="F82" s="319">
        <f>早見表!$Q$28</f>
        <v>210</v>
      </c>
      <c r="G82" s="319">
        <v>0</v>
      </c>
      <c r="H82" s="319">
        <f t="shared" si="4"/>
        <v>14020</v>
      </c>
      <c r="M82" s="319">
        <f>早見表!$Q$46</f>
        <v>250</v>
      </c>
      <c r="N82" s="319">
        <f>早見表!$Q$37</f>
        <v>1350</v>
      </c>
      <c r="O82" s="319">
        <f t="shared" si="5"/>
        <v>15200</v>
      </c>
    </row>
    <row r="83" spans="1:15">
      <c r="A83" s="319">
        <v>81</v>
      </c>
      <c r="B83" s="319">
        <f>早見表!$Q$28</f>
        <v>210</v>
      </c>
      <c r="C83" s="319">
        <v>0</v>
      </c>
      <c r="D83" s="319">
        <f t="shared" si="3"/>
        <v>14230</v>
      </c>
      <c r="F83" s="319">
        <f>早見表!$Q$28</f>
        <v>210</v>
      </c>
      <c r="G83" s="319">
        <v>0</v>
      </c>
      <c r="H83" s="319">
        <f t="shared" si="4"/>
        <v>14230</v>
      </c>
      <c r="M83" s="319">
        <f>早見表!$Q$46</f>
        <v>250</v>
      </c>
      <c r="N83" s="319">
        <f>早見表!$Q$37</f>
        <v>1350</v>
      </c>
      <c r="O83" s="319">
        <f t="shared" si="5"/>
        <v>15450</v>
      </c>
    </row>
    <row r="84" spans="1:15">
      <c r="A84" s="319">
        <v>82</v>
      </c>
      <c r="B84" s="319">
        <f>早見表!$Q$28</f>
        <v>210</v>
      </c>
      <c r="C84" s="319">
        <v>0</v>
      </c>
      <c r="D84" s="319">
        <f t="shared" si="3"/>
        <v>14440</v>
      </c>
      <c r="F84" s="319">
        <f>早見表!$Q$28</f>
        <v>210</v>
      </c>
      <c r="G84" s="319">
        <v>0</v>
      </c>
      <c r="H84" s="319">
        <f t="shared" si="4"/>
        <v>14440</v>
      </c>
      <c r="M84" s="319">
        <f>早見表!$Q$46</f>
        <v>250</v>
      </c>
      <c r="N84" s="319">
        <f>早見表!$Q$37</f>
        <v>1350</v>
      </c>
      <c r="O84" s="319">
        <f t="shared" si="5"/>
        <v>15700</v>
      </c>
    </row>
    <row r="85" spans="1:15">
      <c r="A85" s="319">
        <v>83</v>
      </c>
      <c r="B85" s="319">
        <f>早見表!$Q$28</f>
        <v>210</v>
      </c>
      <c r="C85" s="319">
        <v>0</v>
      </c>
      <c r="D85" s="319">
        <f t="shared" si="3"/>
        <v>14650</v>
      </c>
      <c r="F85" s="319">
        <f>早見表!$Q$28</f>
        <v>210</v>
      </c>
      <c r="G85" s="319">
        <v>0</v>
      </c>
      <c r="H85" s="319">
        <f t="shared" si="4"/>
        <v>14650</v>
      </c>
      <c r="M85" s="319">
        <f>早見表!$Q$46</f>
        <v>250</v>
      </c>
      <c r="N85" s="319">
        <f>早見表!$Q$37</f>
        <v>1350</v>
      </c>
      <c r="O85" s="319">
        <f t="shared" si="5"/>
        <v>15950</v>
      </c>
    </row>
    <row r="86" spans="1:15">
      <c r="A86" s="319">
        <v>84</v>
      </c>
      <c r="B86" s="319">
        <f>早見表!$Q$28</f>
        <v>210</v>
      </c>
      <c r="C86" s="319">
        <v>0</v>
      </c>
      <c r="D86" s="319">
        <f t="shared" si="3"/>
        <v>14860</v>
      </c>
      <c r="F86" s="319">
        <f>早見表!$Q$28</f>
        <v>210</v>
      </c>
      <c r="G86" s="319">
        <v>0</v>
      </c>
      <c r="H86" s="319">
        <f t="shared" si="4"/>
        <v>14860</v>
      </c>
      <c r="M86" s="319">
        <f>早見表!$Q$46</f>
        <v>250</v>
      </c>
      <c r="N86" s="319">
        <f>早見表!$Q$37</f>
        <v>1350</v>
      </c>
      <c r="O86" s="319">
        <f t="shared" si="5"/>
        <v>16200</v>
      </c>
    </row>
    <row r="87" spans="1:15">
      <c r="A87" s="319">
        <v>85</v>
      </c>
      <c r="B87" s="319">
        <f>早見表!$Q$28</f>
        <v>210</v>
      </c>
      <c r="C87" s="319">
        <v>0</v>
      </c>
      <c r="D87" s="319">
        <f t="shared" si="3"/>
        <v>15070</v>
      </c>
      <c r="F87" s="319">
        <f>早見表!$Q$28</f>
        <v>210</v>
      </c>
      <c r="G87" s="319">
        <v>0</v>
      </c>
      <c r="H87" s="319">
        <f t="shared" si="4"/>
        <v>15070</v>
      </c>
      <c r="M87" s="319">
        <f>早見表!$Q$46</f>
        <v>250</v>
      </c>
      <c r="N87" s="319">
        <f>早見表!$Q$37</f>
        <v>1350</v>
      </c>
      <c r="O87" s="319">
        <f t="shared" si="5"/>
        <v>16450</v>
      </c>
    </row>
    <row r="88" spans="1:15">
      <c r="A88" s="319">
        <v>86</v>
      </c>
      <c r="B88" s="319">
        <f>早見表!$Q$28</f>
        <v>210</v>
      </c>
      <c r="C88" s="319">
        <v>0</v>
      </c>
      <c r="D88" s="319">
        <f t="shared" si="3"/>
        <v>15280</v>
      </c>
      <c r="F88" s="319">
        <f>早見表!$Q$28</f>
        <v>210</v>
      </c>
      <c r="G88" s="319">
        <v>0</v>
      </c>
      <c r="H88" s="319">
        <f t="shared" si="4"/>
        <v>15280</v>
      </c>
      <c r="M88" s="319">
        <f>早見表!$Q$46</f>
        <v>250</v>
      </c>
      <c r="N88" s="319">
        <f>早見表!$Q$37</f>
        <v>1350</v>
      </c>
      <c r="O88" s="319">
        <f t="shared" si="5"/>
        <v>16700</v>
      </c>
    </row>
    <row r="89" spans="1:15">
      <c r="A89" s="319">
        <v>87</v>
      </c>
      <c r="B89" s="319">
        <f>早見表!$Q$28</f>
        <v>210</v>
      </c>
      <c r="C89" s="319">
        <v>0</v>
      </c>
      <c r="D89" s="319">
        <f t="shared" si="3"/>
        <v>15490</v>
      </c>
      <c r="F89" s="319">
        <f>早見表!$Q$28</f>
        <v>210</v>
      </c>
      <c r="G89" s="319">
        <v>0</v>
      </c>
      <c r="H89" s="319">
        <f t="shared" si="4"/>
        <v>15490</v>
      </c>
      <c r="M89" s="319">
        <f>早見表!$Q$46</f>
        <v>250</v>
      </c>
      <c r="N89" s="319">
        <f>早見表!$Q$37</f>
        <v>1350</v>
      </c>
      <c r="O89" s="319">
        <f t="shared" si="5"/>
        <v>16950</v>
      </c>
    </row>
    <row r="90" spans="1:15">
      <c r="A90" s="319">
        <v>88</v>
      </c>
      <c r="B90" s="319">
        <f>早見表!$Q$28</f>
        <v>210</v>
      </c>
      <c r="C90" s="319">
        <v>0</v>
      </c>
      <c r="D90" s="319">
        <f t="shared" si="3"/>
        <v>15700</v>
      </c>
      <c r="F90" s="319">
        <f>早見表!$Q$28</f>
        <v>210</v>
      </c>
      <c r="G90" s="319">
        <v>0</v>
      </c>
      <c r="H90" s="319">
        <f t="shared" si="4"/>
        <v>15700</v>
      </c>
      <c r="M90" s="319">
        <f>早見表!$Q$46</f>
        <v>250</v>
      </c>
      <c r="N90" s="319">
        <f>早見表!$Q$37</f>
        <v>1350</v>
      </c>
      <c r="O90" s="319">
        <f t="shared" si="5"/>
        <v>17200</v>
      </c>
    </row>
    <row r="91" spans="1:15">
      <c r="A91" s="319">
        <v>89</v>
      </c>
      <c r="B91" s="319">
        <f>早見表!$Q$28</f>
        <v>210</v>
      </c>
      <c r="C91" s="319">
        <v>0</v>
      </c>
      <c r="D91" s="319">
        <f t="shared" si="3"/>
        <v>15910</v>
      </c>
      <c r="F91" s="319">
        <f>早見表!$Q$28</f>
        <v>210</v>
      </c>
      <c r="G91" s="319">
        <v>0</v>
      </c>
      <c r="H91" s="319">
        <f t="shared" si="4"/>
        <v>15910</v>
      </c>
      <c r="M91" s="319">
        <f>早見表!$Q$46</f>
        <v>250</v>
      </c>
      <c r="N91" s="319">
        <f>早見表!$Q$37</f>
        <v>1350</v>
      </c>
      <c r="O91" s="319">
        <f t="shared" si="5"/>
        <v>17450</v>
      </c>
    </row>
    <row r="92" spans="1:15">
      <c r="A92" s="319">
        <v>90</v>
      </c>
      <c r="B92" s="319">
        <f>早見表!$Q$28</f>
        <v>210</v>
      </c>
      <c r="C92" s="319">
        <v>0</v>
      </c>
      <c r="D92" s="319">
        <f t="shared" si="3"/>
        <v>16120</v>
      </c>
      <c r="F92" s="319">
        <f>早見表!$Q$28</f>
        <v>210</v>
      </c>
      <c r="G92" s="319">
        <v>0</v>
      </c>
      <c r="H92" s="319">
        <f t="shared" si="4"/>
        <v>16120</v>
      </c>
      <c r="M92" s="319">
        <f>早見表!$Q$46</f>
        <v>250</v>
      </c>
      <c r="N92" s="319">
        <f>早見表!$Q$37</f>
        <v>1350</v>
      </c>
      <c r="O92" s="319">
        <f t="shared" si="5"/>
        <v>17700</v>
      </c>
    </row>
    <row r="93" spans="1:15">
      <c r="A93" s="319">
        <v>91</v>
      </c>
      <c r="B93" s="319">
        <f>早見表!$Q$28</f>
        <v>210</v>
      </c>
      <c r="C93" s="319">
        <v>0</v>
      </c>
      <c r="D93" s="319">
        <f t="shared" si="3"/>
        <v>16330</v>
      </c>
      <c r="F93" s="319">
        <f>早見表!$Q$28</f>
        <v>210</v>
      </c>
      <c r="G93" s="319">
        <v>0</v>
      </c>
      <c r="H93" s="319">
        <f t="shared" si="4"/>
        <v>16330</v>
      </c>
      <c r="M93" s="319">
        <f>早見表!$Q$46</f>
        <v>250</v>
      </c>
      <c r="N93" s="319">
        <f>早見表!$Q$37</f>
        <v>1350</v>
      </c>
      <c r="O93" s="319">
        <f t="shared" si="5"/>
        <v>17950</v>
      </c>
    </row>
    <row r="94" spans="1:15">
      <c r="A94" s="319">
        <v>92</v>
      </c>
      <c r="B94" s="319">
        <f>早見表!$Q$28</f>
        <v>210</v>
      </c>
      <c r="C94" s="319">
        <v>0</v>
      </c>
      <c r="D94" s="319">
        <f t="shared" si="3"/>
        <v>16540</v>
      </c>
      <c r="F94" s="319">
        <f>早見表!$Q$28</f>
        <v>210</v>
      </c>
      <c r="G94" s="319">
        <v>0</v>
      </c>
      <c r="H94" s="319">
        <f t="shared" si="4"/>
        <v>16540</v>
      </c>
      <c r="M94" s="319">
        <f>早見表!$Q$46</f>
        <v>250</v>
      </c>
      <c r="N94" s="319">
        <f>早見表!$Q$37</f>
        <v>1350</v>
      </c>
      <c r="O94" s="319">
        <f t="shared" si="5"/>
        <v>18200</v>
      </c>
    </row>
    <row r="95" spans="1:15">
      <c r="A95" s="319">
        <v>93</v>
      </c>
      <c r="B95" s="319">
        <f>早見表!$Q$28</f>
        <v>210</v>
      </c>
      <c r="C95" s="319">
        <v>0</v>
      </c>
      <c r="D95" s="319">
        <f t="shared" si="3"/>
        <v>16750</v>
      </c>
      <c r="F95" s="319">
        <f>早見表!$Q$28</f>
        <v>210</v>
      </c>
      <c r="G95" s="319">
        <v>0</v>
      </c>
      <c r="H95" s="319">
        <f t="shared" si="4"/>
        <v>16750</v>
      </c>
      <c r="M95" s="319">
        <f>早見表!$Q$46</f>
        <v>250</v>
      </c>
      <c r="N95" s="319">
        <f>早見表!$Q$37</f>
        <v>1350</v>
      </c>
      <c r="O95" s="319">
        <f t="shared" si="5"/>
        <v>18450</v>
      </c>
    </row>
    <row r="96" spans="1:15">
      <c r="A96" s="319">
        <v>94</v>
      </c>
      <c r="B96" s="319">
        <f>早見表!$Q$28</f>
        <v>210</v>
      </c>
      <c r="C96" s="319">
        <v>0</v>
      </c>
      <c r="D96" s="319">
        <f t="shared" si="3"/>
        <v>16960</v>
      </c>
      <c r="F96" s="319">
        <f>早見表!$Q$28</f>
        <v>210</v>
      </c>
      <c r="G96" s="319">
        <v>0</v>
      </c>
      <c r="H96" s="319">
        <f t="shared" si="4"/>
        <v>16960</v>
      </c>
      <c r="M96" s="319">
        <f>早見表!$Q$46</f>
        <v>250</v>
      </c>
      <c r="N96" s="319">
        <f>早見表!$Q$37</f>
        <v>1350</v>
      </c>
      <c r="O96" s="319">
        <f t="shared" si="5"/>
        <v>18700</v>
      </c>
    </row>
    <row r="97" spans="1:15">
      <c r="A97" s="319">
        <v>95</v>
      </c>
      <c r="B97" s="319">
        <f>早見表!$Q$28</f>
        <v>210</v>
      </c>
      <c r="C97" s="319">
        <v>0</v>
      </c>
      <c r="D97" s="319">
        <f t="shared" si="3"/>
        <v>17170</v>
      </c>
      <c r="F97" s="319">
        <f>早見表!$Q$28</f>
        <v>210</v>
      </c>
      <c r="G97" s="319">
        <v>0</v>
      </c>
      <c r="H97" s="319">
        <f t="shared" si="4"/>
        <v>17170</v>
      </c>
      <c r="M97" s="319">
        <f>早見表!$Q$46</f>
        <v>250</v>
      </c>
      <c r="N97" s="319">
        <f>早見表!$Q$37</f>
        <v>1350</v>
      </c>
      <c r="O97" s="319">
        <f t="shared" si="5"/>
        <v>18950</v>
      </c>
    </row>
    <row r="98" spans="1:15">
      <c r="A98" s="319">
        <v>96</v>
      </c>
      <c r="B98" s="319">
        <f>早見表!$Q$28</f>
        <v>210</v>
      </c>
      <c r="C98" s="319">
        <v>0</v>
      </c>
      <c r="D98" s="319">
        <f t="shared" si="3"/>
        <v>17380</v>
      </c>
      <c r="F98" s="319">
        <f>早見表!$Q$28</f>
        <v>210</v>
      </c>
      <c r="G98" s="319">
        <v>0</v>
      </c>
      <c r="H98" s="319">
        <f t="shared" si="4"/>
        <v>17380</v>
      </c>
      <c r="M98" s="319">
        <f>早見表!$Q$46</f>
        <v>250</v>
      </c>
      <c r="N98" s="319">
        <f>早見表!$Q$37</f>
        <v>1350</v>
      </c>
      <c r="O98" s="319">
        <f t="shared" si="5"/>
        <v>19200</v>
      </c>
    </row>
    <row r="99" spans="1:15">
      <c r="A99" s="319">
        <v>97</v>
      </c>
      <c r="B99" s="319">
        <f>早見表!$Q$28</f>
        <v>210</v>
      </c>
      <c r="C99" s="319">
        <v>0</v>
      </c>
      <c r="D99" s="319">
        <f t="shared" si="3"/>
        <v>17590</v>
      </c>
      <c r="F99" s="319">
        <f>早見表!$Q$28</f>
        <v>210</v>
      </c>
      <c r="G99" s="319">
        <v>0</v>
      </c>
      <c r="H99" s="319">
        <f t="shared" si="4"/>
        <v>17590</v>
      </c>
      <c r="M99" s="319">
        <f>早見表!$Q$46</f>
        <v>250</v>
      </c>
      <c r="N99" s="319">
        <f>早見表!$Q$37</f>
        <v>1350</v>
      </c>
      <c r="O99" s="319">
        <f t="shared" si="5"/>
        <v>19450</v>
      </c>
    </row>
    <row r="100" spans="1:15">
      <c r="A100" s="319">
        <v>98</v>
      </c>
      <c r="B100" s="319">
        <f>早見表!$Q$28</f>
        <v>210</v>
      </c>
      <c r="C100" s="319">
        <v>0</v>
      </c>
      <c r="D100" s="319">
        <f t="shared" si="3"/>
        <v>17800</v>
      </c>
      <c r="F100" s="319">
        <f>早見表!$Q$28</f>
        <v>210</v>
      </c>
      <c r="G100" s="319">
        <v>0</v>
      </c>
      <c r="H100" s="319">
        <f t="shared" si="4"/>
        <v>17800</v>
      </c>
      <c r="M100" s="319">
        <f>早見表!$Q$46</f>
        <v>250</v>
      </c>
      <c r="N100" s="319">
        <f>早見表!$Q$37</f>
        <v>1350</v>
      </c>
      <c r="O100" s="319">
        <f t="shared" si="5"/>
        <v>19700</v>
      </c>
    </row>
    <row r="101" spans="1:15">
      <c r="A101" s="319">
        <v>99</v>
      </c>
      <c r="B101" s="319">
        <f>早見表!$Q$28</f>
        <v>210</v>
      </c>
      <c r="C101" s="319">
        <v>0</v>
      </c>
      <c r="D101" s="319">
        <f t="shared" si="3"/>
        <v>18010</v>
      </c>
      <c r="F101" s="319">
        <f>早見表!$Q$28</f>
        <v>210</v>
      </c>
      <c r="G101" s="319">
        <v>0</v>
      </c>
      <c r="H101" s="319">
        <f t="shared" si="4"/>
        <v>18010</v>
      </c>
      <c r="M101" s="319">
        <f>早見表!$Q$46</f>
        <v>250</v>
      </c>
      <c r="N101" s="319">
        <f>早見表!$Q$37</f>
        <v>1350</v>
      </c>
      <c r="O101" s="319">
        <f t="shared" si="5"/>
        <v>19950</v>
      </c>
    </row>
    <row r="102" spans="1:15">
      <c r="A102" s="319">
        <v>100</v>
      </c>
      <c r="B102" s="319">
        <f>早見表!$Q$28</f>
        <v>210</v>
      </c>
      <c r="C102" s="319">
        <v>0</v>
      </c>
      <c r="D102" s="319">
        <f t="shared" si="3"/>
        <v>18220</v>
      </c>
      <c r="F102" s="319">
        <f>早見表!$Q$28</f>
        <v>210</v>
      </c>
      <c r="G102" s="319">
        <v>0</v>
      </c>
      <c r="H102" s="319">
        <f t="shared" si="4"/>
        <v>18220</v>
      </c>
      <c r="M102" s="319">
        <f>早見表!$Q$46</f>
        <v>250</v>
      </c>
      <c r="N102" s="319">
        <f>早見表!$Q$37</f>
        <v>1350</v>
      </c>
      <c r="O102" s="319">
        <f t="shared" si="5"/>
        <v>20200</v>
      </c>
    </row>
    <row r="103" spans="1:15">
      <c r="A103" s="319">
        <v>101</v>
      </c>
      <c r="B103" s="319">
        <f>早見表!$Q$29</f>
        <v>240</v>
      </c>
      <c r="C103" s="319">
        <v>0</v>
      </c>
      <c r="D103" s="319">
        <f t="shared" si="3"/>
        <v>18460</v>
      </c>
      <c r="F103" s="319">
        <f>早見表!$Q$29</f>
        <v>240</v>
      </c>
      <c r="G103" s="319">
        <v>0</v>
      </c>
      <c r="H103" s="319">
        <f t="shared" si="4"/>
        <v>18460</v>
      </c>
      <c r="M103" s="319">
        <f>早見表!$Q$47</f>
        <v>270</v>
      </c>
      <c r="N103" s="319">
        <f>早見表!$Q$37</f>
        <v>1350</v>
      </c>
      <c r="O103" s="319">
        <f t="shared" si="5"/>
        <v>20470</v>
      </c>
    </row>
    <row r="104" spans="1:15">
      <c r="A104" s="319">
        <v>102</v>
      </c>
      <c r="B104" s="319">
        <f>早見表!$Q$29</f>
        <v>240</v>
      </c>
      <c r="C104" s="319">
        <v>0</v>
      </c>
      <c r="D104" s="319">
        <f t="shared" si="3"/>
        <v>18700</v>
      </c>
      <c r="F104" s="319">
        <f>早見表!$Q$29</f>
        <v>240</v>
      </c>
      <c r="G104" s="319">
        <v>0</v>
      </c>
      <c r="H104" s="319">
        <f t="shared" si="4"/>
        <v>18700</v>
      </c>
      <c r="M104" s="319">
        <f>早見表!$Q$47</f>
        <v>270</v>
      </c>
      <c r="N104" s="319">
        <f>早見表!$Q$37</f>
        <v>1350</v>
      </c>
      <c r="O104" s="319">
        <f t="shared" si="5"/>
        <v>20740</v>
      </c>
    </row>
    <row r="105" spans="1:15">
      <c r="A105" s="319">
        <v>103</v>
      </c>
      <c r="B105" s="319">
        <f>早見表!$Q$29</f>
        <v>240</v>
      </c>
      <c r="C105" s="319">
        <v>0</v>
      </c>
      <c r="D105" s="319">
        <f t="shared" si="3"/>
        <v>18940</v>
      </c>
      <c r="F105" s="319">
        <f>早見表!$Q$29</f>
        <v>240</v>
      </c>
      <c r="G105" s="319">
        <v>0</v>
      </c>
      <c r="H105" s="319">
        <f t="shared" si="4"/>
        <v>18940</v>
      </c>
      <c r="M105" s="319">
        <f>早見表!$Q$47</f>
        <v>270</v>
      </c>
      <c r="N105" s="319">
        <f>早見表!$Q$37</f>
        <v>1350</v>
      </c>
      <c r="O105" s="319">
        <f t="shared" si="5"/>
        <v>21010</v>
      </c>
    </row>
    <row r="106" spans="1:15">
      <c r="A106" s="319">
        <v>104</v>
      </c>
      <c r="B106" s="319">
        <f>早見表!$Q$29</f>
        <v>240</v>
      </c>
      <c r="C106" s="319">
        <v>0</v>
      </c>
      <c r="D106" s="319">
        <f t="shared" si="3"/>
        <v>19180</v>
      </c>
      <c r="F106" s="319">
        <f>早見表!$Q$29</f>
        <v>240</v>
      </c>
      <c r="G106" s="319">
        <v>0</v>
      </c>
      <c r="H106" s="319">
        <f t="shared" si="4"/>
        <v>19180</v>
      </c>
      <c r="M106" s="319">
        <f>早見表!$Q$47</f>
        <v>270</v>
      </c>
      <c r="N106" s="319">
        <f>早見表!$Q$37</f>
        <v>1350</v>
      </c>
      <c r="O106" s="319">
        <f t="shared" si="5"/>
        <v>21280</v>
      </c>
    </row>
    <row r="107" spans="1:15">
      <c r="A107" s="319">
        <v>105</v>
      </c>
      <c r="B107" s="319">
        <f>早見表!$Q$29</f>
        <v>240</v>
      </c>
      <c r="C107" s="319">
        <v>0</v>
      </c>
      <c r="D107" s="319">
        <f t="shared" si="3"/>
        <v>19420</v>
      </c>
      <c r="F107" s="319">
        <f>早見表!$Q$29</f>
        <v>240</v>
      </c>
      <c r="G107" s="319">
        <v>0</v>
      </c>
      <c r="H107" s="319">
        <f t="shared" si="4"/>
        <v>19420</v>
      </c>
      <c r="M107" s="319">
        <f>早見表!$Q$47</f>
        <v>270</v>
      </c>
      <c r="N107" s="319">
        <f>早見表!$Q$37</f>
        <v>1350</v>
      </c>
      <c r="O107" s="319">
        <f t="shared" si="5"/>
        <v>21550</v>
      </c>
    </row>
    <row r="108" spans="1:15">
      <c r="A108" s="319">
        <v>106</v>
      </c>
      <c r="B108" s="319">
        <f>早見表!$Q$29</f>
        <v>240</v>
      </c>
      <c r="C108" s="319">
        <v>0</v>
      </c>
      <c r="D108" s="319">
        <f t="shared" si="3"/>
        <v>19660</v>
      </c>
      <c r="F108" s="319">
        <f>早見表!$Q$29</f>
        <v>240</v>
      </c>
      <c r="G108" s="319">
        <v>0</v>
      </c>
      <c r="H108" s="319">
        <f t="shared" si="4"/>
        <v>19660</v>
      </c>
      <c r="M108" s="319">
        <f>早見表!$Q$47</f>
        <v>270</v>
      </c>
      <c r="N108" s="319">
        <f>早見表!$Q$37</f>
        <v>1350</v>
      </c>
      <c r="O108" s="319">
        <f t="shared" si="5"/>
        <v>21820</v>
      </c>
    </row>
    <row r="109" spans="1:15">
      <c r="A109" s="319">
        <v>107</v>
      </c>
      <c r="B109" s="319">
        <f>早見表!$Q$29</f>
        <v>240</v>
      </c>
      <c r="C109" s="319">
        <v>0</v>
      </c>
      <c r="D109" s="319">
        <f t="shared" si="3"/>
        <v>19900</v>
      </c>
      <c r="F109" s="319">
        <f>早見表!$Q$29</f>
        <v>240</v>
      </c>
      <c r="G109" s="319">
        <v>0</v>
      </c>
      <c r="H109" s="319">
        <f t="shared" si="4"/>
        <v>19900</v>
      </c>
      <c r="M109" s="319">
        <f>早見表!$Q$47</f>
        <v>270</v>
      </c>
      <c r="N109" s="319">
        <f>早見表!$Q$37</f>
        <v>1350</v>
      </c>
      <c r="O109" s="319">
        <f t="shared" si="5"/>
        <v>22090</v>
      </c>
    </row>
    <row r="110" spans="1:15">
      <c r="A110" s="319">
        <v>108</v>
      </c>
      <c r="B110" s="319">
        <f>早見表!$Q$29</f>
        <v>240</v>
      </c>
      <c r="C110" s="319">
        <v>0</v>
      </c>
      <c r="D110" s="319">
        <f t="shared" si="3"/>
        <v>20140</v>
      </c>
      <c r="F110" s="319">
        <f>早見表!$Q$29</f>
        <v>240</v>
      </c>
      <c r="G110" s="319">
        <v>0</v>
      </c>
      <c r="H110" s="319">
        <f t="shared" si="4"/>
        <v>20140</v>
      </c>
      <c r="M110" s="319">
        <f>早見表!$Q$47</f>
        <v>270</v>
      </c>
      <c r="N110" s="319">
        <f>早見表!$Q$37</f>
        <v>1350</v>
      </c>
      <c r="O110" s="319">
        <f t="shared" si="5"/>
        <v>22360</v>
      </c>
    </row>
    <row r="111" spans="1:15">
      <c r="A111" s="319">
        <v>109</v>
      </c>
      <c r="B111" s="319">
        <f>早見表!$Q$29</f>
        <v>240</v>
      </c>
      <c r="C111" s="319">
        <v>0</v>
      </c>
      <c r="D111" s="319">
        <f t="shared" si="3"/>
        <v>20380</v>
      </c>
      <c r="F111" s="319">
        <f>早見表!$Q$29</f>
        <v>240</v>
      </c>
      <c r="G111" s="319">
        <v>0</v>
      </c>
      <c r="H111" s="319">
        <f t="shared" si="4"/>
        <v>20380</v>
      </c>
      <c r="M111" s="319">
        <f>早見表!$Q$47</f>
        <v>270</v>
      </c>
      <c r="N111" s="319">
        <f>早見表!$Q$37</f>
        <v>1350</v>
      </c>
      <c r="O111" s="319">
        <f t="shared" si="5"/>
        <v>22630</v>
      </c>
    </row>
    <row r="112" spans="1:15">
      <c r="A112" s="319">
        <v>110</v>
      </c>
      <c r="B112" s="319">
        <f>早見表!$Q$29</f>
        <v>240</v>
      </c>
      <c r="C112" s="319">
        <v>0</v>
      </c>
      <c r="D112" s="319">
        <f t="shared" si="3"/>
        <v>20620</v>
      </c>
      <c r="F112" s="319">
        <f>早見表!$Q$29</f>
        <v>240</v>
      </c>
      <c r="G112" s="319">
        <v>0</v>
      </c>
      <c r="H112" s="319">
        <f t="shared" si="4"/>
        <v>20620</v>
      </c>
      <c r="M112" s="319">
        <f>早見表!$Q$47</f>
        <v>270</v>
      </c>
      <c r="N112" s="319">
        <f>早見表!$Q$37</f>
        <v>1350</v>
      </c>
      <c r="O112" s="319">
        <f t="shared" si="5"/>
        <v>22900</v>
      </c>
    </row>
    <row r="113" spans="1:15">
      <c r="A113" s="319">
        <v>111</v>
      </c>
      <c r="B113" s="319">
        <f>早見表!$Q$29</f>
        <v>240</v>
      </c>
      <c r="C113" s="319">
        <v>0</v>
      </c>
      <c r="D113" s="319">
        <f t="shared" si="3"/>
        <v>20860</v>
      </c>
      <c r="F113" s="319">
        <f>早見表!$Q$29</f>
        <v>240</v>
      </c>
      <c r="G113" s="319">
        <v>0</v>
      </c>
      <c r="H113" s="319">
        <f t="shared" si="4"/>
        <v>20860</v>
      </c>
      <c r="M113" s="319">
        <f>早見表!$Q$47</f>
        <v>270</v>
      </c>
      <c r="N113" s="319">
        <f>早見表!$Q$37</f>
        <v>1350</v>
      </c>
      <c r="O113" s="319">
        <f t="shared" si="5"/>
        <v>23170</v>
      </c>
    </row>
    <row r="114" spans="1:15">
      <c r="A114" s="319">
        <v>112</v>
      </c>
      <c r="B114" s="319">
        <f>早見表!$Q$29</f>
        <v>240</v>
      </c>
      <c r="C114" s="319">
        <v>0</v>
      </c>
      <c r="D114" s="319">
        <f t="shared" si="3"/>
        <v>21100</v>
      </c>
      <c r="F114" s="319">
        <f>早見表!$Q$29</f>
        <v>240</v>
      </c>
      <c r="G114" s="319">
        <v>0</v>
      </c>
      <c r="H114" s="319">
        <f t="shared" si="4"/>
        <v>21100</v>
      </c>
      <c r="M114" s="319">
        <f>早見表!$Q$47</f>
        <v>270</v>
      </c>
      <c r="N114" s="319">
        <f>早見表!$Q$37</f>
        <v>1350</v>
      </c>
      <c r="O114" s="319">
        <f t="shared" si="5"/>
        <v>23440</v>
      </c>
    </row>
    <row r="115" spans="1:15">
      <c r="A115" s="319">
        <v>113</v>
      </c>
      <c r="B115" s="319">
        <f>早見表!$Q$29</f>
        <v>240</v>
      </c>
      <c r="C115" s="319">
        <v>0</v>
      </c>
      <c r="D115" s="319">
        <f t="shared" si="3"/>
        <v>21340</v>
      </c>
      <c r="F115" s="319">
        <f>早見表!$Q$29</f>
        <v>240</v>
      </c>
      <c r="G115" s="319">
        <v>0</v>
      </c>
      <c r="H115" s="319">
        <f t="shared" si="4"/>
        <v>21340</v>
      </c>
      <c r="M115" s="319">
        <f>早見表!$Q$47</f>
        <v>270</v>
      </c>
      <c r="N115" s="319">
        <f>早見表!$Q$37</f>
        <v>1350</v>
      </c>
      <c r="O115" s="319">
        <f t="shared" si="5"/>
        <v>23710</v>
      </c>
    </row>
    <row r="116" spans="1:15">
      <c r="A116" s="319">
        <v>114</v>
      </c>
      <c r="B116" s="319">
        <f>早見表!$Q$29</f>
        <v>240</v>
      </c>
      <c r="C116" s="319">
        <v>0</v>
      </c>
      <c r="D116" s="319">
        <f t="shared" si="3"/>
        <v>21580</v>
      </c>
      <c r="F116" s="319">
        <f>早見表!$Q$29</f>
        <v>240</v>
      </c>
      <c r="G116" s="319">
        <v>0</v>
      </c>
      <c r="H116" s="319">
        <f t="shared" si="4"/>
        <v>21580</v>
      </c>
      <c r="M116" s="319">
        <f>早見表!$Q$47</f>
        <v>270</v>
      </c>
      <c r="N116" s="319">
        <f>早見表!$Q$37</f>
        <v>1350</v>
      </c>
      <c r="O116" s="319">
        <f t="shared" si="5"/>
        <v>23980</v>
      </c>
    </row>
    <row r="117" spans="1:15">
      <c r="A117" s="319">
        <v>115</v>
      </c>
      <c r="B117" s="319">
        <f>早見表!$Q$29</f>
        <v>240</v>
      </c>
      <c r="C117" s="319">
        <v>0</v>
      </c>
      <c r="D117" s="319">
        <f t="shared" si="3"/>
        <v>21820</v>
      </c>
      <c r="F117" s="319">
        <f>早見表!$Q$29</f>
        <v>240</v>
      </c>
      <c r="G117" s="319">
        <v>0</v>
      </c>
      <c r="H117" s="319">
        <f t="shared" si="4"/>
        <v>21820</v>
      </c>
      <c r="M117" s="319">
        <f>早見表!$Q$47</f>
        <v>270</v>
      </c>
      <c r="N117" s="319">
        <f>早見表!$Q$37</f>
        <v>1350</v>
      </c>
      <c r="O117" s="319">
        <f t="shared" si="5"/>
        <v>24250</v>
      </c>
    </row>
    <row r="118" spans="1:15">
      <c r="A118" s="319">
        <v>116</v>
      </c>
      <c r="B118" s="319">
        <f>早見表!$Q$29</f>
        <v>240</v>
      </c>
      <c r="C118" s="319">
        <v>0</v>
      </c>
      <c r="D118" s="319">
        <f t="shared" si="3"/>
        <v>22060</v>
      </c>
      <c r="F118" s="319">
        <f>早見表!$Q$29</f>
        <v>240</v>
      </c>
      <c r="G118" s="319">
        <v>0</v>
      </c>
      <c r="H118" s="319">
        <f t="shared" si="4"/>
        <v>22060</v>
      </c>
      <c r="M118" s="319">
        <f>早見表!$Q$47</f>
        <v>270</v>
      </c>
      <c r="N118" s="319">
        <f>早見表!$Q$37</f>
        <v>1350</v>
      </c>
      <c r="O118" s="319">
        <f t="shared" si="5"/>
        <v>24520</v>
      </c>
    </row>
    <row r="119" spans="1:15">
      <c r="A119" s="319">
        <v>117</v>
      </c>
      <c r="B119" s="319">
        <f>早見表!$Q$29</f>
        <v>240</v>
      </c>
      <c r="C119" s="319">
        <v>0</v>
      </c>
      <c r="D119" s="319">
        <f t="shared" si="3"/>
        <v>22300</v>
      </c>
      <c r="F119" s="319">
        <f>早見表!$Q$29</f>
        <v>240</v>
      </c>
      <c r="G119" s="319">
        <v>0</v>
      </c>
      <c r="H119" s="319">
        <f t="shared" si="4"/>
        <v>22300</v>
      </c>
      <c r="M119" s="319">
        <f>早見表!$Q$47</f>
        <v>270</v>
      </c>
      <c r="N119" s="319">
        <f>早見表!$Q$37</f>
        <v>1350</v>
      </c>
      <c r="O119" s="319">
        <f t="shared" si="5"/>
        <v>24790</v>
      </c>
    </row>
    <row r="120" spans="1:15">
      <c r="A120" s="319">
        <v>118</v>
      </c>
      <c r="B120" s="319">
        <f>早見表!$Q$29</f>
        <v>240</v>
      </c>
      <c r="C120" s="319">
        <v>0</v>
      </c>
      <c r="D120" s="319">
        <f t="shared" si="3"/>
        <v>22540</v>
      </c>
      <c r="F120" s="319">
        <f>早見表!$Q$29</f>
        <v>240</v>
      </c>
      <c r="G120" s="319">
        <v>0</v>
      </c>
      <c r="H120" s="319">
        <f t="shared" si="4"/>
        <v>22540</v>
      </c>
      <c r="M120" s="319">
        <f>早見表!$Q$47</f>
        <v>270</v>
      </c>
      <c r="N120" s="319">
        <f>早見表!$Q$37</f>
        <v>1350</v>
      </c>
      <c r="O120" s="319">
        <f t="shared" si="5"/>
        <v>25060</v>
      </c>
    </row>
    <row r="121" spans="1:15">
      <c r="A121" s="319">
        <v>119</v>
      </c>
      <c r="B121" s="319">
        <f>早見表!$Q$29</f>
        <v>240</v>
      </c>
      <c r="C121" s="319">
        <v>0</v>
      </c>
      <c r="D121" s="319">
        <f t="shared" si="3"/>
        <v>22780</v>
      </c>
      <c r="F121" s="319">
        <f>早見表!$Q$29</f>
        <v>240</v>
      </c>
      <c r="G121" s="319">
        <v>0</v>
      </c>
      <c r="H121" s="319">
        <f t="shared" si="4"/>
        <v>22780</v>
      </c>
      <c r="M121" s="319">
        <f>早見表!$Q$47</f>
        <v>270</v>
      </c>
      <c r="N121" s="319">
        <f>早見表!$Q$37</f>
        <v>1350</v>
      </c>
      <c r="O121" s="319">
        <f t="shared" si="5"/>
        <v>25330</v>
      </c>
    </row>
    <row r="122" spans="1:15">
      <c r="A122" s="319">
        <v>120</v>
      </c>
      <c r="B122" s="319">
        <f>早見表!$Q$29</f>
        <v>240</v>
      </c>
      <c r="C122" s="319">
        <v>0</v>
      </c>
      <c r="D122" s="319">
        <f t="shared" si="3"/>
        <v>23020</v>
      </c>
      <c r="F122" s="319">
        <f>早見表!$Q$29</f>
        <v>240</v>
      </c>
      <c r="G122" s="319">
        <v>0</v>
      </c>
      <c r="H122" s="319">
        <f t="shared" si="4"/>
        <v>23020</v>
      </c>
      <c r="M122" s="319">
        <f>早見表!$Q$47</f>
        <v>270</v>
      </c>
      <c r="N122" s="319">
        <f>早見表!$Q$37</f>
        <v>1350</v>
      </c>
      <c r="O122" s="319">
        <f t="shared" si="5"/>
        <v>25600</v>
      </c>
    </row>
    <row r="123" spans="1:15">
      <c r="A123" s="319">
        <v>121</v>
      </c>
      <c r="B123" s="319">
        <f>早見表!$Q$29</f>
        <v>240</v>
      </c>
      <c r="C123" s="319">
        <v>0</v>
      </c>
      <c r="D123" s="319">
        <f t="shared" si="3"/>
        <v>23260</v>
      </c>
      <c r="F123" s="319">
        <f>早見表!$Q$29</f>
        <v>240</v>
      </c>
      <c r="G123" s="319">
        <v>0</v>
      </c>
      <c r="H123" s="319">
        <f t="shared" si="4"/>
        <v>23260</v>
      </c>
      <c r="M123" s="319">
        <f>早見表!$Q$47</f>
        <v>270</v>
      </c>
      <c r="N123" s="319">
        <f>早見表!$Q$37</f>
        <v>1350</v>
      </c>
      <c r="O123" s="319">
        <f t="shared" si="5"/>
        <v>25870</v>
      </c>
    </row>
    <row r="124" spans="1:15">
      <c r="A124" s="319">
        <v>122</v>
      </c>
      <c r="B124" s="319">
        <f>早見表!$Q$29</f>
        <v>240</v>
      </c>
      <c r="C124" s="319">
        <v>0</v>
      </c>
      <c r="D124" s="319">
        <f t="shared" si="3"/>
        <v>23500</v>
      </c>
      <c r="F124" s="319">
        <f>早見表!$Q$29</f>
        <v>240</v>
      </c>
      <c r="G124" s="319">
        <v>0</v>
      </c>
      <c r="H124" s="319">
        <f t="shared" si="4"/>
        <v>23500</v>
      </c>
      <c r="M124" s="319">
        <f>早見表!$Q$47</f>
        <v>270</v>
      </c>
      <c r="N124" s="319">
        <f>早見表!$Q$37</f>
        <v>1350</v>
      </c>
      <c r="O124" s="319">
        <f t="shared" si="5"/>
        <v>26140</v>
      </c>
    </row>
    <row r="125" spans="1:15">
      <c r="A125" s="319">
        <v>123</v>
      </c>
      <c r="B125" s="319">
        <f>早見表!$Q$29</f>
        <v>240</v>
      </c>
      <c r="C125" s="319">
        <v>0</v>
      </c>
      <c r="D125" s="319">
        <f t="shared" si="3"/>
        <v>23740</v>
      </c>
      <c r="F125" s="319">
        <f>早見表!$Q$29</f>
        <v>240</v>
      </c>
      <c r="G125" s="319">
        <v>0</v>
      </c>
      <c r="H125" s="319">
        <f t="shared" si="4"/>
        <v>23740</v>
      </c>
      <c r="M125" s="319">
        <f>早見表!$Q$47</f>
        <v>270</v>
      </c>
      <c r="N125" s="319">
        <f>早見表!$Q$37</f>
        <v>1350</v>
      </c>
      <c r="O125" s="319">
        <f t="shared" si="5"/>
        <v>26410</v>
      </c>
    </row>
    <row r="126" spans="1:15">
      <c r="A126" s="319">
        <v>124</v>
      </c>
      <c r="B126" s="319">
        <f>早見表!$Q$29</f>
        <v>240</v>
      </c>
      <c r="C126" s="319">
        <v>0</v>
      </c>
      <c r="D126" s="319">
        <f t="shared" si="3"/>
        <v>23980</v>
      </c>
      <c r="F126" s="319">
        <f>早見表!$Q$29</f>
        <v>240</v>
      </c>
      <c r="G126" s="319">
        <v>0</v>
      </c>
      <c r="H126" s="319">
        <f t="shared" si="4"/>
        <v>23980</v>
      </c>
      <c r="M126" s="319">
        <f>早見表!$Q$47</f>
        <v>270</v>
      </c>
      <c r="N126" s="319">
        <f>早見表!$Q$37</f>
        <v>1350</v>
      </c>
      <c r="O126" s="319">
        <f t="shared" si="5"/>
        <v>26680</v>
      </c>
    </row>
    <row r="127" spans="1:15">
      <c r="A127" s="319">
        <v>125</v>
      </c>
      <c r="B127" s="319">
        <f>早見表!$Q$29</f>
        <v>240</v>
      </c>
      <c r="C127" s="319">
        <v>0</v>
      </c>
      <c r="D127" s="319">
        <f t="shared" si="3"/>
        <v>24220</v>
      </c>
      <c r="F127" s="319">
        <f>早見表!$Q$29</f>
        <v>240</v>
      </c>
      <c r="G127" s="319">
        <v>0</v>
      </c>
      <c r="H127" s="319">
        <f t="shared" si="4"/>
        <v>24220</v>
      </c>
      <c r="M127" s="319">
        <f>早見表!$Q$47</f>
        <v>270</v>
      </c>
      <c r="N127" s="319">
        <f>早見表!$Q$37</f>
        <v>1350</v>
      </c>
      <c r="O127" s="319">
        <f t="shared" si="5"/>
        <v>26950</v>
      </c>
    </row>
    <row r="128" spans="1:15">
      <c r="A128" s="319">
        <v>126</v>
      </c>
      <c r="B128" s="319">
        <f>早見表!$Q$29</f>
        <v>240</v>
      </c>
      <c r="C128" s="319">
        <v>0</v>
      </c>
      <c r="D128" s="319">
        <f t="shared" si="3"/>
        <v>24460</v>
      </c>
      <c r="F128" s="319">
        <f>早見表!$Q$29</f>
        <v>240</v>
      </c>
      <c r="G128" s="319">
        <v>0</v>
      </c>
      <c r="H128" s="319">
        <f t="shared" si="4"/>
        <v>24460</v>
      </c>
      <c r="M128" s="319">
        <f>早見表!$Q$47</f>
        <v>270</v>
      </c>
      <c r="N128" s="319">
        <f>早見表!$Q$37</f>
        <v>1350</v>
      </c>
      <c r="O128" s="319">
        <f t="shared" si="5"/>
        <v>27220</v>
      </c>
    </row>
    <row r="129" spans="1:15">
      <c r="A129" s="319">
        <v>127</v>
      </c>
      <c r="B129" s="319">
        <f>早見表!$Q$29</f>
        <v>240</v>
      </c>
      <c r="C129" s="319">
        <v>0</v>
      </c>
      <c r="D129" s="319">
        <f t="shared" si="3"/>
        <v>24700</v>
      </c>
      <c r="F129" s="319">
        <f>早見表!$Q$29</f>
        <v>240</v>
      </c>
      <c r="G129" s="319">
        <v>0</v>
      </c>
      <c r="H129" s="319">
        <f t="shared" si="4"/>
        <v>24700</v>
      </c>
      <c r="M129" s="319">
        <f>早見表!$Q$47</f>
        <v>270</v>
      </c>
      <c r="N129" s="319">
        <f>早見表!$Q$37</f>
        <v>1350</v>
      </c>
      <c r="O129" s="319">
        <f t="shared" si="5"/>
        <v>27490</v>
      </c>
    </row>
    <row r="130" spans="1:15">
      <c r="A130" s="319">
        <v>128</v>
      </c>
      <c r="B130" s="319">
        <f>早見表!$Q$29</f>
        <v>240</v>
      </c>
      <c r="C130" s="319">
        <v>0</v>
      </c>
      <c r="D130" s="319">
        <f t="shared" si="3"/>
        <v>24940</v>
      </c>
      <c r="F130" s="319">
        <f>早見表!$Q$29</f>
        <v>240</v>
      </c>
      <c r="G130" s="319">
        <v>0</v>
      </c>
      <c r="H130" s="319">
        <f t="shared" si="4"/>
        <v>24940</v>
      </c>
      <c r="M130" s="319">
        <f>早見表!$Q$47</f>
        <v>270</v>
      </c>
      <c r="N130" s="319">
        <f>早見表!$Q$37</f>
        <v>1350</v>
      </c>
      <c r="O130" s="319">
        <f t="shared" si="5"/>
        <v>27760</v>
      </c>
    </row>
    <row r="131" spans="1:15">
      <c r="A131" s="319">
        <v>129</v>
      </c>
      <c r="B131" s="319">
        <f>早見表!$Q$29</f>
        <v>240</v>
      </c>
      <c r="C131" s="319">
        <v>0</v>
      </c>
      <c r="D131" s="319">
        <f t="shared" si="3"/>
        <v>25180</v>
      </c>
      <c r="F131" s="319">
        <f>早見表!$Q$29</f>
        <v>240</v>
      </c>
      <c r="G131" s="319">
        <v>0</v>
      </c>
      <c r="H131" s="319">
        <f t="shared" si="4"/>
        <v>25180</v>
      </c>
      <c r="M131" s="319">
        <f>早見表!$Q$47</f>
        <v>270</v>
      </c>
      <c r="N131" s="319">
        <f>早見表!$Q$37</f>
        <v>1350</v>
      </c>
      <c r="O131" s="319">
        <f t="shared" si="5"/>
        <v>28030</v>
      </c>
    </row>
    <row r="132" spans="1:15">
      <c r="A132" s="319">
        <v>130</v>
      </c>
      <c r="B132" s="319">
        <f>早見表!$Q$29</f>
        <v>240</v>
      </c>
      <c r="C132" s="319">
        <v>0</v>
      </c>
      <c r="D132" s="319">
        <f t="shared" ref="D132:D195" si="6">D131+B132</f>
        <v>25420</v>
      </c>
      <c r="F132" s="319">
        <f>早見表!$Q$29</f>
        <v>240</v>
      </c>
      <c r="G132" s="319">
        <v>0</v>
      </c>
      <c r="H132" s="319">
        <f t="shared" ref="H132:H195" si="7">H131+F132</f>
        <v>25420</v>
      </c>
      <c r="M132" s="319">
        <f>早見表!$Q$47</f>
        <v>270</v>
      </c>
      <c r="N132" s="319">
        <f>早見表!$Q$37</f>
        <v>1350</v>
      </c>
      <c r="O132" s="319">
        <f t="shared" ref="O132:O195" si="8">M132+O131</f>
        <v>28300</v>
      </c>
    </row>
    <row r="133" spans="1:15">
      <c r="A133" s="319">
        <v>131</v>
      </c>
      <c r="B133" s="319">
        <f>早見表!$Q$29</f>
        <v>240</v>
      </c>
      <c r="C133" s="319">
        <v>0</v>
      </c>
      <c r="D133" s="319">
        <f t="shared" si="6"/>
        <v>25660</v>
      </c>
      <c r="F133" s="319">
        <f>早見表!$Q$29</f>
        <v>240</v>
      </c>
      <c r="G133" s="319">
        <v>0</v>
      </c>
      <c r="H133" s="319">
        <f t="shared" si="7"/>
        <v>25660</v>
      </c>
      <c r="M133" s="319">
        <f>早見表!$Q$47</f>
        <v>270</v>
      </c>
      <c r="N133" s="319">
        <f>早見表!$Q$37</f>
        <v>1350</v>
      </c>
      <c r="O133" s="319">
        <f t="shared" si="8"/>
        <v>28570</v>
      </c>
    </row>
    <row r="134" spans="1:15">
      <c r="A134" s="319">
        <v>132</v>
      </c>
      <c r="B134" s="319">
        <f>早見表!$Q$29</f>
        <v>240</v>
      </c>
      <c r="C134" s="319">
        <v>0</v>
      </c>
      <c r="D134" s="319">
        <f t="shared" si="6"/>
        <v>25900</v>
      </c>
      <c r="F134" s="319">
        <f>早見表!$Q$29</f>
        <v>240</v>
      </c>
      <c r="G134" s="319">
        <v>0</v>
      </c>
      <c r="H134" s="319">
        <f t="shared" si="7"/>
        <v>25900</v>
      </c>
      <c r="M134" s="319">
        <f>早見表!$Q$47</f>
        <v>270</v>
      </c>
      <c r="N134" s="319">
        <f>早見表!$Q$37</f>
        <v>1350</v>
      </c>
      <c r="O134" s="319">
        <f t="shared" si="8"/>
        <v>28840</v>
      </c>
    </row>
    <row r="135" spans="1:15">
      <c r="A135" s="319">
        <v>133</v>
      </c>
      <c r="B135" s="319">
        <f>早見表!$Q$29</f>
        <v>240</v>
      </c>
      <c r="C135" s="319">
        <v>0</v>
      </c>
      <c r="D135" s="319">
        <f t="shared" si="6"/>
        <v>26140</v>
      </c>
      <c r="F135" s="319">
        <f>早見表!$Q$29</f>
        <v>240</v>
      </c>
      <c r="G135" s="319">
        <v>0</v>
      </c>
      <c r="H135" s="319">
        <f t="shared" si="7"/>
        <v>26140</v>
      </c>
      <c r="M135" s="319">
        <f>早見表!$Q$47</f>
        <v>270</v>
      </c>
      <c r="N135" s="319">
        <f>早見表!$Q$37</f>
        <v>1350</v>
      </c>
      <c r="O135" s="319">
        <f t="shared" si="8"/>
        <v>29110</v>
      </c>
    </row>
    <row r="136" spans="1:15">
      <c r="A136" s="319">
        <v>134</v>
      </c>
      <c r="B136" s="319">
        <f>早見表!$Q$29</f>
        <v>240</v>
      </c>
      <c r="C136" s="319">
        <v>0</v>
      </c>
      <c r="D136" s="319">
        <f t="shared" si="6"/>
        <v>26380</v>
      </c>
      <c r="F136" s="319">
        <f>早見表!$Q$29</f>
        <v>240</v>
      </c>
      <c r="G136" s="319">
        <v>0</v>
      </c>
      <c r="H136" s="319">
        <f t="shared" si="7"/>
        <v>26380</v>
      </c>
      <c r="M136" s="319">
        <f>早見表!$Q$47</f>
        <v>270</v>
      </c>
      <c r="N136" s="319">
        <f>早見表!$Q$37</f>
        <v>1350</v>
      </c>
      <c r="O136" s="319">
        <f t="shared" si="8"/>
        <v>29380</v>
      </c>
    </row>
    <row r="137" spans="1:15">
      <c r="A137" s="319">
        <v>135</v>
      </c>
      <c r="B137" s="319">
        <f>早見表!$Q$29</f>
        <v>240</v>
      </c>
      <c r="C137" s="319">
        <v>0</v>
      </c>
      <c r="D137" s="319">
        <f t="shared" si="6"/>
        <v>26620</v>
      </c>
      <c r="F137" s="319">
        <f>早見表!$Q$29</f>
        <v>240</v>
      </c>
      <c r="G137" s="319">
        <v>0</v>
      </c>
      <c r="H137" s="319">
        <f t="shared" si="7"/>
        <v>26620</v>
      </c>
      <c r="M137" s="319">
        <f>早見表!$Q$47</f>
        <v>270</v>
      </c>
      <c r="N137" s="319">
        <f>早見表!$Q$37</f>
        <v>1350</v>
      </c>
      <c r="O137" s="319">
        <f t="shared" si="8"/>
        <v>29650</v>
      </c>
    </row>
    <row r="138" spans="1:15">
      <c r="A138" s="319">
        <v>136</v>
      </c>
      <c r="B138" s="319">
        <f>早見表!$Q$29</f>
        <v>240</v>
      </c>
      <c r="C138" s="319">
        <v>0</v>
      </c>
      <c r="D138" s="319">
        <f t="shared" si="6"/>
        <v>26860</v>
      </c>
      <c r="F138" s="319">
        <f>早見表!$Q$29</f>
        <v>240</v>
      </c>
      <c r="G138" s="319">
        <v>0</v>
      </c>
      <c r="H138" s="319">
        <f t="shared" si="7"/>
        <v>26860</v>
      </c>
      <c r="M138" s="319">
        <f>早見表!$Q$47</f>
        <v>270</v>
      </c>
      <c r="N138" s="319">
        <f>早見表!$Q$37</f>
        <v>1350</v>
      </c>
      <c r="O138" s="319">
        <f t="shared" si="8"/>
        <v>29920</v>
      </c>
    </row>
    <row r="139" spans="1:15">
      <c r="A139" s="319">
        <v>137</v>
      </c>
      <c r="B139" s="319">
        <f>早見表!$Q$29</f>
        <v>240</v>
      </c>
      <c r="C139" s="319">
        <v>0</v>
      </c>
      <c r="D139" s="319">
        <f t="shared" si="6"/>
        <v>27100</v>
      </c>
      <c r="F139" s="319">
        <f>早見表!$Q$29</f>
        <v>240</v>
      </c>
      <c r="G139" s="319">
        <v>0</v>
      </c>
      <c r="H139" s="319">
        <f t="shared" si="7"/>
        <v>27100</v>
      </c>
      <c r="M139" s="319">
        <f>早見表!$Q$47</f>
        <v>270</v>
      </c>
      <c r="N139" s="319">
        <f>早見表!$Q$37</f>
        <v>1350</v>
      </c>
      <c r="O139" s="319">
        <f t="shared" si="8"/>
        <v>30190</v>
      </c>
    </row>
    <row r="140" spans="1:15">
      <c r="A140" s="319">
        <v>138</v>
      </c>
      <c r="B140" s="319">
        <f>早見表!$Q$29</f>
        <v>240</v>
      </c>
      <c r="C140" s="319">
        <v>0</v>
      </c>
      <c r="D140" s="319">
        <f t="shared" si="6"/>
        <v>27340</v>
      </c>
      <c r="F140" s="319">
        <f>早見表!$Q$29</f>
        <v>240</v>
      </c>
      <c r="G140" s="319">
        <v>0</v>
      </c>
      <c r="H140" s="319">
        <f t="shared" si="7"/>
        <v>27340</v>
      </c>
      <c r="M140" s="319">
        <f>早見表!$Q$47</f>
        <v>270</v>
      </c>
      <c r="N140" s="319">
        <f>早見表!$Q$37</f>
        <v>1350</v>
      </c>
      <c r="O140" s="319">
        <f t="shared" si="8"/>
        <v>30460</v>
      </c>
    </row>
    <row r="141" spans="1:15">
      <c r="A141" s="319">
        <v>139</v>
      </c>
      <c r="B141" s="319">
        <f>早見表!$Q$29</f>
        <v>240</v>
      </c>
      <c r="C141" s="319">
        <v>0</v>
      </c>
      <c r="D141" s="319">
        <f t="shared" si="6"/>
        <v>27580</v>
      </c>
      <c r="F141" s="319">
        <f>早見表!$Q$29</f>
        <v>240</v>
      </c>
      <c r="G141" s="319">
        <v>0</v>
      </c>
      <c r="H141" s="319">
        <f t="shared" si="7"/>
        <v>27580</v>
      </c>
      <c r="M141" s="319">
        <f>早見表!$Q$47</f>
        <v>270</v>
      </c>
      <c r="N141" s="319">
        <f>早見表!$Q$37</f>
        <v>1350</v>
      </c>
      <c r="O141" s="319">
        <f t="shared" si="8"/>
        <v>30730</v>
      </c>
    </row>
    <row r="142" spans="1:15">
      <c r="A142" s="319">
        <v>140</v>
      </c>
      <c r="B142" s="319">
        <f>早見表!$Q$29</f>
        <v>240</v>
      </c>
      <c r="C142" s="319">
        <v>0</v>
      </c>
      <c r="D142" s="319">
        <f t="shared" si="6"/>
        <v>27820</v>
      </c>
      <c r="F142" s="319">
        <f>早見表!$Q$29</f>
        <v>240</v>
      </c>
      <c r="G142" s="319">
        <v>0</v>
      </c>
      <c r="H142" s="319">
        <f t="shared" si="7"/>
        <v>27820</v>
      </c>
      <c r="M142" s="319">
        <f>早見表!$Q$47</f>
        <v>270</v>
      </c>
      <c r="N142" s="319">
        <f>早見表!$Q$37</f>
        <v>1350</v>
      </c>
      <c r="O142" s="319">
        <f t="shared" si="8"/>
        <v>31000</v>
      </c>
    </row>
    <row r="143" spans="1:15">
      <c r="A143" s="319">
        <v>141</v>
      </c>
      <c r="B143" s="319">
        <f>早見表!$Q$29</f>
        <v>240</v>
      </c>
      <c r="C143" s="319">
        <v>0</v>
      </c>
      <c r="D143" s="319">
        <f t="shared" si="6"/>
        <v>28060</v>
      </c>
      <c r="F143" s="319">
        <f>早見表!$Q$29</f>
        <v>240</v>
      </c>
      <c r="G143" s="319">
        <v>0</v>
      </c>
      <c r="H143" s="319">
        <f t="shared" si="7"/>
        <v>28060</v>
      </c>
      <c r="M143" s="319">
        <f>早見表!$Q$47</f>
        <v>270</v>
      </c>
      <c r="N143" s="319">
        <f>早見表!$Q$37</f>
        <v>1350</v>
      </c>
      <c r="O143" s="319">
        <f t="shared" si="8"/>
        <v>31270</v>
      </c>
    </row>
    <row r="144" spans="1:15">
      <c r="A144" s="319">
        <v>142</v>
      </c>
      <c r="B144" s="319">
        <f>早見表!$Q$29</f>
        <v>240</v>
      </c>
      <c r="C144" s="319">
        <v>0</v>
      </c>
      <c r="D144" s="319">
        <f t="shared" si="6"/>
        <v>28300</v>
      </c>
      <c r="F144" s="319">
        <f>早見表!$Q$29</f>
        <v>240</v>
      </c>
      <c r="G144" s="319">
        <v>0</v>
      </c>
      <c r="H144" s="319">
        <f t="shared" si="7"/>
        <v>28300</v>
      </c>
      <c r="M144" s="319">
        <f>早見表!$Q$47</f>
        <v>270</v>
      </c>
      <c r="N144" s="319">
        <f>早見表!$Q$37</f>
        <v>1350</v>
      </c>
      <c r="O144" s="319">
        <f t="shared" si="8"/>
        <v>31540</v>
      </c>
    </row>
    <row r="145" spans="1:15">
      <c r="A145" s="319">
        <v>143</v>
      </c>
      <c r="B145" s="319">
        <f>早見表!$Q$29</f>
        <v>240</v>
      </c>
      <c r="C145" s="319">
        <v>0</v>
      </c>
      <c r="D145" s="319">
        <f t="shared" si="6"/>
        <v>28540</v>
      </c>
      <c r="F145" s="319">
        <f>早見表!$Q$29</f>
        <v>240</v>
      </c>
      <c r="G145" s="319">
        <v>0</v>
      </c>
      <c r="H145" s="319">
        <f t="shared" si="7"/>
        <v>28540</v>
      </c>
      <c r="M145" s="319">
        <f>早見表!$Q$47</f>
        <v>270</v>
      </c>
      <c r="N145" s="319">
        <f>早見表!$Q$37</f>
        <v>1350</v>
      </c>
      <c r="O145" s="319">
        <f t="shared" si="8"/>
        <v>31810</v>
      </c>
    </row>
    <row r="146" spans="1:15">
      <c r="A146" s="319">
        <v>144</v>
      </c>
      <c r="B146" s="319">
        <f>早見表!$Q$29</f>
        <v>240</v>
      </c>
      <c r="C146" s="319">
        <v>0</v>
      </c>
      <c r="D146" s="319">
        <f t="shared" si="6"/>
        <v>28780</v>
      </c>
      <c r="F146" s="319">
        <f>早見表!$Q$29</f>
        <v>240</v>
      </c>
      <c r="G146" s="319">
        <v>0</v>
      </c>
      <c r="H146" s="319">
        <f t="shared" si="7"/>
        <v>28780</v>
      </c>
      <c r="M146" s="319">
        <f>早見表!$Q$47</f>
        <v>270</v>
      </c>
      <c r="N146" s="319">
        <f>早見表!$Q$37</f>
        <v>1350</v>
      </c>
      <c r="O146" s="319">
        <f t="shared" si="8"/>
        <v>32080</v>
      </c>
    </row>
    <row r="147" spans="1:15">
      <c r="A147" s="319">
        <v>145</v>
      </c>
      <c r="B147" s="319">
        <f>早見表!$Q$29</f>
        <v>240</v>
      </c>
      <c r="C147" s="319">
        <v>0</v>
      </c>
      <c r="D147" s="319">
        <f t="shared" si="6"/>
        <v>29020</v>
      </c>
      <c r="F147" s="319">
        <f>早見表!$Q$29</f>
        <v>240</v>
      </c>
      <c r="G147" s="319">
        <v>0</v>
      </c>
      <c r="H147" s="319">
        <f t="shared" si="7"/>
        <v>29020</v>
      </c>
      <c r="M147" s="319">
        <f>早見表!$Q$47</f>
        <v>270</v>
      </c>
      <c r="N147" s="319">
        <f>早見表!$Q$37</f>
        <v>1350</v>
      </c>
      <c r="O147" s="319">
        <f t="shared" si="8"/>
        <v>32350</v>
      </c>
    </row>
    <row r="148" spans="1:15">
      <c r="A148" s="319">
        <v>146</v>
      </c>
      <c r="B148" s="319">
        <f>早見表!$Q$29</f>
        <v>240</v>
      </c>
      <c r="C148" s="319">
        <v>0</v>
      </c>
      <c r="D148" s="319">
        <f t="shared" si="6"/>
        <v>29260</v>
      </c>
      <c r="F148" s="319">
        <f>早見表!$Q$29</f>
        <v>240</v>
      </c>
      <c r="G148" s="319">
        <v>0</v>
      </c>
      <c r="H148" s="319">
        <f t="shared" si="7"/>
        <v>29260</v>
      </c>
      <c r="M148" s="319">
        <f>早見表!$Q$47</f>
        <v>270</v>
      </c>
      <c r="N148" s="319">
        <f>早見表!$Q$37</f>
        <v>1350</v>
      </c>
      <c r="O148" s="319">
        <f t="shared" si="8"/>
        <v>32620</v>
      </c>
    </row>
    <row r="149" spans="1:15">
      <c r="A149" s="319">
        <v>147</v>
      </c>
      <c r="B149" s="319">
        <f>早見表!$Q$29</f>
        <v>240</v>
      </c>
      <c r="C149" s="319">
        <v>0</v>
      </c>
      <c r="D149" s="319">
        <f t="shared" si="6"/>
        <v>29500</v>
      </c>
      <c r="F149" s="319">
        <f>早見表!$Q$29</f>
        <v>240</v>
      </c>
      <c r="G149" s="319">
        <v>0</v>
      </c>
      <c r="H149" s="319">
        <f t="shared" si="7"/>
        <v>29500</v>
      </c>
      <c r="M149" s="319">
        <f>早見表!$Q$47</f>
        <v>270</v>
      </c>
      <c r="N149" s="319">
        <f>早見表!$Q$37</f>
        <v>1350</v>
      </c>
      <c r="O149" s="319">
        <f t="shared" si="8"/>
        <v>32890</v>
      </c>
    </row>
    <row r="150" spans="1:15">
      <c r="A150" s="319">
        <v>148</v>
      </c>
      <c r="B150" s="319">
        <f>早見表!$Q$29</f>
        <v>240</v>
      </c>
      <c r="C150" s="319">
        <v>0</v>
      </c>
      <c r="D150" s="319">
        <f t="shared" si="6"/>
        <v>29740</v>
      </c>
      <c r="F150" s="319">
        <f>早見表!$Q$29</f>
        <v>240</v>
      </c>
      <c r="G150" s="319">
        <v>0</v>
      </c>
      <c r="H150" s="319">
        <f t="shared" si="7"/>
        <v>29740</v>
      </c>
      <c r="M150" s="319">
        <f>早見表!$Q$47</f>
        <v>270</v>
      </c>
      <c r="N150" s="319">
        <f>早見表!$Q$37</f>
        <v>1350</v>
      </c>
      <c r="O150" s="319">
        <f t="shared" si="8"/>
        <v>33160</v>
      </c>
    </row>
    <row r="151" spans="1:15">
      <c r="A151" s="319">
        <v>149</v>
      </c>
      <c r="B151" s="319">
        <f>早見表!$Q$29</f>
        <v>240</v>
      </c>
      <c r="C151" s="319">
        <v>0</v>
      </c>
      <c r="D151" s="319">
        <f t="shared" si="6"/>
        <v>29980</v>
      </c>
      <c r="F151" s="319">
        <f>早見表!$Q$29</f>
        <v>240</v>
      </c>
      <c r="G151" s="319">
        <v>0</v>
      </c>
      <c r="H151" s="319">
        <f t="shared" si="7"/>
        <v>29980</v>
      </c>
      <c r="M151" s="319">
        <f>早見表!$Q$47</f>
        <v>270</v>
      </c>
      <c r="N151" s="319">
        <f>早見表!$Q$37</f>
        <v>1350</v>
      </c>
      <c r="O151" s="319">
        <f t="shared" si="8"/>
        <v>33430</v>
      </c>
    </row>
    <row r="152" spans="1:15">
      <c r="A152" s="319">
        <v>150</v>
      </c>
      <c r="B152" s="319">
        <f>早見表!$Q$29</f>
        <v>240</v>
      </c>
      <c r="C152" s="319">
        <v>0</v>
      </c>
      <c r="D152" s="319">
        <f t="shared" si="6"/>
        <v>30220</v>
      </c>
      <c r="F152" s="319">
        <f>早見表!$Q$29</f>
        <v>240</v>
      </c>
      <c r="G152" s="319">
        <v>0</v>
      </c>
      <c r="H152" s="319">
        <f t="shared" si="7"/>
        <v>30220</v>
      </c>
      <c r="M152" s="319">
        <f>早見表!$Q$47</f>
        <v>270</v>
      </c>
      <c r="N152" s="319">
        <f>早見表!$Q$37</f>
        <v>1350</v>
      </c>
      <c r="O152" s="319">
        <f t="shared" si="8"/>
        <v>33700</v>
      </c>
    </row>
    <row r="153" spans="1:15">
      <c r="A153" s="319">
        <v>151</v>
      </c>
      <c r="B153" s="319">
        <f>早見表!$Q$29</f>
        <v>240</v>
      </c>
      <c r="C153" s="319">
        <v>0</v>
      </c>
      <c r="D153" s="319">
        <f t="shared" si="6"/>
        <v>30460</v>
      </c>
      <c r="F153" s="319">
        <f>早見表!$Q$29</f>
        <v>240</v>
      </c>
      <c r="G153" s="319">
        <v>0</v>
      </c>
      <c r="H153" s="319">
        <f t="shared" si="7"/>
        <v>30460</v>
      </c>
      <c r="M153" s="319">
        <f>早見表!$Q$47</f>
        <v>270</v>
      </c>
      <c r="N153" s="319">
        <f>早見表!$Q$37</f>
        <v>1350</v>
      </c>
      <c r="O153" s="319">
        <f t="shared" si="8"/>
        <v>33970</v>
      </c>
    </row>
    <row r="154" spans="1:15">
      <c r="A154" s="319">
        <v>152</v>
      </c>
      <c r="B154" s="319">
        <f>早見表!$Q$29</f>
        <v>240</v>
      </c>
      <c r="C154" s="319">
        <v>0</v>
      </c>
      <c r="D154" s="319">
        <f t="shared" si="6"/>
        <v>30700</v>
      </c>
      <c r="F154" s="319">
        <f>早見表!$Q$29</f>
        <v>240</v>
      </c>
      <c r="G154" s="319">
        <v>0</v>
      </c>
      <c r="H154" s="319">
        <f t="shared" si="7"/>
        <v>30700</v>
      </c>
      <c r="M154" s="319">
        <f>早見表!$Q$47</f>
        <v>270</v>
      </c>
      <c r="N154" s="319">
        <f>早見表!$Q$37</f>
        <v>1350</v>
      </c>
      <c r="O154" s="319">
        <f t="shared" si="8"/>
        <v>34240</v>
      </c>
    </row>
    <row r="155" spans="1:15">
      <c r="A155" s="319">
        <v>153</v>
      </c>
      <c r="B155" s="319">
        <f>早見表!$Q$29</f>
        <v>240</v>
      </c>
      <c r="C155" s="319">
        <v>0</v>
      </c>
      <c r="D155" s="319">
        <f t="shared" si="6"/>
        <v>30940</v>
      </c>
      <c r="F155" s="319">
        <f>早見表!$Q$29</f>
        <v>240</v>
      </c>
      <c r="G155" s="319">
        <v>0</v>
      </c>
      <c r="H155" s="319">
        <f t="shared" si="7"/>
        <v>30940</v>
      </c>
      <c r="M155" s="319">
        <f>早見表!$Q$47</f>
        <v>270</v>
      </c>
      <c r="N155" s="319">
        <f>早見表!$Q$37</f>
        <v>1350</v>
      </c>
      <c r="O155" s="319">
        <f t="shared" si="8"/>
        <v>34510</v>
      </c>
    </row>
    <row r="156" spans="1:15">
      <c r="A156" s="319">
        <v>154</v>
      </c>
      <c r="B156" s="319">
        <f>早見表!$Q$29</f>
        <v>240</v>
      </c>
      <c r="C156" s="319">
        <v>0</v>
      </c>
      <c r="D156" s="319">
        <f t="shared" si="6"/>
        <v>31180</v>
      </c>
      <c r="F156" s="319">
        <f>早見表!$Q$29</f>
        <v>240</v>
      </c>
      <c r="G156" s="319">
        <v>0</v>
      </c>
      <c r="H156" s="319">
        <f t="shared" si="7"/>
        <v>31180</v>
      </c>
      <c r="M156" s="319">
        <f>早見表!$Q$47</f>
        <v>270</v>
      </c>
      <c r="N156" s="319">
        <f>早見表!$Q$37</f>
        <v>1350</v>
      </c>
      <c r="O156" s="319">
        <f t="shared" si="8"/>
        <v>34780</v>
      </c>
    </row>
    <row r="157" spans="1:15">
      <c r="A157" s="319">
        <v>155</v>
      </c>
      <c r="B157" s="319">
        <f>早見表!$Q$29</f>
        <v>240</v>
      </c>
      <c r="C157" s="319">
        <v>0</v>
      </c>
      <c r="D157" s="319">
        <f t="shared" si="6"/>
        <v>31420</v>
      </c>
      <c r="F157" s="319">
        <f>早見表!$Q$29</f>
        <v>240</v>
      </c>
      <c r="G157" s="319">
        <v>0</v>
      </c>
      <c r="H157" s="319">
        <f t="shared" si="7"/>
        <v>31420</v>
      </c>
      <c r="M157" s="319">
        <f>早見表!$Q$47</f>
        <v>270</v>
      </c>
      <c r="N157" s="319">
        <f>早見表!$Q$37</f>
        <v>1350</v>
      </c>
      <c r="O157" s="319">
        <f t="shared" si="8"/>
        <v>35050</v>
      </c>
    </row>
    <row r="158" spans="1:15">
      <c r="A158" s="319">
        <v>156</v>
      </c>
      <c r="B158" s="319">
        <f>早見表!$Q$29</f>
        <v>240</v>
      </c>
      <c r="C158" s="319">
        <v>0</v>
      </c>
      <c r="D158" s="319">
        <f t="shared" si="6"/>
        <v>31660</v>
      </c>
      <c r="F158" s="319">
        <f>早見表!$Q$29</f>
        <v>240</v>
      </c>
      <c r="G158" s="319">
        <v>0</v>
      </c>
      <c r="H158" s="319">
        <f t="shared" si="7"/>
        <v>31660</v>
      </c>
      <c r="M158" s="319">
        <f>早見表!$Q$47</f>
        <v>270</v>
      </c>
      <c r="N158" s="319">
        <f>早見表!$Q$37</f>
        <v>1350</v>
      </c>
      <c r="O158" s="319">
        <f t="shared" si="8"/>
        <v>35320</v>
      </c>
    </row>
    <row r="159" spans="1:15">
      <c r="A159" s="319">
        <v>157</v>
      </c>
      <c r="B159" s="319">
        <f>早見表!$Q$29</f>
        <v>240</v>
      </c>
      <c r="C159" s="319">
        <v>0</v>
      </c>
      <c r="D159" s="319">
        <f t="shared" si="6"/>
        <v>31900</v>
      </c>
      <c r="F159" s="319">
        <f>早見表!$Q$29</f>
        <v>240</v>
      </c>
      <c r="G159" s="319">
        <v>0</v>
      </c>
      <c r="H159" s="319">
        <f t="shared" si="7"/>
        <v>31900</v>
      </c>
      <c r="M159" s="319">
        <f>早見表!$Q$47</f>
        <v>270</v>
      </c>
      <c r="N159" s="319">
        <f>早見表!$Q$37</f>
        <v>1350</v>
      </c>
      <c r="O159" s="319">
        <f t="shared" si="8"/>
        <v>35590</v>
      </c>
    </row>
    <row r="160" spans="1:15">
      <c r="A160" s="319">
        <v>158</v>
      </c>
      <c r="B160" s="319">
        <f>早見表!$Q$29</f>
        <v>240</v>
      </c>
      <c r="C160" s="319">
        <v>0</v>
      </c>
      <c r="D160" s="319">
        <f t="shared" si="6"/>
        <v>32140</v>
      </c>
      <c r="F160" s="319">
        <f>早見表!$Q$29</f>
        <v>240</v>
      </c>
      <c r="G160" s="319">
        <v>0</v>
      </c>
      <c r="H160" s="319">
        <f t="shared" si="7"/>
        <v>32140</v>
      </c>
      <c r="M160" s="319">
        <f>早見表!$Q$47</f>
        <v>270</v>
      </c>
      <c r="N160" s="319">
        <f>早見表!$Q$37</f>
        <v>1350</v>
      </c>
      <c r="O160" s="319">
        <f t="shared" si="8"/>
        <v>35860</v>
      </c>
    </row>
    <row r="161" spans="1:15">
      <c r="A161" s="319">
        <v>159</v>
      </c>
      <c r="B161" s="319">
        <f>早見表!$Q$29</f>
        <v>240</v>
      </c>
      <c r="C161" s="319">
        <v>0</v>
      </c>
      <c r="D161" s="319">
        <f t="shared" si="6"/>
        <v>32380</v>
      </c>
      <c r="F161" s="319">
        <f>早見表!$Q$29</f>
        <v>240</v>
      </c>
      <c r="G161" s="319">
        <v>0</v>
      </c>
      <c r="H161" s="319">
        <f t="shared" si="7"/>
        <v>32380</v>
      </c>
      <c r="M161" s="319">
        <f>早見表!$Q$47</f>
        <v>270</v>
      </c>
      <c r="N161" s="319">
        <f>早見表!$Q$37</f>
        <v>1350</v>
      </c>
      <c r="O161" s="319">
        <f t="shared" si="8"/>
        <v>36130</v>
      </c>
    </row>
    <row r="162" spans="1:15">
      <c r="A162" s="319">
        <v>160</v>
      </c>
      <c r="B162" s="319">
        <f>早見表!$Q$29</f>
        <v>240</v>
      </c>
      <c r="C162" s="319">
        <v>0</v>
      </c>
      <c r="D162" s="319">
        <f t="shared" si="6"/>
        <v>32620</v>
      </c>
      <c r="F162" s="319">
        <f>早見表!$Q$29</f>
        <v>240</v>
      </c>
      <c r="G162" s="319">
        <v>0</v>
      </c>
      <c r="H162" s="319">
        <f t="shared" si="7"/>
        <v>32620</v>
      </c>
      <c r="M162" s="319">
        <f>早見表!$Q$47</f>
        <v>270</v>
      </c>
      <c r="N162" s="319">
        <f>早見表!$Q$37</f>
        <v>1350</v>
      </c>
      <c r="O162" s="319">
        <f t="shared" si="8"/>
        <v>36400</v>
      </c>
    </row>
    <row r="163" spans="1:15">
      <c r="A163" s="319">
        <v>161</v>
      </c>
      <c r="B163" s="319">
        <f>早見表!$Q$29</f>
        <v>240</v>
      </c>
      <c r="C163" s="319">
        <v>0</v>
      </c>
      <c r="D163" s="319">
        <f t="shared" si="6"/>
        <v>32860</v>
      </c>
      <c r="F163" s="319">
        <f>早見表!$Q$29</f>
        <v>240</v>
      </c>
      <c r="G163" s="319">
        <v>0</v>
      </c>
      <c r="H163" s="319">
        <f t="shared" si="7"/>
        <v>32860</v>
      </c>
      <c r="M163" s="319">
        <f>早見表!$Q$47</f>
        <v>270</v>
      </c>
      <c r="N163" s="319">
        <f>早見表!$Q$37</f>
        <v>1350</v>
      </c>
      <c r="O163" s="319">
        <f t="shared" si="8"/>
        <v>36670</v>
      </c>
    </row>
    <row r="164" spans="1:15">
      <c r="A164" s="319">
        <v>162</v>
      </c>
      <c r="B164" s="319">
        <f>早見表!$Q$29</f>
        <v>240</v>
      </c>
      <c r="C164" s="319">
        <v>0</v>
      </c>
      <c r="D164" s="319">
        <f t="shared" si="6"/>
        <v>33100</v>
      </c>
      <c r="F164" s="319">
        <f>早見表!$Q$29</f>
        <v>240</v>
      </c>
      <c r="G164" s="319">
        <v>0</v>
      </c>
      <c r="H164" s="319">
        <f t="shared" si="7"/>
        <v>33100</v>
      </c>
      <c r="M164" s="319">
        <f>早見表!$Q$47</f>
        <v>270</v>
      </c>
      <c r="N164" s="319">
        <f>早見表!$Q$37</f>
        <v>1350</v>
      </c>
      <c r="O164" s="319">
        <f t="shared" si="8"/>
        <v>36940</v>
      </c>
    </row>
    <row r="165" spans="1:15">
      <c r="A165" s="319">
        <v>163</v>
      </c>
      <c r="B165" s="319">
        <f>早見表!$Q$29</f>
        <v>240</v>
      </c>
      <c r="C165" s="319">
        <v>0</v>
      </c>
      <c r="D165" s="319">
        <f t="shared" si="6"/>
        <v>33340</v>
      </c>
      <c r="F165" s="319">
        <f>早見表!$Q$29</f>
        <v>240</v>
      </c>
      <c r="G165" s="319">
        <v>0</v>
      </c>
      <c r="H165" s="319">
        <f t="shared" si="7"/>
        <v>33340</v>
      </c>
      <c r="M165" s="319">
        <f>早見表!$Q$47</f>
        <v>270</v>
      </c>
      <c r="N165" s="319">
        <f>早見表!$Q$37</f>
        <v>1350</v>
      </c>
      <c r="O165" s="319">
        <f t="shared" si="8"/>
        <v>37210</v>
      </c>
    </row>
    <row r="166" spans="1:15">
      <c r="A166" s="319">
        <v>164</v>
      </c>
      <c r="B166" s="319">
        <f>早見表!$Q$29</f>
        <v>240</v>
      </c>
      <c r="C166" s="319">
        <v>0</v>
      </c>
      <c r="D166" s="319">
        <f t="shared" si="6"/>
        <v>33580</v>
      </c>
      <c r="F166" s="319">
        <f>早見表!$Q$29</f>
        <v>240</v>
      </c>
      <c r="G166" s="319">
        <v>0</v>
      </c>
      <c r="H166" s="319">
        <f t="shared" si="7"/>
        <v>33580</v>
      </c>
      <c r="M166" s="319">
        <f>早見表!$Q$47</f>
        <v>270</v>
      </c>
      <c r="N166" s="319">
        <f>早見表!$Q$37</f>
        <v>1350</v>
      </c>
      <c r="O166" s="319">
        <f t="shared" si="8"/>
        <v>37480</v>
      </c>
    </row>
    <row r="167" spans="1:15">
      <c r="A167" s="319">
        <v>165</v>
      </c>
      <c r="B167" s="319">
        <f>早見表!$Q$29</f>
        <v>240</v>
      </c>
      <c r="C167" s="319">
        <v>0</v>
      </c>
      <c r="D167" s="319">
        <f t="shared" si="6"/>
        <v>33820</v>
      </c>
      <c r="F167" s="319">
        <f>早見表!$Q$29</f>
        <v>240</v>
      </c>
      <c r="G167" s="319">
        <v>0</v>
      </c>
      <c r="H167" s="319">
        <f t="shared" si="7"/>
        <v>33820</v>
      </c>
      <c r="M167" s="319">
        <f>早見表!$Q$47</f>
        <v>270</v>
      </c>
      <c r="N167" s="319">
        <f>早見表!$Q$37</f>
        <v>1350</v>
      </c>
      <c r="O167" s="319">
        <f t="shared" si="8"/>
        <v>37750</v>
      </c>
    </row>
    <row r="168" spans="1:15">
      <c r="A168" s="319">
        <v>166</v>
      </c>
      <c r="B168" s="319">
        <f>早見表!$Q$29</f>
        <v>240</v>
      </c>
      <c r="C168" s="319">
        <v>0</v>
      </c>
      <c r="D168" s="319">
        <f t="shared" si="6"/>
        <v>34060</v>
      </c>
      <c r="F168" s="319">
        <f>早見表!$Q$29</f>
        <v>240</v>
      </c>
      <c r="G168" s="319">
        <v>0</v>
      </c>
      <c r="H168" s="319">
        <f t="shared" si="7"/>
        <v>34060</v>
      </c>
      <c r="M168" s="319">
        <f>早見表!$Q$47</f>
        <v>270</v>
      </c>
      <c r="N168" s="319">
        <f>早見表!$Q$37</f>
        <v>1350</v>
      </c>
      <c r="O168" s="319">
        <f t="shared" si="8"/>
        <v>38020</v>
      </c>
    </row>
    <row r="169" spans="1:15">
      <c r="A169" s="319">
        <v>167</v>
      </c>
      <c r="B169" s="319">
        <f>早見表!$Q$29</f>
        <v>240</v>
      </c>
      <c r="C169" s="319">
        <v>0</v>
      </c>
      <c r="D169" s="319">
        <f t="shared" si="6"/>
        <v>34300</v>
      </c>
      <c r="F169" s="319">
        <f>早見表!$Q$29</f>
        <v>240</v>
      </c>
      <c r="G169" s="319">
        <v>0</v>
      </c>
      <c r="H169" s="319">
        <f t="shared" si="7"/>
        <v>34300</v>
      </c>
      <c r="M169" s="319">
        <f>早見表!$Q$47</f>
        <v>270</v>
      </c>
      <c r="N169" s="319">
        <f>早見表!$Q$37</f>
        <v>1350</v>
      </c>
      <c r="O169" s="319">
        <f t="shared" si="8"/>
        <v>38290</v>
      </c>
    </row>
    <row r="170" spans="1:15">
      <c r="A170" s="319">
        <v>168</v>
      </c>
      <c r="B170" s="319">
        <f>早見表!$Q$29</f>
        <v>240</v>
      </c>
      <c r="C170" s="319">
        <v>0</v>
      </c>
      <c r="D170" s="319">
        <f t="shared" si="6"/>
        <v>34540</v>
      </c>
      <c r="F170" s="319">
        <f>早見表!$Q$29</f>
        <v>240</v>
      </c>
      <c r="G170" s="319">
        <v>0</v>
      </c>
      <c r="H170" s="319">
        <f t="shared" si="7"/>
        <v>34540</v>
      </c>
      <c r="M170" s="319">
        <f>早見表!$Q$47</f>
        <v>270</v>
      </c>
      <c r="N170" s="319">
        <f>早見表!$Q$37</f>
        <v>1350</v>
      </c>
      <c r="O170" s="319">
        <f t="shared" si="8"/>
        <v>38560</v>
      </c>
    </row>
    <row r="171" spans="1:15">
      <c r="A171" s="319">
        <v>169</v>
      </c>
      <c r="B171" s="319">
        <f>早見表!$Q$29</f>
        <v>240</v>
      </c>
      <c r="C171" s="319">
        <v>0</v>
      </c>
      <c r="D171" s="319">
        <f t="shared" si="6"/>
        <v>34780</v>
      </c>
      <c r="F171" s="319">
        <f>早見表!$Q$29</f>
        <v>240</v>
      </c>
      <c r="G171" s="319">
        <v>0</v>
      </c>
      <c r="H171" s="319">
        <f t="shared" si="7"/>
        <v>34780</v>
      </c>
      <c r="M171" s="319">
        <f>早見表!$Q$47</f>
        <v>270</v>
      </c>
      <c r="N171" s="319">
        <f>早見表!$Q$37</f>
        <v>1350</v>
      </c>
      <c r="O171" s="319">
        <f t="shared" si="8"/>
        <v>38830</v>
      </c>
    </row>
    <row r="172" spans="1:15">
      <c r="A172" s="319">
        <v>170</v>
      </c>
      <c r="B172" s="319">
        <f>早見表!$Q$29</f>
        <v>240</v>
      </c>
      <c r="C172" s="319">
        <v>0</v>
      </c>
      <c r="D172" s="319">
        <f t="shared" si="6"/>
        <v>35020</v>
      </c>
      <c r="F172" s="319">
        <f>早見表!$Q$29</f>
        <v>240</v>
      </c>
      <c r="G172" s="319">
        <v>0</v>
      </c>
      <c r="H172" s="319">
        <f t="shared" si="7"/>
        <v>35020</v>
      </c>
      <c r="M172" s="319">
        <f>早見表!$Q$47</f>
        <v>270</v>
      </c>
      <c r="N172" s="319">
        <f>早見表!$Q$37</f>
        <v>1350</v>
      </c>
      <c r="O172" s="319">
        <f t="shared" si="8"/>
        <v>39100</v>
      </c>
    </row>
    <row r="173" spans="1:15">
      <c r="A173" s="319">
        <v>171</v>
      </c>
      <c r="B173" s="319">
        <f>早見表!$Q$29</f>
        <v>240</v>
      </c>
      <c r="C173" s="319">
        <v>0</v>
      </c>
      <c r="D173" s="319">
        <f t="shared" si="6"/>
        <v>35260</v>
      </c>
      <c r="F173" s="319">
        <f>早見表!$Q$29</f>
        <v>240</v>
      </c>
      <c r="G173" s="319">
        <v>0</v>
      </c>
      <c r="H173" s="319">
        <f t="shared" si="7"/>
        <v>35260</v>
      </c>
      <c r="M173" s="319">
        <f>早見表!$Q$47</f>
        <v>270</v>
      </c>
      <c r="N173" s="319">
        <f>早見表!$Q$37</f>
        <v>1350</v>
      </c>
      <c r="O173" s="319">
        <f t="shared" si="8"/>
        <v>39370</v>
      </c>
    </row>
    <row r="174" spans="1:15">
      <c r="A174" s="319">
        <v>172</v>
      </c>
      <c r="B174" s="319">
        <f>早見表!$Q$29</f>
        <v>240</v>
      </c>
      <c r="C174" s="319">
        <v>0</v>
      </c>
      <c r="D174" s="319">
        <f t="shared" si="6"/>
        <v>35500</v>
      </c>
      <c r="F174" s="319">
        <f>早見表!$Q$29</f>
        <v>240</v>
      </c>
      <c r="G174" s="319">
        <v>0</v>
      </c>
      <c r="H174" s="319">
        <f t="shared" si="7"/>
        <v>35500</v>
      </c>
      <c r="M174" s="319">
        <f>早見表!$Q$47</f>
        <v>270</v>
      </c>
      <c r="N174" s="319">
        <f>早見表!$Q$37</f>
        <v>1350</v>
      </c>
      <c r="O174" s="319">
        <f t="shared" si="8"/>
        <v>39640</v>
      </c>
    </row>
    <row r="175" spans="1:15">
      <c r="A175" s="319">
        <v>173</v>
      </c>
      <c r="B175" s="319">
        <f>早見表!$Q$29</f>
        <v>240</v>
      </c>
      <c r="C175" s="319">
        <v>0</v>
      </c>
      <c r="D175" s="319">
        <f t="shared" si="6"/>
        <v>35740</v>
      </c>
      <c r="F175" s="319">
        <f>早見表!$Q$29</f>
        <v>240</v>
      </c>
      <c r="G175" s="319">
        <v>0</v>
      </c>
      <c r="H175" s="319">
        <f t="shared" si="7"/>
        <v>35740</v>
      </c>
      <c r="M175" s="319">
        <f>早見表!$Q$47</f>
        <v>270</v>
      </c>
      <c r="N175" s="319">
        <f>早見表!$Q$37</f>
        <v>1350</v>
      </c>
      <c r="O175" s="319">
        <f t="shared" si="8"/>
        <v>39910</v>
      </c>
    </row>
    <row r="176" spans="1:15">
      <c r="A176" s="319">
        <v>174</v>
      </c>
      <c r="B176" s="319">
        <f>早見表!$Q$29</f>
        <v>240</v>
      </c>
      <c r="C176" s="319">
        <v>0</v>
      </c>
      <c r="D176" s="319">
        <f t="shared" si="6"/>
        <v>35980</v>
      </c>
      <c r="F176" s="319">
        <f>早見表!$Q$29</f>
        <v>240</v>
      </c>
      <c r="G176" s="319">
        <v>0</v>
      </c>
      <c r="H176" s="319">
        <f t="shared" si="7"/>
        <v>35980</v>
      </c>
      <c r="M176" s="319">
        <f>早見表!$Q$47</f>
        <v>270</v>
      </c>
      <c r="N176" s="319">
        <f>早見表!$Q$37</f>
        <v>1350</v>
      </c>
      <c r="O176" s="319">
        <f t="shared" si="8"/>
        <v>40180</v>
      </c>
    </row>
    <row r="177" spans="1:15">
      <c r="A177" s="319">
        <v>175</v>
      </c>
      <c r="B177" s="319">
        <f>早見表!$Q$29</f>
        <v>240</v>
      </c>
      <c r="C177" s="319">
        <v>0</v>
      </c>
      <c r="D177" s="319">
        <f t="shared" si="6"/>
        <v>36220</v>
      </c>
      <c r="F177" s="319">
        <f>早見表!$Q$29</f>
        <v>240</v>
      </c>
      <c r="G177" s="319">
        <v>0</v>
      </c>
      <c r="H177" s="319">
        <f t="shared" si="7"/>
        <v>36220</v>
      </c>
      <c r="M177" s="319">
        <f>早見表!$Q$47</f>
        <v>270</v>
      </c>
      <c r="N177" s="319">
        <f>早見表!$Q$37</f>
        <v>1350</v>
      </c>
      <c r="O177" s="319">
        <f t="shared" si="8"/>
        <v>40450</v>
      </c>
    </row>
    <row r="178" spans="1:15">
      <c r="A178" s="319">
        <v>176</v>
      </c>
      <c r="B178" s="319">
        <f>早見表!$Q$29</f>
        <v>240</v>
      </c>
      <c r="C178" s="319">
        <v>0</v>
      </c>
      <c r="D178" s="319">
        <f t="shared" si="6"/>
        <v>36460</v>
      </c>
      <c r="F178" s="319">
        <f>早見表!$Q$29</f>
        <v>240</v>
      </c>
      <c r="G178" s="319">
        <v>0</v>
      </c>
      <c r="H178" s="319">
        <f t="shared" si="7"/>
        <v>36460</v>
      </c>
      <c r="M178" s="319">
        <f>早見表!$Q$47</f>
        <v>270</v>
      </c>
      <c r="N178" s="319">
        <f>早見表!$Q$37</f>
        <v>1350</v>
      </c>
      <c r="O178" s="319">
        <f t="shared" si="8"/>
        <v>40720</v>
      </c>
    </row>
    <row r="179" spans="1:15">
      <c r="A179" s="319">
        <v>177</v>
      </c>
      <c r="B179" s="319">
        <f>早見表!$Q$29</f>
        <v>240</v>
      </c>
      <c r="C179" s="319">
        <v>0</v>
      </c>
      <c r="D179" s="319">
        <f t="shared" si="6"/>
        <v>36700</v>
      </c>
      <c r="F179" s="319">
        <f>早見表!$Q$29</f>
        <v>240</v>
      </c>
      <c r="G179" s="319">
        <v>0</v>
      </c>
      <c r="H179" s="319">
        <f t="shared" si="7"/>
        <v>36700</v>
      </c>
      <c r="M179" s="319">
        <f>早見表!$Q$47</f>
        <v>270</v>
      </c>
      <c r="N179" s="319">
        <f>早見表!$Q$37</f>
        <v>1350</v>
      </c>
      <c r="O179" s="319">
        <f t="shared" si="8"/>
        <v>40990</v>
      </c>
    </row>
    <row r="180" spans="1:15">
      <c r="A180" s="319">
        <v>178</v>
      </c>
      <c r="B180" s="319">
        <f>早見表!$Q$29</f>
        <v>240</v>
      </c>
      <c r="C180" s="319">
        <v>0</v>
      </c>
      <c r="D180" s="319">
        <f t="shared" si="6"/>
        <v>36940</v>
      </c>
      <c r="F180" s="319">
        <f>早見表!$Q$29</f>
        <v>240</v>
      </c>
      <c r="G180" s="319">
        <v>0</v>
      </c>
      <c r="H180" s="319">
        <f t="shared" si="7"/>
        <v>36940</v>
      </c>
      <c r="M180" s="319">
        <f>早見表!$Q$47</f>
        <v>270</v>
      </c>
      <c r="N180" s="319">
        <f>早見表!$Q$37</f>
        <v>1350</v>
      </c>
      <c r="O180" s="319">
        <f t="shared" si="8"/>
        <v>41260</v>
      </c>
    </row>
    <row r="181" spans="1:15">
      <c r="A181" s="319">
        <v>179</v>
      </c>
      <c r="B181" s="319">
        <f>早見表!$Q$29</f>
        <v>240</v>
      </c>
      <c r="C181" s="319">
        <v>0</v>
      </c>
      <c r="D181" s="319">
        <f t="shared" si="6"/>
        <v>37180</v>
      </c>
      <c r="F181" s="319">
        <f>早見表!$Q$29</f>
        <v>240</v>
      </c>
      <c r="G181" s="319">
        <v>0</v>
      </c>
      <c r="H181" s="319">
        <f t="shared" si="7"/>
        <v>37180</v>
      </c>
      <c r="M181" s="319">
        <f>早見表!$Q$47</f>
        <v>270</v>
      </c>
      <c r="N181" s="319">
        <f>早見表!$Q$37</f>
        <v>1350</v>
      </c>
      <c r="O181" s="319">
        <f t="shared" si="8"/>
        <v>41530</v>
      </c>
    </row>
    <row r="182" spans="1:15">
      <c r="A182" s="319">
        <v>180</v>
      </c>
      <c r="B182" s="319">
        <f>早見表!$Q$29</f>
        <v>240</v>
      </c>
      <c r="C182" s="319">
        <v>0</v>
      </c>
      <c r="D182" s="319">
        <f t="shared" si="6"/>
        <v>37420</v>
      </c>
      <c r="F182" s="319">
        <f>早見表!$Q$29</f>
        <v>240</v>
      </c>
      <c r="G182" s="319">
        <v>0</v>
      </c>
      <c r="H182" s="319">
        <f t="shared" si="7"/>
        <v>37420</v>
      </c>
      <c r="M182" s="319">
        <f>早見表!$Q$47</f>
        <v>270</v>
      </c>
      <c r="N182" s="319">
        <f>早見表!$Q$37</f>
        <v>1350</v>
      </c>
      <c r="O182" s="319">
        <f t="shared" si="8"/>
        <v>41800</v>
      </c>
    </row>
    <row r="183" spans="1:15">
      <c r="A183" s="319">
        <v>181</v>
      </c>
      <c r="B183" s="319">
        <f>早見表!$Q$29</f>
        <v>240</v>
      </c>
      <c r="C183" s="319">
        <v>0</v>
      </c>
      <c r="D183" s="319">
        <f t="shared" si="6"/>
        <v>37660</v>
      </c>
      <c r="F183" s="319">
        <f>早見表!$Q$29</f>
        <v>240</v>
      </c>
      <c r="G183" s="319">
        <v>0</v>
      </c>
      <c r="H183" s="319">
        <f t="shared" si="7"/>
        <v>37660</v>
      </c>
      <c r="M183" s="319">
        <f>早見表!$Q$47</f>
        <v>270</v>
      </c>
      <c r="N183" s="319">
        <f>早見表!$Q$37</f>
        <v>1350</v>
      </c>
      <c r="O183" s="319">
        <f t="shared" si="8"/>
        <v>42070</v>
      </c>
    </row>
    <row r="184" spans="1:15">
      <c r="A184" s="319">
        <v>182</v>
      </c>
      <c r="B184" s="319">
        <f>早見表!$Q$29</f>
        <v>240</v>
      </c>
      <c r="C184" s="319">
        <v>0</v>
      </c>
      <c r="D184" s="319">
        <f t="shared" si="6"/>
        <v>37900</v>
      </c>
      <c r="F184" s="319">
        <f>早見表!$Q$29</f>
        <v>240</v>
      </c>
      <c r="G184" s="319">
        <v>0</v>
      </c>
      <c r="H184" s="319">
        <f t="shared" si="7"/>
        <v>37900</v>
      </c>
      <c r="M184" s="319">
        <f>早見表!$Q$47</f>
        <v>270</v>
      </c>
      <c r="N184" s="319">
        <f>早見表!$Q$37</f>
        <v>1350</v>
      </c>
      <c r="O184" s="319">
        <f t="shared" si="8"/>
        <v>42340</v>
      </c>
    </row>
    <row r="185" spans="1:15">
      <c r="A185" s="319">
        <v>183</v>
      </c>
      <c r="B185" s="319">
        <f>早見表!$Q$29</f>
        <v>240</v>
      </c>
      <c r="C185" s="319">
        <v>0</v>
      </c>
      <c r="D185" s="319">
        <f t="shared" si="6"/>
        <v>38140</v>
      </c>
      <c r="F185" s="319">
        <f>早見表!$Q$29</f>
        <v>240</v>
      </c>
      <c r="G185" s="319">
        <v>0</v>
      </c>
      <c r="H185" s="319">
        <f t="shared" si="7"/>
        <v>38140</v>
      </c>
      <c r="M185" s="319">
        <f>早見表!$Q$47</f>
        <v>270</v>
      </c>
      <c r="N185" s="319">
        <f>早見表!$Q$37</f>
        <v>1350</v>
      </c>
      <c r="O185" s="319">
        <f t="shared" si="8"/>
        <v>42610</v>
      </c>
    </row>
    <row r="186" spans="1:15">
      <c r="A186" s="319">
        <v>184</v>
      </c>
      <c r="B186" s="319">
        <f>早見表!$Q$29</f>
        <v>240</v>
      </c>
      <c r="C186" s="319">
        <v>0</v>
      </c>
      <c r="D186" s="319">
        <f t="shared" si="6"/>
        <v>38380</v>
      </c>
      <c r="F186" s="319">
        <f>早見表!$Q$29</f>
        <v>240</v>
      </c>
      <c r="G186" s="319">
        <v>0</v>
      </c>
      <c r="H186" s="319">
        <f t="shared" si="7"/>
        <v>38380</v>
      </c>
      <c r="M186" s="319">
        <f>早見表!$Q$47</f>
        <v>270</v>
      </c>
      <c r="N186" s="319">
        <f>早見表!$Q$37</f>
        <v>1350</v>
      </c>
      <c r="O186" s="319">
        <f t="shared" si="8"/>
        <v>42880</v>
      </c>
    </row>
    <row r="187" spans="1:15">
      <c r="A187" s="319">
        <v>185</v>
      </c>
      <c r="B187" s="319">
        <f>早見表!$Q$29</f>
        <v>240</v>
      </c>
      <c r="C187" s="319">
        <v>0</v>
      </c>
      <c r="D187" s="319">
        <f t="shared" si="6"/>
        <v>38620</v>
      </c>
      <c r="F187" s="319">
        <f>早見表!$Q$29</f>
        <v>240</v>
      </c>
      <c r="G187" s="319">
        <v>0</v>
      </c>
      <c r="H187" s="319">
        <f t="shared" si="7"/>
        <v>38620</v>
      </c>
      <c r="M187" s="319">
        <f>早見表!$Q$47</f>
        <v>270</v>
      </c>
      <c r="N187" s="319">
        <f>早見表!$Q$37</f>
        <v>1350</v>
      </c>
      <c r="O187" s="319">
        <f t="shared" si="8"/>
        <v>43150</v>
      </c>
    </row>
    <row r="188" spans="1:15">
      <c r="A188" s="319">
        <v>186</v>
      </c>
      <c r="B188" s="319">
        <f>早見表!$Q$29</f>
        <v>240</v>
      </c>
      <c r="C188" s="319">
        <v>0</v>
      </c>
      <c r="D188" s="319">
        <f t="shared" si="6"/>
        <v>38860</v>
      </c>
      <c r="F188" s="319">
        <f>早見表!$Q$29</f>
        <v>240</v>
      </c>
      <c r="G188" s="319">
        <v>0</v>
      </c>
      <c r="H188" s="319">
        <f t="shared" si="7"/>
        <v>38860</v>
      </c>
      <c r="M188" s="319">
        <f>早見表!$Q$47</f>
        <v>270</v>
      </c>
      <c r="N188" s="319">
        <f>早見表!$Q$37</f>
        <v>1350</v>
      </c>
      <c r="O188" s="319">
        <f t="shared" si="8"/>
        <v>43420</v>
      </c>
    </row>
    <row r="189" spans="1:15">
      <c r="A189" s="319">
        <v>187</v>
      </c>
      <c r="B189" s="319">
        <f>早見表!$Q$29</f>
        <v>240</v>
      </c>
      <c r="C189" s="319">
        <v>0</v>
      </c>
      <c r="D189" s="319">
        <f t="shared" si="6"/>
        <v>39100</v>
      </c>
      <c r="F189" s="319">
        <f>早見表!$Q$29</f>
        <v>240</v>
      </c>
      <c r="G189" s="319">
        <v>0</v>
      </c>
      <c r="H189" s="319">
        <f t="shared" si="7"/>
        <v>39100</v>
      </c>
      <c r="M189" s="319">
        <f>早見表!$Q$47</f>
        <v>270</v>
      </c>
      <c r="N189" s="319">
        <f>早見表!$Q$37</f>
        <v>1350</v>
      </c>
      <c r="O189" s="319">
        <f t="shared" si="8"/>
        <v>43690</v>
      </c>
    </row>
    <row r="190" spans="1:15">
      <c r="A190" s="319">
        <v>188</v>
      </c>
      <c r="B190" s="319">
        <f>早見表!$Q$29</f>
        <v>240</v>
      </c>
      <c r="C190" s="319">
        <v>0</v>
      </c>
      <c r="D190" s="319">
        <f t="shared" si="6"/>
        <v>39340</v>
      </c>
      <c r="F190" s="319">
        <f>早見表!$Q$29</f>
        <v>240</v>
      </c>
      <c r="G190" s="319">
        <v>0</v>
      </c>
      <c r="H190" s="319">
        <f t="shared" si="7"/>
        <v>39340</v>
      </c>
      <c r="M190" s="319">
        <f>早見表!$Q$47</f>
        <v>270</v>
      </c>
      <c r="N190" s="319">
        <f>早見表!$Q$37</f>
        <v>1350</v>
      </c>
      <c r="O190" s="319">
        <f t="shared" si="8"/>
        <v>43960</v>
      </c>
    </row>
    <row r="191" spans="1:15">
      <c r="A191" s="319">
        <v>189</v>
      </c>
      <c r="B191" s="319">
        <f>早見表!$Q$29</f>
        <v>240</v>
      </c>
      <c r="C191" s="319">
        <v>0</v>
      </c>
      <c r="D191" s="319">
        <f t="shared" si="6"/>
        <v>39580</v>
      </c>
      <c r="F191" s="319">
        <f>早見表!$Q$29</f>
        <v>240</v>
      </c>
      <c r="G191" s="319">
        <v>0</v>
      </c>
      <c r="H191" s="319">
        <f t="shared" si="7"/>
        <v>39580</v>
      </c>
      <c r="M191" s="319">
        <f>早見表!$Q$47</f>
        <v>270</v>
      </c>
      <c r="N191" s="319">
        <f>早見表!$Q$37</f>
        <v>1350</v>
      </c>
      <c r="O191" s="319">
        <f t="shared" si="8"/>
        <v>44230</v>
      </c>
    </row>
    <row r="192" spans="1:15">
      <c r="A192" s="319">
        <v>190</v>
      </c>
      <c r="B192" s="319">
        <f>早見表!$Q$29</f>
        <v>240</v>
      </c>
      <c r="C192" s="319">
        <v>0</v>
      </c>
      <c r="D192" s="319">
        <f t="shared" si="6"/>
        <v>39820</v>
      </c>
      <c r="F192" s="319">
        <f>早見表!$Q$29</f>
        <v>240</v>
      </c>
      <c r="G192" s="319">
        <v>0</v>
      </c>
      <c r="H192" s="319">
        <f t="shared" si="7"/>
        <v>39820</v>
      </c>
      <c r="M192" s="319">
        <f>早見表!$Q$47</f>
        <v>270</v>
      </c>
      <c r="N192" s="319">
        <f>早見表!$Q$37</f>
        <v>1350</v>
      </c>
      <c r="O192" s="319">
        <f t="shared" si="8"/>
        <v>44500</v>
      </c>
    </row>
    <row r="193" spans="1:15">
      <c r="A193" s="319">
        <v>191</v>
      </c>
      <c r="B193" s="319">
        <f>早見表!$Q$29</f>
        <v>240</v>
      </c>
      <c r="C193" s="319">
        <v>0</v>
      </c>
      <c r="D193" s="319">
        <f t="shared" si="6"/>
        <v>40060</v>
      </c>
      <c r="F193" s="319">
        <f>早見表!$Q$29</f>
        <v>240</v>
      </c>
      <c r="G193" s="319">
        <v>0</v>
      </c>
      <c r="H193" s="319">
        <f t="shared" si="7"/>
        <v>40060</v>
      </c>
      <c r="M193" s="319">
        <f>早見表!$Q$47</f>
        <v>270</v>
      </c>
      <c r="N193" s="319">
        <f>早見表!$Q$37</f>
        <v>1350</v>
      </c>
      <c r="O193" s="319">
        <f t="shared" si="8"/>
        <v>44770</v>
      </c>
    </row>
    <row r="194" spans="1:15">
      <c r="A194" s="319">
        <v>192</v>
      </c>
      <c r="B194" s="319">
        <f>早見表!$Q$29</f>
        <v>240</v>
      </c>
      <c r="C194" s="319">
        <v>0</v>
      </c>
      <c r="D194" s="319">
        <f t="shared" si="6"/>
        <v>40300</v>
      </c>
      <c r="F194" s="319">
        <f>早見表!$Q$29</f>
        <v>240</v>
      </c>
      <c r="G194" s="319">
        <v>0</v>
      </c>
      <c r="H194" s="319">
        <f t="shared" si="7"/>
        <v>40300</v>
      </c>
      <c r="M194" s="319">
        <f>早見表!$Q$47</f>
        <v>270</v>
      </c>
      <c r="N194" s="319">
        <f>早見表!$Q$37</f>
        <v>1350</v>
      </c>
      <c r="O194" s="319">
        <f t="shared" si="8"/>
        <v>45040</v>
      </c>
    </row>
    <row r="195" spans="1:15">
      <c r="A195" s="319">
        <v>193</v>
      </c>
      <c r="B195" s="319">
        <f>早見表!$Q$29</f>
        <v>240</v>
      </c>
      <c r="C195" s="319">
        <v>0</v>
      </c>
      <c r="D195" s="319">
        <f t="shared" si="6"/>
        <v>40540</v>
      </c>
      <c r="F195" s="319">
        <f>早見表!$Q$29</f>
        <v>240</v>
      </c>
      <c r="G195" s="319">
        <v>0</v>
      </c>
      <c r="H195" s="319">
        <f t="shared" si="7"/>
        <v>40540</v>
      </c>
      <c r="M195" s="319">
        <f>早見表!$Q$47</f>
        <v>270</v>
      </c>
      <c r="N195" s="319">
        <f>早見表!$Q$37</f>
        <v>1350</v>
      </c>
      <c r="O195" s="319">
        <f t="shared" si="8"/>
        <v>45310</v>
      </c>
    </row>
    <row r="196" spans="1:15">
      <c r="A196" s="319">
        <v>194</v>
      </c>
      <c r="B196" s="319">
        <f>早見表!$Q$29</f>
        <v>240</v>
      </c>
      <c r="C196" s="319">
        <v>0</v>
      </c>
      <c r="D196" s="319">
        <f t="shared" ref="D196:D252" si="9">D195+B196</f>
        <v>40780</v>
      </c>
      <c r="F196" s="319">
        <f>早見表!$Q$29</f>
        <v>240</v>
      </c>
      <c r="G196" s="319">
        <v>0</v>
      </c>
      <c r="H196" s="319">
        <f t="shared" ref="H196:H252" si="10">H195+F196</f>
        <v>40780</v>
      </c>
      <c r="M196" s="319">
        <f>早見表!$Q$47</f>
        <v>270</v>
      </c>
      <c r="N196" s="319">
        <f>早見表!$Q$37</f>
        <v>1350</v>
      </c>
      <c r="O196" s="319">
        <f t="shared" ref="O196:O252" si="11">M196+O195</f>
        <v>45580</v>
      </c>
    </row>
    <row r="197" spans="1:15">
      <c r="A197" s="319">
        <v>195</v>
      </c>
      <c r="B197" s="319">
        <f>早見表!$Q$29</f>
        <v>240</v>
      </c>
      <c r="C197" s="319">
        <v>0</v>
      </c>
      <c r="D197" s="319">
        <f t="shared" si="9"/>
        <v>41020</v>
      </c>
      <c r="F197" s="319">
        <f>早見表!$Q$29</f>
        <v>240</v>
      </c>
      <c r="G197" s="319">
        <v>0</v>
      </c>
      <c r="H197" s="319">
        <f t="shared" si="10"/>
        <v>41020</v>
      </c>
      <c r="M197" s="319">
        <f>早見表!$Q$47</f>
        <v>270</v>
      </c>
      <c r="N197" s="319">
        <f>早見表!$Q$37</f>
        <v>1350</v>
      </c>
      <c r="O197" s="319">
        <f t="shared" si="11"/>
        <v>45850</v>
      </c>
    </row>
    <row r="198" spans="1:15">
      <c r="A198" s="319">
        <v>196</v>
      </c>
      <c r="B198" s="319">
        <f>早見表!$Q$29</f>
        <v>240</v>
      </c>
      <c r="C198" s="319">
        <v>0</v>
      </c>
      <c r="D198" s="319">
        <f t="shared" si="9"/>
        <v>41260</v>
      </c>
      <c r="F198" s="319">
        <f>早見表!$Q$29</f>
        <v>240</v>
      </c>
      <c r="G198" s="319">
        <v>0</v>
      </c>
      <c r="H198" s="319">
        <f t="shared" si="10"/>
        <v>41260</v>
      </c>
      <c r="M198" s="319">
        <f>早見表!$Q$47</f>
        <v>270</v>
      </c>
      <c r="N198" s="319">
        <f>早見表!$Q$37</f>
        <v>1350</v>
      </c>
      <c r="O198" s="319">
        <f t="shared" si="11"/>
        <v>46120</v>
      </c>
    </row>
    <row r="199" spans="1:15">
      <c r="A199" s="319">
        <v>197</v>
      </c>
      <c r="B199" s="319">
        <f>早見表!$Q$29</f>
        <v>240</v>
      </c>
      <c r="C199" s="319">
        <v>0</v>
      </c>
      <c r="D199" s="319">
        <f t="shared" si="9"/>
        <v>41500</v>
      </c>
      <c r="F199" s="319">
        <f>早見表!$Q$29</f>
        <v>240</v>
      </c>
      <c r="G199" s="319">
        <v>0</v>
      </c>
      <c r="H199" s="319">
        <f t="shared" si="10"/>
        <v>41500</v>
      </c>
      <c r="M199" s="319">
        <f>早見表!$Q$47</f>
        <v>270</v>
      </c>
      <c r="N199" s="319">
        <f>早見表!$Q$37</f>
        <v>1350</v>
      </c>
      <c r="O199" s="319">
        <f t="shared" si="11"/>
        <v>46390</v>
      </c>
    </row>
    <row r="200" spans="1:15">
      <c r="A200" s="319">
        <v>198</v>
      </c>
      <c r="B200" s="319">
        <f>早見表!$Q$29</f>
        <v>240</v>
      </c>
      <c r="C200" s="319">
        <v>0</v>
      </c>
      <c r="D200" s="319">
        <f t="shared" si="9"/>
        <v>41740</v>
      </c>
      <c r="F200" s="319">
        <f>早見表!$Q$29</f>
        <v>240</v>
      </c>
      <c r="G200" s="319">
        <v>0</v>
      </c>
      <c r="H200" s="319">
        <f t="shared" si="10"/>
        <v>41740</v>
      </c>
      <c r="M200" s="319">
        <f>早見表!$Q$47</f>
        <v>270</v>
      </c>
      <c r="N200" s="319">
        <f>早見表!$Q$37</f>
        <v>1350</v>
      </c>
      <c r="O200" s="319">
        <f t="shared" si="11"/>
        <v>46660</v>
      </c>
    </row>
    <row r="201" spans="1:15">
      <c r="A201" s="319">
        <v>199</v>
      </c>
      <c r="B201" s="319">
        <f>早見表!$Q$29</f>
        <v>240</v>
      </c>
      <c r="C201" s="319">
        <v>0</v>
      </c>
      <c r="D201" s="319">
        <f t="shared" si="9"/>
        <v>41980</v>
      </c>
      <c r="F201" s="319">
        <f>早見表!$Q$29</f>
        <v>240</v>
      </c>
      <c r="G201" s="319">
        <v>0</v>
      </c>
      <c r="H201" s="319">
        <f t="shared" si="10"/>
        <v>41980</v>
      </c>
      <c r="M201" s="319">
        <f>早見表!$Q$47</f>
        <v>270</v>
      </c>
      <c r="N201" s="319">
        <f>早見表!$Q$37</f>
        <v>1350</v>
      </c>
      <c r="O201" s="319">
        <f t="shared" si="11"/>
        <v>46930</v>
      </c>
    </row>
    <row r="202" spans="1:15">
      <c r="A202" s="319">
        <v>200</v>
      </c>
      <c r="B202" s="319">
        <f>早見表!$Q$29</f>
        <v>240</v>
      </c>
      <c r="C202" s="319">
        <v>0</v>
      </c>
      <c r="D202" s="319">
        <f t="shared" si="9"/>
        <v>42220</v>
      </c>
      <c r="F202" s="319">
        <f>早見表!$Q$29</f>
        <v>240</v>
      </c>
      <c r="G202" s="319">
        <v>0</v>
      </c>
      <c r="H202" s="319">
        <f t="shared" si="10"/>
        <v>42220</v>
      </c>
      <c r="M202" s="319">
        <f>早見表!$Q$47</f>
        <v>270</v>
      </c>
      <c r="N202" s="319">
        <f>早見表!$Q$37</f>
        <v>1350</v>
      </c>
      <c r="O202" s="319">
        <f t="shared" si="11"/>
        <v>47200</v>
      </c>
    </row>
    <row r="203" spans="1:15">
      <c r="A203" s="319">
        <v>201</v>
      </c>
      <c r="B203" s="319">
        <f>早見表!$Q$29</f>
        <v>240</v>
      </c>
      <c r="C203" s="319">
        <v>0</v>
      </c>
      <c r="D203" s="319">
        <f t="shared" si="9"/>
        <v>42460</v>
      </c>
      <c r="F203" s="319">
        <f>早見表!$Q$29</f>
        <v>240</v>
      </c>
      <c r="G203" s="319">
        <v>0</v>
      </c>
      <c r="H203" s="319">
        <f t="shared" si="10"/>
        <v>42460</v>
      </c>
      <c r="M203" s="319">
        <f>早見表!$Q$47</f>
        <v>270</v>
      </c>
      <c r="N203" s="319">
        <f>早見表!$Q$37</f>
        <v>1350</v>
      </c>
      <c r="O203" s="319">
        <f t="shared" si="11"/>
        <v>47470</v>
      </c>
    </row>
    <row r="204" spans="1:15">
      <c r="A204" s="319">
        <v>202</v>
      </c>
      <c r="B204" s="319">
        <f>早見表!$Q$29</f>
        <v>240</v>
      </c>
      <c r="C204" s="319">
        <v>0</v>
      </c>
      <c r="D204" s="319">
        <f t="shared" si="9"/>
        <v>42700</v>
      </c>
      <c r="F204" s="319">
        <f>早見表!$Q$29</f>
        <v>240</v>
      </c>
      <c r="G204" s="319">
        <v>0</v>
      </c>
      <c r="H204" s="319">
        <f t="shared" si="10"/>
        <v>42700</v>
      </c>
      <c r="M204" s="319">
        <f>早見表!$Q$47</f>
        <v>270</v>
      </c>
      <c r="N204" s="319">
        <f>早見表!$Q$37</f>
        <v>1350</v>
      </c>
      <c r="O204" s="319">
        <f t="shared" si="11"/>
        <v>47740</v>
      </c>
    </row>
    <row r="205" spans="1:15">
      <c r="A205" s="319">
        <v>203</v>
      </c>
      <c r="B205" s="319">
        <f>早見表!$Q$29</f>
        <v>240</v>
      </c>
      <c r="C205" s="319">
        <v>0</v>
      </c>
      <c r="D205" s="319">
        <f t="shared" si="9"/>
        <v>42940</v>
      </c>
      <c r="F205" s="319">
        <f>早見表!$Q$29</f>
        <v>240</v>
      </c>
      <c r="G205" s="319">
        <v>0</v>
      </c>
      <c r="H205" s="319">
        <f t="shared" si="10"/>
        <v>42940</v>
      </c>
      <c r="M205" s="319">
        <f>早見表!$Q$47</f>
        <v>270</v>
      </c>
      <c r="N205" s="319">
        <f>早見表!$Q$37</f>
        <v>1350</v>
      </c>
      <c r="O205" s="319">
        <f t="shared" si="11"/>
        <v>48010</v>
      </c>
    </row>
    <row r="206" spans="1:15">
      <c r="A206" s="319">
        <v>204</v>
      </c>
      <c r="B206" s="319">
        <f>早見表!$Q$29</f>
        <v>240</v>
      </c>
      <c r="C206" s="319">
        <v>0</v>
      </c>
      <c r="D206" s="319">
        <f t="shared" si="9"/>
        <v>43180</v>
      </c>
      <c r="F206" s="319">
        <f>早見表!$Q$29</f>
        <v>240</v>
      </c>
      <c r="G206" s="319">
        <v>0</v>
      </c>
      <c r="H206" s="319">
        <f t="shared" si="10"/>
        <v>43180</v>
      </c>
      <c r="M206" s="319">
        <f>早見表!$Q$47</f>
        <v>270</v>
      </c>
      <c r="N206" s="319">
        <f>早見表!$Q$37</f>
        <v>1350</v>
      </c>
      <c r="O206" s="319">
        <f t="shared" si="11"/>
        <v>48280</v>
      </c>
    </row>
    <row r="207" spans="1:15">
      <c r="A207" s="319">
        <v>205</v>
      </c>
      <c r="B207" s="319">
        <f>早見表!$Q$29</f>
        <v>240</v>
      </c>
      <c r="C207" s="319">
        <v>0</v>
      </c>
      <c r="D207" s="319">
        <f t="shared" si="9"/>
        <v>43420</v>
      </c>
      <c r="F207" s="319">
        <f>早見表!$Q$29</f>
        <v>240</v>
      </c>
      <c r="G207" s="319">
        <v>0</v>
      </c>
      <c r="H207" s="319">
        <f t="shared" si="10"/>
        <v>43420</v>
      </c>
      <c r="M207" s="319">
        <f>早見表!$Q$47</f>
        <v>270</v>
      </c>
      <c r="N207" s="319">
        <f>早見表!$Q$37</f>
        <v>1350</v>
      </c>
      <c r="O207" s="319">
        <f t="shared" si="11"/>
        <v>48550</v>
      </c>
    </row>
    <row r="208" spans="1:15">
      <c r="A208" s="319">
        <v>206</v>
      </c>
      <c r="B208" s="319">
        <f>早見表!$Q$29</f>
        <v>240</v>
      </c>
      <c r="C208" s="319">
        <v>0</v>
      </c>
      <c r="D208" s="319">
        <f t="shared" si="9"/>
        <v>43660</v>
      </c>
      <c r="F208" s="319">
        <f>早見表!$Q$29</f>
        <v>240</v>
      </c>
      <c r="G208" s="319">
        <v>0</v>
      </c>
      <c r="H208" s="319">
        <f t="shared" si="10"/>
        <v>43660</v>
      </c>
      <c r="M208" s="319">
        <f>早見表!$Q$47</f>
        <v>270</v>
      </c>
      <c r="N208" s="319">
        <f>早見表!$Q$37</f>
        <v>1350</v>
      </c>
      <c r="O208" s="319">
        <f t="shared" si="11"/>
        <v>48820</v>
      </c>
    </row>
    <row r="209" spans="1:15">
      <c r="A209" s="319">
        <v>207</v>
      </c>
      <c r="B209" s="319">
        <f>早見表!$Q$29</f>
        <v>240</v>
      </c>
      <c r="C209" s="319">
        <v>0</v>
      </c>
      <c r="D209" s="319">
        <f t="shared" si="9"/>
        <v>43900</v>
      </c>
      <c r="F209" s="319">
        <f>早見表!$Q$29</f>
        <v>240</v>
      </c>
      <c r="G209" s="319">
        <v>0</v>
      </c>
      <c r="H209" s="319">
        <f t="shared" si="10"/>
        <v>43900</v>
      </c>
      <c r="M209" s="319">
        <f>早見表!$Q$47</f>
        <v>270</v>
      </c>
      <c r="N209" s="319">
        <f>早見表!$Q$37</f>
        <v>1350</v>
      </c>
      <c r="O209" s="319">
        <f t="shared" si="11"/>
        <v>49090</v>
      </c>
    </row>
    <row r="210" spans="1:15">
      <c r="A210" s="319">
        <v>208</v>
      </c>
      <c r="B210" s="319">
        <f>早見表!$Q$29</f>
        <v>240</v>
      </c>
      <c r="C210" s="319">
        <v>0</v>
      </c>
      <c r="D210" s="319">
        <f t="shared" si="9"/>
        <v>44140</v>
      </c>
      <c r="F210" s="319">
        <f>早見表!$Q$29</f>
        <v>240</v>
      </c>
      <c r="G210" s="319">
        <v>0</v>
      </c>
      <c r="H210" s="319">
        <f t="shared" si="10"/>
        <v>44140</v>
      </c>
      <c r="M210" s="319">
        <f>早見表!$Q$47</f>
        <v>270</v>
      </c>
      <c r="N210" s="319">
        <f>早見表!$Q$37</f>
        <v>1350</v>
      </c>
      <c r="O210" s="319">
        <f t="shared" si="11"/>
        <v>49360</v>
      </c>
    </row>
    <row r="211" spans="1:15">
      <c r="A211" s="319">
        <v>209</v>
      </c>
      <c r="B211" s="319">
        <f>早見表!$Q$29</f>
        <v>240</v>
      </c>
      <c r="C211" s="319">
        <v>0</v>
      </c>
      <c r="D211" s="319">
        <f t="shared" si="9"/>
        <v>44380</v>
      </c>
      <c r="F211" s="319">
        <f>早見表!$Q$29</f>
        <v>240</v>
      </c>
      <c r="G211" s="319">
        <v>0</v>
      </c>
      <c r="H211" s="319">
        <f t="shared" si="10"/>
        <v>44380</v>
      </c>
      <c r="M211" s="319">
        <f>早見表!$Q$47</f>
        <v>270</v>
      </c>
      <c r="N211" s="319">
        <f>早見表!$Q$37</f>
        <v>1350</v>
      </c>
      <c r="O211" s="319">
        <f t="shared" si="11"/>
        <v>49630</v>
      </c>
    </row>
    <row r="212" spans="1:15">
      <c r="A212" s="319">
        <v>210</v>
      </c>
      <c r="B212" s="319">
        <f>早見表!$Q$29</f>
        <v>240</v>
      </c>
      <c r="C212" s="319">
        <v>0</v>
      </c>
      <c r="D212" s="319">
        <f t="shared" si="9"/>
        <v>44620</v>
      </c>
      <c r="F212" s="319">
        <f>早見表!$Q$29</f>
        <v>240</v>
      </c>
      <c r="G212" s="319">
        <v>0</v>
      </c>
      <c r="H212" s="319">
        <f t="shared" si="10"/>
        <v>44620</v>
      </c>
      <c r="M212" s="319">
        <f>早見表!$Q$47</f>
        <v>270</v>
      </c>
      <c r="N212" s="319">
        <f>早見表!$Q$37</f>
        <v>1350</v>
      </c>
      <c r="O212" s="319">
        <f t="shared" si="11"/>
        <v>49900</v>
      </c>
    </row>
    <row r="213" spans="1:15">
      <c r="A213" s="319">
        <v>211</v>
      </c>
      <c r="B213" s="319">
        <f>早見表!$Q$29</f>
        <v>240</v>
      </c>
      <c r="C213" s="319">
        <v>0</v>
      </c>
      <c r="D213" s="319">
        <f t="shared" si="9"/>
        <v>44860</v>
      </c>
      <c r="F213" s="319">
        <f>早見表!$Q$29</f>
        <v>240</v>
      </c>
      <c r="G213" s="319">
        <v>0</v>
      </c>
      <c r="H213" s="319">
        <f t="shared" si="10"/>
        <v>44860</v>
      </c>
      <c r="M213" s="319">
        <f>早見表!$Q$47</f>
        <v>270</v>
      </c>
      <c r="N213" s="319">
        <f>早見表!$Q$37</f>
        <v>1350</v>
      </c>
      <c r="O213" s="319">
        <f t="shared" si="11"/>
        <v>50170</v>
      </c>
    </row>
    <row r="214" spans="1:15">
      <c r="A214" s="319">
        <v>212</v>
      </c>
      <c r="B214" s="319">
        <f>早見表!$Q$29</f>
        <v>240</v>
      </c>
      <c r="C214" s="319">
        <v>0</v>
      </c>
      <c r="D214" s="319">
        <f t="shared" si="9"/>
        <v>45100</v>
      </c>
      <c r="F214" s="319">
        <f>早見表!$Q$29</f>
        <v>240</v>
      </c>
      <c r="G214" s="319">
        <v>0</v>
      </c>
      <c r="H214" s="319">
        <f t="shared" si="10"/>
        <v>45100</v>
      </c>
      <c r="M214" s="319">
        <f>早見表!$Q$47</f>
        <v>270</v>
      </c>
      <c r="N214" s="319">
        <f>早見表!$Q$37</f>
        <v>1350</v>
      </c>
      <c r="O214" s="319">
        <f t="shared" si="11"/>
        <v>50440</v>
      </c>
    </row>
    <row r="215" spans="1:15">
      <c r="A215" s="319">
        <v>213</v>
      </c>
      <c r="B215" s="319">
        <f>早見表!$Q$29</f>
        <v>240</v>
      </c>
      <c r="C215" s="319">
        <v>0</v>
      </c>
      <c r="D215" s="319">
        <f t="shared" si="9"/>
        <v>45340</v>
      </c>
      <c r="F215" s="319">
        <f>早見表!$Q$29</f>
        <v>240</v>
      </c>
      <c r="G215" s="319">
        <v>0</v>
      </c>
      <c r="H215" s="319">
        <f t="shared" si="10"/>
        <v>45340</v>
      </c>
      <c r="M215" s="319">
        <f>早見表!$Q$47</f>
        <v>270</v>
      </c>
      <c r="N215" s="319">
        <f>早見表!$Q$37</f>
        <v>1350</v>
      </c>
      <c r="O215" s="319">
        <f t="shared" si="11"/>
        <v>50710</v>
      </c>
    </row>
    <row r="216" spans="1:15">
      <c r="A216" s="319">
        <v>214</v>
      </c>
      <c r="B216" s="319">
        <f>早見表!$Q$29</f>
        <v>240</v>
      </c>
      <c r="C216" s="319">
        <v>0</v>
      </c>
      <c r="D216" s="319">
        <f t="shared" si="9"/>
        <v>45580</v>
      </c>
      <c r="F216" s="319">
        <f>早見表!$Q$29</f>
        <v>240</v>
      </c>
      <c r="G216" s="319">
        <v>0</v>
      </c>
      <c r="H216" s="319">
        <f t="shared" si="10"/>
        <v>45580</v>
      </c>
      <c r="M216" s="319">
        <f>早見表!$Q$47</f>
        <v>270</v>
      </c>
      <c r="N216" s="319">
        <f>早見表!$Q$37</f>
        <v>1350</v>
      </c>
      <c r="O216" s="319">
        <f t="shared" si="11"/>
        <v>50980</v>
      </c>
    </row>
    <row r="217" spans="1:15">
      <c r="A217" s="319">
        <v>215</v>
      </c>
      <c r="B217" s="319">
        <f>早見表!$Q$29</f>
        <v>240</v>
      </c>
      <c r="C217" s="319">
        <v>0</v>
      </c>
      <c r="D217" s="319">
        <f t="shared" si="9"/>
        <v>45820</v>
      </c>
      <c r="F217" s="319">
        <f>早見表!$Q$29</f>
        <v>240</v>
      </c>
      <c r="G217" s="319">
        <v>0</v>
      </c>
      <c r="H217" s="319">
        <f t="shared" si="10"/>
        <v>45820</v>
      </c>
      <c r="M217" s="319">
        <f>早見表!$Q$47</f>
        <v>270</v>
      </c>
      <c r="N217" s="319">
        <f>早見表!$Q$37</f>
        <v>1350</v>
      </c>
      <c r="O217" s="319">
        <f t="shared" si="11"/>
        <v>51250</v>
      </c>
    </row>
    <row r="218" spans="1:15">
      <c r="A218" s="319">
        <v>216</v>
      </c>
      <c r="B218" s="319">
        <f>早見表!$Q$29</f>
        <v>240</v>
      </c>
      <c r="C218" s="319">
        <v>0</v>
      </c>
      <c r="D218" s="319">
        <f t="shared" si="9"/>
        <v>46060</v>
      </c>
      <c r="F218" s="319">
        <f>早見表!$Q$29</f>
        <v>240</v>
      </c>
      <c r="G218" s="319">
        <v>0</v>
      </c>
      <c r="H218" s="319">
        <f t="shared" si="10"/>
        <v>46060</v>
      </c>
      <c r="M218" s="319">
        <f>早見表!$Q$47</f>
        <v>270</v>
      </c>
      <c r="N218" s="319">
        <f>早見表!$Q$37</f>
        <v>1350</v>
      </c>
      <c r="O218" s="319">
        <f t="shared" si="11"/>
        <v>51520</v>
      </c>
    </row>
    <row r="219" spans="1:15">
      <c r="A219" s="319">
        <v>217</v>
      </c>
      <c r="B219" s="319">
        <f>早見表!$Q$29</f>
        <v>240</v>
      </c>
      <c r="C219" s="319">
        <v>0</v>
      </c>
      <c r="D219" s="319">
        <f t="shared" si="9"/>
        <v>46300</v>
      </c>
      <c r="F219" s="319">
        <f>早見表!$Q$29</f>
        <v>240</v>
      </c>
      <c r="G219" s="319">
        <v>0</v>
      </c>
      <c r="H219" s="319">
        <f t="shared" si="10"/>
        <v>46300</v>
      </c>
      <c r="M219" s="319">
        <f>早見表!$Q$47</f>
        <v>270</v>
      </c>
      <c r="N219" s="319">
        <f>早見表!$Q$37</f>
        <v>1350</v>
      </c>
      <c r="O219" s="319">
        <f t="shared" si="11"/>
        <v>51790</v>
      </c>
    </row>
    <row r="220" spans="1:15">
      <c r="A220" s="319">
        <v>218</v>
      </c>
      <c r="B220" s="319">
        <f>早見表!$Q$29</f>
        <v>240</v>
      </c>
      <c r="C220" s="319">
        <v>0</v>
      </c>
      <c r="D220" s="319">
        <f t="shared" si="9"/>
        <v>46540</v>
      </c>
      <c r="F220" s="319">
        <f>早見表!$Q$29</f>
        <v>240</v>
      </c>
      <c r="G220" s="319">
        <v>0</v>
      </c>
      <c r="H220" s="319">
        <f t="shared" si="10"/>
        <v>46540</v>
      </c>
      <c r="M220" s="319">
        <f>早見表!$Q$47</f>
        <v>270</v>
      </c>
      <c r="N220" s="319">
        <f>早見表!$Q$37</f>
        <v>1350</v>
      </c>
      <c r="O220" s="319">
        <f t="shared" si="11"/>
        <v>52060</v>
      </c>
    </row>
    <row r="221" spans="1:15">
      <c r="A221" s="319">
        <v>219</v>
      </c>
      <c r="B221" s="319">
        <f>早見表!$Q$29</f>
        <v>240</v>
      </c>
      <c r="C221" s="319">
        <v>0</v>
      </c>
      <c r="D221" s="319">
        <f t="shared" si="9"/>
        <v>46780</v>
      </c>
      <c r="F221" s="319">
        <f>早見表!$Q$29</f>
        <v>240</v>
      </c>
      <c r="G221" s="319">
        <v>0</v>
      </c>
      <c r="H221" s="319">
        <f t="shared" si="10"/>
        <v>46780</v>
      </c>
      <c r="M221" s="319">
        <f>早見表!$Q$47</f>
        <v>270</v>
      </c>
      <c r="N221" s="319">
        <f>早見表!$Q$37</f>
        <v>1350</v>
      </c>
      <c r="O221" s="319">
        <f t="shared" si="11"/>
        <v>52330</v>
      </c>
    </row>
    <row r="222" spans="1:15">
      <c r="A222" s="319">
        <v>220</v>
      </c>
      <c r="B222" s="319">
        <f>早見表!$Q$29</f>
        <v>240</v>
      </c>
      <c r="C222" s="319">
        <v>0</v>
      </c>
      <c r="D222" s="319">
        <f t="shared" si="9"/>
        <v>47020</v>
      </c>
      <c r="F222" s="319">
        <f>早見表!$Q$29</f>
        <v>240</v>
      </c>
      <c r="G222" s="319">
        <v>0</v>
      </c>
      <c r="H222" s="319">
        <f t="shared" si="10"/>
        <v>47020</v>
      </c>
      <c r="M222" s="319">
        <f>早見表!$Q$47</f>
        <v>270</v>
      </c>
      <c r="N222" s="319">
        <f>早見表!$Q$37</f>
        <v>1350</v>
      </c>
      <c r="O222" s="319">
        <f t="shared" si="11"/>
        <v>52600</v>
      </c>
    </row>
    <row r="223" spans="1:15">
      <c r="A223" s="319">
        <v>221</v>
      </c>
      <c r="B223" s="319">
        <f>早見表!$Q$29</f>
        <v>240</v>
      </c>
      <c r="C223" s="319">
        <v>0</v>
      </c>
      <c r="D223" s="319">
        <f t="shared" si="9"/>
        <v>47260</v>
      </c>
      <c r="F223" s="319">
        <f>早見表!$Q$29</f>
        <v>240</v>
      </c>
      <c r="G223" s="319">
        <v>0</v>
      </c>
      <c r="H223" s="319">
        <f t="shared" si="10"/>
        <v>47260</v>
      </c>
      <c r="M223" s="319">
        <f>早見表!$Q$47</f>
        <v>270</v>
      </c>
      <c r="N223" s="319">
        <f>早見表!$Q$37</f>
        <v>1350</v>
      </c>
      <c r="O223" s="319">
        <f t="shared" si="11"/>
        <v>52870</v>
      </c>
    </row>
    <row r="224" spans="1:15">
      <c r="A224" s="319">
        <v>222</v>
      </c>
      <c r="B224" s="319">
        <f>早見表!$Q$29</f>
        <v>240</v>
      </c>
      <c r="C224" s="319">
        <v>0</v>
      </c>
      <c r="D224" s="319">
        <f t="shared" si="9"/>
        <v>47500</v>
      </c>
      <c r="F224" s="319">
        <f>早見表!$Q$29</f>
        <v>240</v>
      </c>
      <c r="G224" s="319">
        <v>0</v>
      </c>
      <c r="H224" s="319">
        <f t="shared" si="10"/>
        <v>47500</v>
      </c>
      <c r="M224" s="319">
        <f>早見表!$Q$47</f>
        <v>270</v>
      </c>
      <c r="N224" s="319">
        <f>早見表!$Q$37</f>
        <v>1350</v>
      </c>
      <c r="O224" s="319">
        <f t="shared" si="11"/>
        <v>53140</v>
      </c>
    </row>
    <row r="225" spans="1:15">
      <c r="A225" s="319">
        <v>223</v>
      </c>
      <c r="B225" s="319">
        <f>早見表!$Q$29</f>
        <v>240</v>
      </c>
      <c r="C225" s="319">
        <v>0</v>
      </c>
      <c r="D225" s="319">
        <f t="shared" si="9"/>
        <v>47740</v>
      </c>
      <c r="F225" s="319">
        <f>早見表!$Q$29</f>
        <v>240</v>
      </c>
      <c r="G225" s="319">
        <v>0</v>
      </c>
      <c r="H225" s="319">
        <f t="shared" si="10"/>
        <v>47740</v>
      </c>
      <c r="M225" s="319">
        <f>早見表!$Q$47</f>
        <v>270</v>
      </c>
      <c r="N225" s="319">
        <f>早見表!$Q$37</f>
        <v>1350</v>
      </c>
      <c r="O225" s="319">
        <f t="shared" si="11"/>
        <v>53410</v>
      </c>
    </row>
    <row r="226" spans="1:15">
      <c r="A226" s="319">
        <v>224</v>
      </c>
      <c r="B226" s="319">
        <f>早見表!$Q$29</f>
        <v>240</v>
      </c>
      <c r="C226" s="319">
        <v>0</v>
      </c>
      <c r="D226" s="319">
        <f t="shared" si="9"/>
        <v>47980</v>
      </c>
      <c r="F226" s="319">
        <f>早見表!$Q$29</f>
        <v>240</v>
      </c>
      <c r="G226" s="319">
        <v>0</v>
      </c>
      <c r="H226" s="319">
        <f t="shared" si="10"/>
        <v>47980</v>
      </c>
      <c r="M226" s="319">
        <f>早見表!$Q$47</f>
        <v>270</v>
      </c>
      <c r="N226" s="319">
        <f>早見表!$Q$37</f>
        <v>1350</v>
      </c>
      <c r="O226" s="319">
        <f t="shared" si="11"/>
        <v>53680</v>
      </c>
    </row>
    <row r="227" spans="1:15">
      <c r="A227" s="319">
        <v>225</v>
      </c>
      <c r="B227" s="319">
        <f>早見表!$Q$29</f>
        <v>240</v>
      </c>
      <c r="C227" s="319">
        <v>0</v>
      </c>
      <c r="D227" s="319">
        <f t="shared" si="9"/>
        <v>48220</v>
      </c>
      <c r="F227" s="319">
        <f>早見表!$Q$29</f>
        <v>240</v>
      </c>
      <c r="G227" s="319">
        <v>0</v>
      </c>
      <c r="H227" s="319">
        <f t="shared" si="10"/>
        <v>48220</v>
      </c>
      <c r="M227" s="319">
        <f>早見表!$Q$47</f>
        <v>270</v>
      </c>
      <c r="N227" s="319">
        <f>早見表!$Q$37</f>
        <v>1350</v>
      </c>
      <c r="O227" s="319">
        <f t="shared" si="11"/>
        <v>53950</v>
      </c>
    </row>
    <row r="228" spans="1:15">
      <c r="A228" s="319">
        <v>226</v>
      </c>
      <c r="B228" s="319">
        <f>早見表!$Q$29</f>
        <v>240</v>
      </c>
      <c r="C228" s="319">
        <v>0</v>
      </c>
      <c r="D228" s="319">
        <f t="shared" si="9"/>
        <v>48460</v>
      </c>
      <c r="F228" s="319">
        <f>早見表!$Q$29</f>
        <v>240</v>
      </c>
      <c r="G228" s="319">
        <v>0</v>
      </c>
      <c r="H228" s="319">
        <f t="shared" si="10"/>
        <v>48460</v>
      </c>
      <c r="M228" s="319">
        <f>早見表!$Q$47</f>
        <v>270</v>
      </c>
      <c r="N228" s="319">
        <f>早見表!$Q$37</f>
        <v>1350</v>
      </c>
      <c r="O228" s="319">
        <f t="shared" si="11"/>
        <v>54220</v>
      </c>
    </row>
    <row r="229" spans="1:15">
      <c r="A229" s="319">
        <v>227</v>
      </c>
      <c r="B229" s="319">
        <f>早見表!$Q$29</f>
        <v>240</v>
      </c>
      <c r="C229" s="319">
        <v>0</v>
      </c>
      <c r="D229" s="319">
        <f t="shared" si="9"/>
        <v>48700</v>
      </c>
      <c r="F229" s="319">
        <f>早見表!$Q$29</f>
        <v>240</v>
      </c>
      <c r="G229" s="319">
        <v>0</v>
      </c>
      <c r="H229" s="319">
        <f t="shared" si="10"/>
        <v>48700</v>
      </c>
      <c r="M229" s="319">
        <f>早見表!$Q$47</f>
        <v>270</v>
      </c>
      <c r="N229" s="319">
        <f>早見表!$Q$37</f>
        <v>1350</v>
      </c>
      <c r="O229" s="319">
        <f t="shared" si="11"/>
        <v>54490</v>
      </c>
    </row>
    <row r="230" spans="1:15">
      <c r="A230" s="319">
        <v>228</v>
      </c>
      <c r="B230" s="319">
        <f>早見表!$Q$29</f>
        <v>240</v>
      </c>
      <c r="C230" s="319">
        <v>0</v>
      </c>
      <c r="D230" s="319">
        <f t="shared" si="9"/>
        <v>48940</v>
      </c>
      <c r="F230" s="319">
        <f>早見表!$Q$29</f>
        <v>240</v>
      </c>
      <c r="G230" s="319">
        <v>0</v>
      </c>
      <c r="H230" s="319">
        <f t="shared" si="10"/>
        <v>48940</v>
      </c>
      <c r="M230" s="319">
        <f>早見表!$Q$47</f>
        <v>270</v>
      </c>
      <c r="N230" s="319">
        <f>早見表!$Q$37</f>
        <v>1350</v>
      </c>
      <c r="O230" s="319">
        <f t="shared" si="11"/>
        <v>54760</v>
      </c>
    </row>
    <row r="231" spans="1:15">
      <c r="A231" s="319">
        <v>229</v>
      </c>
      <c r="B231" s="319">
        <f>早見表!$Q$29</f>
        <v>240</v>
      </c>
      <c r="C231" s="319">
        <v>0</v>
      </c>
      <c r="D231" s="319">
        <f t="shared" si="9"/>
        <v>49180</v>
      </c>
      <c r="F231" s="319">
        <f>早見表!$Q$29</f>
        <v>240</v>
      </c>
      <c r="G231" s="319">
        <v>0</v>
      </c>
      <c r="H231" s="319">
        <f t="shared" si="10"/>
        <v>49180</v>
      </c>
      <c r="M231" s="319">
        <f>早見表!$Q$47</f>
        <v>270</v>
      </c>
      <c r="N231" s="319">
        <f>早見表!$Q$37</f>
        <v>1350</v>
      </c>
      <c r="O231" s="319">
        <f t="shared" si="11"/>
        <v>55030</v>
      </c>
    </row>
    <row r="232" spans="1:15">
      <c r="A232" s="319">
        <v>230</v>
      </c>
      <c r="B232" s="319">
        <f>早見表!$Q$29</f>
        <v>240</v>
      </c>
      <c r="C232" s="319">
        <v>0</v>
      </c>
      <c r="D232" s="319">
        <f t="shared" si="9"/>
        <v>49420</v>
      </c>
      <c r="F232" s="319">
        <f>早見表!$Q$29</f>
        <v>240</v>
      </c>
      <c r="G232" s="319">
        <v>0</v>
      </c>
      <c r="H232" s="319">
        <f t="shared" si="10"/>
        <v>49420</v>
      </c>
      <c r="M232" s="319">
        <f>早見表!$Q$47</f>
        <v>270</v>
      </c>
      <c r="N232" s="319">
        <f>早見表!$Q$37</f>
        <v>1350</v>
      </c>
      <c r="O232" s="319">
        <f t="shared" si="11"/>
        <v>55300</v>
      </c>
    </row>
    <row r="233" spans="1:15">
      <c r="A233" s="319">
        <v>231</v>
      </c>
      <c r="B233" s="319">
        <f>早見表!$Q$29</f>
        <v>240</v>
      </c>
      <c r="C233" s="319">
        <v>0</v>
      </c>
      <c r="D233" s="319">
        <f t="shared" si="9"/>
        <v>49660</v>
      </c>
      <c r="F233" s="319">
        <f>早見表!$Q$29</f>
        <v>240</v>
      </c>
      <c r="G233" s="319">
        <v>0</v>
      </c>
      <c r="H233" s="319">
        <f t="shared" si="10"/>
        <v>49660</v>
      </c>
      <c r="M233" s="319">
        <f>早見表!$Q$47</f>
        <v>270</v>
      </c>
      <c r="N233" s="319">
        <f>早見表!$Q$37</f>
        <v>1350</v>
      </c>
      <c r="O233" s="319">
        <f t="shared" si="11"/>
        <v>55570</v>
      </c>
    </row>
    <row r="234" spans="1:15">
      <c r="A234" s="319">
        <v>232</v>
      </c>
      <c r="B234" s="319">
        <f>早見表!$Q$29</f>
        <v>240</v>
      </c>
      <c r="C234" s="319">
        <v>0</v>
      </c>
      <c r="D234" s="319">
        <f t="shared" si="9"/>
        <v>49900</v>
      </c>
      <c r="F234" s="319">
        <f>早見表!$Q$29</f>
        <v>240</v>
      </c>
      <c r="G234" s="319">
        <v>0</v>
      </c>
      <c r="H234" s="319">
        <f t="shared" si="10"/>
        <v>49900</v>
      </c>
      <c r="M234" s="319">
        <f>早見表!$Q$47</f>
        <v>270</v>
      </c>
      <c r="N234" s="319">
        <f>早見表!$Q$37</f>
        <v>1350</v>
      </c>
      <c r="O234" s="319">
        <f t="shared" si="11"/>
        <v>55840</v>
      </c>
    </row>
    <row r="235" spans="1:15">
      <c r="A235" s="319">
        <v>233</v>
      </c>
      <c r="B235" s="319">
        <f>早見表!$Q$29</f>
        <v>240</v>
      </c>
      <c r="C235" s="319">
        <v>0</v>
      </c>
      <c r="D235" s="319">
        <f t="shared" si="9"/>
        <v>50140</v>
      </c>
      <c r="F235" s="319">
        <f>早見表!$Q$29</f>
        <v>240</v>
      </c>
      <c r="G235" s="319">
        <v>0</v>
      </c>
      <c r="H235" s="319">
        <f t="shared" si="10"/>
        <v>50140</v>
      </c>
      <c r="M235" s="319">
        <f>早見表!$Q$47</f>
        <v>270</v>
      </c>
      <c r="N235" s="319">
        <f>早見表!$Q$37</f>
        <v>1350</v>
      </c>
      <c r="O235" s="319">
        <f t="shared" si="11"/>
        <v>56110</v>
      </c>
    </row>
    <row r="236" spans="1:15">
      <c r="A236" s="319">
        <v>234</v>
      </c>
      <c r="B236" s="319">
        <f>早見表!$Q$29</f>
        <v>240</v>
      </c>
      <c r="C236" s="319">
        <v>0</v>
      </c>
      <c r="D236" s="319">
        <f t="shared" si="9"/>
        <v>50380</v>
      </c>
      <c r="F236" s="319">
        <f>早見表!$Q$29</f>
        <v>240</v>
      </c>
      <c r="G236" s="319">
        <v>0</v>
      </c>
      <c r="H236" s="319">
        <f t="shared" si="10"/>
        <v>50380</v>
      </c>
      <c r="M236" s="319">
        <f>早見表!$Q$47</f>
        <v>270</v>
      </c>
      <c r="N236" s="319">
        <f>早見表!$Q$37</f>
        <v>1350</v>
      </c>
      <c r="O236" s="319">
        <f t="shared" si="11"/>
        <v>56380</v>
      </c>
    </row>
    <row r="237" spans="1:15">
      <c r="A237" s="319">
        <v>235</v>
      </c>
      <c r="B237" s="319">
        <f>早見表!$Q$29</f>
        <v>240</v>
      </c>
      <c r="C237" s="319">
        <v>0</v>
      </c>
      <c r="D237" s="319">
        <f t="shared" si="9"/>
        <v>50620</v>
      </c>
      <c r="F237" s="319">
        <f>早見表!$Q$29</f>
        <v>240</v>
      </c>
      <c r="G237" s="319">
        <v>0</v>
      </c>
      <c r="H237" s="319">
        <f t="shared" si="10"/>
        <v>50620</v>
      </c>
      <c r="M237" s="319">
        <f>早見表!$Q$47</f>
        <v>270</v>
      </c>
      <c r="N237" s="319">
        <f>早見表!$Q$37</f>
        <v>1350</v>
      </c>
      <c r="O237" s="319">
        <f t="shared" si="11"/>
        <v>56650</v>
      </c>
    </row>
    <row r="238" spans="1:15">
      <c r="A238" s="319">
        <v>236</v>
      </c>
      <c r="B238" s="319">
        <f>早見表!$Q$29</f>
        <v>240</v>
      </c>
      <c r="C238" s="319">
        <v>0</v>
      </c>
      <c r="D238" s="319">
        <f t="shared" si="9"/>
        <v>50860</v>
      </c>
      <c r="F238" s="319">
        <f>早見表!$Q$29</f>
        <v>240</v>
      </c>
      <c r="G238" s="319">
        <v>0</v>
      </c>
      <c r="H238" s="319">
        <f t="shared" si="10"/>
        <v>50860</v>
      </c>
      <c r="M238" s="319">
        <f>早見表!$Q$47</f>
        <v>270</v>
      </c>
      <c r="N238" s="319">
        <f>早見表!$Q$37</f>
        <v>1350</v>
      </c>
      <c r="O238" s="319">
        <f t="shared" si="11"/>
        <v>56920</v>
      </c>
    </row>
    <row r="239" spans="1:15">
      <c r="A239" s="319">
        <v>237</v>
      </c>
      <c r="B239" s="319">
        <f>早見表!$Q$29</f>
        <v>240</v>
      </c>
      <c r="C239" s="319">
        <v>0</v>
      </c>
      <c r="D239" s="319">
        <f t="shared" si="9"/>
        <v>51100</v>
      </c>
      <c r="F239" s="319">
        <f>早見表!$Q$29</f>
        <v>240</v>
      </c>
      <c r="G239" s="319">
        <v>0</v>
      </c>
      <c r="H239" s="319">
        <f t="shared" si="10"/>
        <v>51100</v>
      </c>
      <c r="M239" s="319">
        <f>早見表!$Q$47</f>
        <v>270</v>
      </c>
      <c r="N239" s="319">
        <f>早見表!$Q$37</f>
        <v>1350</v>
      </c>
      <c r="O239" s="319">
        <f t="shared" si="11"/>
        <v>57190</v>
      </c>
    </row>
    <row r="240" spans="1:15">
      <c r="A240" s="319">
        <v>238</v>
      </c>
      <c r="B240" s="319">
        <f>早見表!$Q$29</f>
        <v>240</v>
      </c>
      <c r="C240" s="319">
        <v>0</v>
      </c>
      <c r="D240" s="319">
        <f t="shared" si="9"/>
        <v>51340</v>
      </c>
      <c r="F240" s="319">
        <f>早見表!$Q$29</f>
        <v>240</v>
      </c>
      <c r="G240" s="319">
        <v>0</v>
      </c>
      <c r="H240" s="319">
        <f t="shared" si="10"/>
        <v>51340</v>
      </c>
      <c r="M240" s="319">
        <f>早見表!$Q$47</f>
        <v>270</v>
      </c>
      <c r="N240" s="319">
        <f>早見表!$Q$37</f>
        <v>1350</v>
      </c>
      <c r="O240" s="319">
        <f t="shared" si="11"/>
        <v>57460</v>
      </c>
    </row>
    <row r="241" spans="1:15">
      <c r="A241" s="319">
        <v>239</v>
      </c>
      <c r="B241" s="319">
        <f>早見表!$Q$29</f>
        <v>240</v>
      </c>
      <c r="C241" s="319">
        <v>0</v>
      </c>
      <c r="D241" s="319">
        <f t="shared" si="9"/>
        <v>51580</v>
      </c>
      <c r="F241" s="319">
        <f>早見表!$Q$29</f>
        <v>240</v>
      </c>
      <c r="G241" s="319">
        <v>0</v>
      </c>
      <c r="H241" s="319">
        <f t="shared" si="10"/>
        <v>51580</v>
      </c>
      <c r="M241" s="319">
        <f>早見表!$Q$47</f>
        <v>270</v>
      </c>
      <c r="N241" s="319">
        <f>早見表!$Q$37</f>
        <v>1350</v>
      </c>
      <c r="O241" s="319">
        <f t="shared" si="11"/>
        <v>57730</v>
      </c>
    </row>
    <row r="242" spans="1:15">
      <c r="A242" s="319">
        <v>240</v>
      </c>
      <c r="B242" s="319">
        <f>早見表!$Q$29</f>
        <v>240</v>
      </c>
      <c r="C242" s="319">
        <v>0</v>
      </c>
      <c r="D242" s="319">
        <f t="shared" si="9"/>
        <v>51820</v>
      </c>
      <c r="F242" s="319">
        <f>早見表!$Q$29</f>
        <v>240</v>
      </c>
      <c r="G242" s="319">
        <v>0</v>
      </c>
      <c r="H242" s="319">
        <f t="shared" si="10"/>
        <v>51820</v>
      </c>
      <c r="M242" s="319">
        <f>早見表!$Q$47</f>
        <v>270</v>
      </c>
      <c r="N242" s="319">
        <f>早見表!$Q$37</f>
        <v>1350</v>
      </c>
      <c r="O242" s="319">
        <f t="shared" si="11"/>
        <v>58000</v>
      </c>
    </row>
    <row r="243" spans="1:15">
      <c r="A243" s="319">
        <v>241</v>
      </c>
      <c r="B243" s="319">
        <f>早見表!$Q$29</f>
        <v>240</v>
      </c>
      <c r="C243" s="319">
        <v>0</v>
      </c>
      <c r="D243" s="319">
        <f t="shared" si="9"/>
        <v>52060</v>
      </c>
      <c r="F243" s="319">
        <f>早見表!$Q$29</f>
        <v>240</v>
      </c>
      <c r="G243" s="319">
        <v>0</v>
      </c>
      <c r="H243" s="319">
        <f t="shared" si="10"/>
        <v>52060</v>
      </c>
      <c r="M243" s="319">
        <f>早見表!$Q$47</f>
        <v>270</v>
      </c>
      <c r="N243" s="319">
        <f>早見表!$Q$37</f>
        <v>1350</v>
      </c>
      <c r="O243" s="319">
        <f t="shared" si="11"/>
        <v>58270</v>
      </c>
    </row>
    <row r="244" spans="1:15">
      <c r="A244" s="319">
        <v>242</v>
      </c>
      <c r="B244" s="319">
        <f>早見表!$Q$29</f>
        <v>240</v>
      </c>
      <c r="C244" s="319">
        <v>0</v>
      </c>
      <c r="D244" s="319">
        <f t="shared" si="9"/>
        <v>52300</v>
      </c>
      <c r="F244" s="319">
        <f>早見表!$Q$29</f>
        <v>240</v>
      </c>
      <c r="G244" s="319">
        <v>0</v>
      </c>
      <c r="H244" s="319">
        <f t="shared" si="10"/>
        <v>52300</v>
      </c>
      <c r="M244" s="319">
        <f>早見表!$Q$47</f>
        <v>270</v>
      </c>
      <c r="N244" s="319">
        <f>早見表!$Q$37</f>
        <v>1350</v>
      </c>
      <c r="O244" s="319">
        <f t="shared" si="11"/>
        <v>58540</v>
      </c>
    </row>
    <row r="245" spans="1:15">
      <c r="A245" s="319">
        <v>243</v>
      </c>
      <c r="B245" s="319">
        <f>早見表!$Q$29</f>
        <v>240</v>
      </c>
      <c r="C245" s="319">
        <v>0</v>
      </c>
      <c r="D245" s="319">
        <f t="shared" si="9"/>
        <v>52540</v>
      </c>
      <c r="F245" s="319">
        <f>早見表!$Q$29</f>
        <v>240</v>
      </c>
      <c r="G245" s="319">
        <v>0</v>
      </c>
      <c r="H245" s="319">
        <f t="shared" si="10"/>
        <v>52540</v>
      </c>
      <c r="M245" s="319">
        <f>早見表!$Q$47</f>
        <v>270</v>
      </c>
      <c r="N245" s="319">
        <f>早見表!$Q$37</f>
        <v>1350</v>
      </c>
      <c r="O245" s="319">
        <f t="shared" si="11"/>
        <v>58810</v>
      </c>
    </row>
    <row r="246" spans="1:15">
      <c r="A246" s="319">
        <v>244</v>
      </c>
      <c r="B246" s="319">
        <f>早見表!$Q$29</f>
        <v>240</v>
      </c>
      <c r="C246" s="319">
        <v>0</v>
      </c>
      <c r="D246" s="319">
        <f t="shared" si="9"/>
        <v>52780</v>
      </c>
      <c r="F246" s="319">
        <f>早見表!$Q$29</f>
        <v>240</v>
      </c>
      <c r="G246" s="319">
        <v>0</v>
      </c>
      <c r="H246" s="319">
        <f t="shared" si="10"/>
        <v>52780</v>
      </c>
      <c r="M246" s="319">
        <f>早見表!$Q$47</f>
        <v>270</v>
      </c>
      <c r="N246" s="319">
        <f>早見表!$Q$37</f>
        <v>1350</v>
      </c>
      <c r="O246" s="319">
        <f t="shared" si="11"/>
        <v>59080</v>
      </c>
    </row>
    <row r="247" spans="1:15">
      <c r="A247" s="319">
        <v>245</v>
      </c>
      <c r="B247" s="319">
        <f>早見表!$Q$29</f>
        <v>240</v>
      </c>
      <c r="C247" s="319">
        <v>0</v>
      </c>
      <c r="D247" s="319">
        <f t="shared" si="9"/>
        <v>53020</v>
      </c>
      <c r="F247" s="319">
        <f>早見表!$Q$29</f>
        <v>240</v>
      </c>
      <c r="G247" s="319">
        <v>0</v>
      </c>
      <c r="H247" s="319">
        <f t="shared" si="10"/>
        <v>53020</v>
      </c>
      <c r="M247" s="319">
        <f>早見表!$Q$47</f>
        <v>270</v>
      </c>
      <c r="N247" s="319">
        <f>早見表!$Q$37</f>
        <v>1350</v>
      </c>
      <c r="O247" s="319">
        <f t="shared" si="11"/>
        <v>59350</v>
      </c>
    </row>
    <row r="248" spans="1:15">
      <c r="A248" s="319">
        <v>246</v>
      </c>
      <c r="B248" s="319">
        <f>早見表!$Q$29</f>
        <v>240</v>
      </c>
      <c r="C248" s="319">
        <v>0</v>
      </c>
      <c r="D248" s="319">
        <f t="shared" si="9"/>
        <v>53260</v>
      </c>
      <c r="F248" s="319">
        <f>早見表!$Q$29</f>
        <v>240</v>
      </c>
      <c r="G248" s="319">
        <v>0</v>
      </c>
      <c r="H248" s="319">
        <f t="shared" si="10"/>
        <v>53260</v>
      </c>
      <c r="M248" s="319">
        <f>早見表!$Q$47</f>
        <v>270</v>
      </c>
      <c r="N248" s="319">
        <f>早見表!$Q$37</f>
        <v>1350</v>
      </c>
      <c r="O248" s="319">
        <f t="shared" si="11"/>
        <v>59620</v>
      </c>
    </row>
    <row r="249" spans="1:15">
      <c r="A249" s="319">
        <v>247</v>
      </c>
      <c r="B249" s="319">
        <f>早見表!$Q$29</f>
        <v>240</v>
      </c>
      <c r="C249" s="319">
        <v>0</v>
      </c>
      <c r="D249" s="319">
        <f t="shared" si="9"/>
        <v>53500</v>
      </c>
      <c r="F249" s="319">
        <f>早見表!$Q$29</f>
        <v>240</v>
      </c>
      <c r="G249" s="319">
        <v>0</v>
      </c>
      <c r="H249" s="319">
        <f t="shared" si="10"/>
        <v>53500</v>
      </c>
      <c r="M249" s="319">
        <f>早見表!$Q$47</f>
        <v>270</v>
      </c>
      <c r="N249" s="319">
        <f>早見表!$Q$37</f>
        <v>1350</v>
      </c>
      <c r="O249" s="319">
        <f t="shared" si="11"/>
        <v>59890</v>
      </c>
    </row>
    <row r="250" spans="1:15">
      <c r="A250" s="319">
        <v>248</v>
      </c>
      <c r="B250" s="319">
        <f>早見表!$Q$29</f>
        <v>240</v>
      </c>
      <c r="C250" s="319">
        <v>0</v>
      </c>
      <c r="D250" s="319">
        <f t="shared" si="9"/>
        <v>53740</v>
      </c>
      <c r="F250" s="319">
        <f>早見表!$Q$29</f>
        <v>240</v>
      </c>
      <c r="G250" s="319">
        <v>0</v>
      </c>
      <c r="H250" s="319">
        <f t="shared" si="10"/>
        <v>53740</v>
      </c>
      <c r="M250" s="319">
        <f>早見表!$Q$47</f>
        <v>270</v>
      </c>
      <c r="N250" s="319">
        <f>早見表!$Q$37</f>
        <v>1350</v>
      </c>
      <c r="O250" s="319">
        <f t="shared" si="11"/>
        <v>60160</v>
      </c>
    </row>
    <row r="251" spans="1:15">
      <c r="A251" s="319">
        <v>249</v>
      </c>
      <c r="B251" s="319">
        <f>早見表!$Q$29</f>
        <v>240</v>
      </c>
      <c r="C251" s="319">
        <v>0</v>
      </c>
      <c r="D251" s="319">
        <f t="shared" si="9"/>
        <v>53980</v>
      </c>
      <c r="F251" s="319">
        <f>早見表!$Q$29</f>
        <v>240</v>
      </c>
      <c r="G251" s="319">
        <v>0</v>
      </c>
      <c r="H251" s="319">
        <f t="shared" si="10"/>
        <v>53980</v>
      </c>
      <c r="M251" s="319">
        <f>早見表!$Q$47</f>
        <v>270</v>
      </c>
      <c r="N251" s="319">
        <f>早見表!$Q$37</f>
        <v>1350</v>
      </c>
      <c r="O251" s="319">
        <f t="shared" si="11"/>
        <v>60430</v>
      </c>
    </row>
    <row r="252" spans="1:15">
      <c r="A252" s="319">
        <v>250</v>
      </c>
      <c r="B252" s="319">
        <f>早見表!$Q$29</f>
        <v>240</v>
      </c>
      <c r="C252" s="319">
        <v>0</v>
      </c>
      <c r="D252" s="319">
        <f t="shared" si="9"/>
        <v>54220</v>
      </c>
      <c r="F252" s="319">
        <f>早見表!$Q$29</f>
        <v>240</v>
      </c>
      <c r="G252" s="319">
        <v>0</v>
      </c>
      <c r="H252" s="319">
        <f t="shared" si="10"/>
        <v>54220</v>
      </c>
      <c r="M252" s="319">
        <f>早見表!$Q$47</f>
        <v>270</v>
      </c>
      <c r="N252" s="319">
        <f>早見表!$Q$37</f>
        <v>1350</v>
      </c>
      <c r="O252" s="319">
        <f t="shared" si="11"/>
        <v>60700</v>
      </c>
    </row>
  </sheetData>
  <phoneticPr fontId="2"/>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B2:CG256"/>
  <sheetViews>
    <sheetView workbookViewId="0">
      <selection activeCell="E61" sqref="E61"/>
    </sheetView>
  </sheetViews>
  <sheetFormatPr defaultRowHeight="13.5"/>
  <cols>
    <col min="1" max="1" width="2" style="349" customWidth="1"/>
    <col min="2" max="3" width="9" style="206" customWidth="1"/>
    <col min="4" max="4" width="2" style="349" customWidth="1"/>
    <col min="5" max="5" width="9" style="282" hidden="1" customWidth="1" outlineLevel="1"/>
    <col min="6" max="6" width="2.375" style="349" customWidth="1" collapsed="1"/>
    <col min="7" max="7" width="6.375" style="349" bestFit="1" customWidth="1"/>
    <col min="8" max="8" width="7.25" style="282" hidden="1" bestFit="1" customWidth="1"/>
    <col min="9" max="9" width="9" style="282" customWidth="1"/>
    <col min="10" max="11" width="9" style="283" customWidth="1"/>
    <col min="12" max="12" width="9" style="284" customWidth="1"/>
    <col min="13" max="13" width="9" style="283" customWidth="1"/>
    <col min="14" max="14" width="9" style="349" customWidth="1"/>
    <col min="15" max="15" width="9" style="284" customWidth="1"/>
    <col min="16" max="16" width="9" style="349" customWidth="1"/>
    <col min="17" max="17" width="6.375" style="349" bestFit="1" customWidth="1"/>
    <col min="18" max="18" width="7.25" style="282" hidden="1" bestFit="1" customWidth="1"/>
    <col min="19" max="19" width="9" style="282" customWidth="1"/>
    <col min="20" max="21" width="9" style="283" customWidth="1"/>
    <col min="22" max="22" width="9" style="284" customWidth="1"/>
    <col min="23" max="23" width="9" style="283" customWidth="1"/>
    <col min="24" max="24" width="9" style="349" customWidth="1"/>
    <col min="25" max="25" width="9" style="284" customWidth="1"/>
    <col min="26" max="26" width="9" style="349" customWidth="1"/>
    <col min="27" max="27" width="6.375" style="349" bestFit="1" customWidth="1"/>
    <col min="28" max="28" width="7.25" style="282" hidden="1" bestFit="1" customWidth="1"/>
    <col min="29" max="29" width="9" style="282" customWidth="1"/>
    <col min="30" max="31" width="9" style="283" customWidth="1"/>
    <col min="32" max="32" width="9" style="284" customWidth="1"/>
    <col min="33" max="33" width="9" style="283" customWidth="1"/>
    <col min="34" max="34" width="9" style="349" customWidth="1"/>
    <col min="35" max="35" width="9" style="284" customWidth="1"/>
    <col min="36" max="36" width="9" style="349" customWidth="1"/>
    <col min="37" max="37" width="6.375" style="349" bestFit="1" customWidth="1"/>
    <col min="38" max="38" width="7.25" style="282" hidden="1" bestFit="1" customWidth="1"/>
    <col min="39" max="39" width="9" style="282" customWidth="1"/>
    <col min="40" max="41" width="9" style="283" customWidth="1"/>
    <col min="42" max="42" width="9" style="284" customWidth="1"/>
    <col min="43" max="43" width="9" style="283" customWidth="1"/>
    <col min="44" max="44" width="9" style="349" customWidth="1"/>
    <col min="45" max="45" width="9" style="284" customWidth="1"/>
    <col min="46" max="46" width="9" style="349" customWidth="1"/>
    <col min="47" max="47" width="6.375" style="349" bestFit="1" customWidth="1"/>
    <col min="48" max="48" width="7.25" style="282" hidden="1" bestFit="1" customWidth="1"/>
    <col min="49" max="49" width="9" style="282" customWidth="1"/>
    <col min="50" max="51" width="9" style="283" customWidth="1"/>
    <col min="52" max="52" width="9" style="284" customWidth="1"/>
    <col min="53" max="53" width="9" style="283" customWidth="1"/>
    <col min="54" max="54" width="9" style="349" customWidth="1"/>
    <col min="55" max="55" width="9" style="284" customWidth="1"/>
    <col min="56" max="56" width="9" style="349" customWidth="1"/>
    <col min="57" max="57" width="6.375" style="349" bestFit="1" customWidth="1"/>
    <col min="58" max="58" width="7.25" style="282" hidden="1" bestFit="1" customWidth="1"/>
    <col min="59" max="59" width="9" style="282" customWidth="1"/>
    <col min="60" max="61" width="9" style="283" customWidth="1"/>
    <col min="62" max="62" width="9" style="284" customWidth="1"/>
    <col min="63" max="63" width="9" style="283" customWidth="1"/>
    <col min="64" max="64" width="9" style="349" customWidth="1"/>
    <col min="65" max="65" width="9" style="284" customWidth="1"/>
    <col min="66" max="66" width="9" style="349" customWidth="1"/>
    <col min="67" max="67" width="6.375" style="349" bestFit="1" customWidth="1"/>
    <col min="68" max="68" width="7.25" style="282" hidden="1" bestFit="1" customWidth="1"/>
    <col min="69" max="69" width="9" style="282" customWidth="1"/>
    <col min="70" max="71" width="9" style="283" customWidth="1"/>
    <col min="72" max="72" width="9" style="284" customWidth="1"/>
    <col min="73" max="73" width="9" style="283" customWidth="1"/>
    <col min="74" max="74" width="9" style="349" customWidth="1"/>
    <col min="75" max="75" width="9" style="284" customWidth="1"/>
    <col min="76" max="76" width="9" style="349" customWidth="1"/>
    <col min="77" max="77" width="6.375" style="349" bestFit="1" customWidth="1"/>
    <col min="78" max="78" width="7.25" style="282" hidden="1" bestFit="1" customWidth="1"/>
    <col min="79" max="79" width="9" style="282" customWidth="1"/>
    <col min="80" max="81" width="9" style="283" customWidth="1"/>
    <col min="82" max="82" width="9" style="284" customWidth="1"/>
    <col min="83" max="83" width="9" style="283" customWidth="1"/>
    <col min="84" max="84" width="9" style="349" customWidth="1"/>
    <col min="85" max="85" width="9" style="284" customWidth="1"/>
    <col min="86" max="16384" width="9" style="349" customWidth="1"/>
  </cols>
  <sheetData>
    <row r="2" spans="2:85">
      <c r="E2" s="286" t="s">
        <v>263</v>
      </c>
      <c r="G2" s="352" t="s">
        <v>280</v>
      </c>
      <c r="H2" s="289"/>
      <c r="I2" s="286" t="s">
        <v>263</v>
      </c>
      <c r="O2" s="293" t="s">
        <v>263</v>
      </c>
      <c r="Q2" s="352" t="s">
        <v>280</v>
      </c>
      <c r="R2" s="289"/>
      <c r="S2" s="286" t="s">
        <v>39</v>
      </c>
      <c r="Y2" s="293" t="s">
        <v>39</v>
      </c>
      <c r="AA2" s="352" t="s">
        <v>280</v>
      </c>
      <c r="AB2" s="289"/>
      <c r="AC2" s="286" t="s">
        <v>111</v>
      </c>
      <c r="AI2" s="293" t="s">
        <v>111</v>
      </c>
      <c r="AK2" s="352" t="s">
        <v>280</v>
      </c>
      <c r="AL2" s="289"/>
      <c r="AM2" s="286" t="s">
        <v>264</v>
      </c>
      <c r="AS2" s="293" t="s">
        <v>264</v>
      </c>
      <c r="AU2" s="352" t="s">
        <v>280</v>
      </c>
      <c r="AV2" s="289"/>
      <c r="AW2" s="286" t="s">
        <v>265</v>
      </c>
      <c r="BC2" s="293" t="s">
        <v>265</v>
      </c>
      <c r="BE2" s="352" t="s">
        <v>280</v>
      </c>
      <c r="BF2" s="289"/>
      <c r="BG2" s="286" t="s">
        <v>235</v>
      </c>
      <c r="BM2" s="293" t="s">
        <v>235</v>
      </c>
      <c r="BO2" s="352" t="s">
        <v>280</v>
      </c>
      <c r="BP2" s="289"/>
      <c r="BQ2" s="286" t="s">
        <v>266</v>
      </c>
      <c r="BW2" s="293" t="s">
        <v>266</v>
      </c>
      <c r="BY2" s="352" t="s">
        <v>280</v>
      </c>
      <c r="BZ2" s="289"/>
      <c r="CA2" s="286" t="s">
        <v>217</v>
      </c>
      <c r="CG2" s="293" t="s">
        <v>217</v>
      </c>
    </row>
    <row r="3" spans="2:85">
      <c r="E3" s="287"/>
      <c r="I3" s="287"/>
      <c r="S3" s="287"/>
      <c r="AC3" s="287"/>
      <c r="AM3" s="287"/>
      <c r="AW3" s="287"/>
      <c r="BG3" s="287"/>
      <c r="BQ3" s="287"/>
      <c r="CA3" s="287"/>
    </row>
    <row r="4" spans="2:85">
      <c r="E4" s="288" t="s">
        <v>278</v>
      </c>
      <c r="I4" s="288" t="s">
        <v>278</v>
      </c>
      <c r="J4" s="296" t="s">
        <v>65</v>
      </c>
      <c r="K4" s="296"/>
      <c r="L4" s="300"/>
      <c r="M4" s="305" t="s">
        <v>282</v>
      </c>
      <c r="N4" s="296"/>
      <c r="O4" s="309"/>
      <c r="S4" s="288" t="s">
        <v>284</v>
      </c>
      <c r="T4" s="296" t="s">
        <v>65</v>
      </c>
      <c r="U4" s="296"/>
      <c r="V4" s="300"/>
      <c r="W4" s="305" t="s">
        <v>282</v>
      </c>
      <c r="X4" s="296"/>
      <c r="Y4" s="309"/>
      <c r="AC4" s="288" t="s">
        <v>284</v>
      </c>
      <c r="AD4" s="296" t="s">
        <v>65</v>
      </c>
      <c r="AE4" s="296"/>
      <c r="AF4" s="300"/>
      <c r="AG4" s="305" t="s">
        <v>282</v>
      </c>
      <c r="AH4" s="296"/>
      <c r="AI4" s="309"/>
      <c r="AM4" s="288" t="s">
        <v>284</v>
      </c>
      <c r="AN4" s="296" t="s">
        <v>65</v>
      </c>
      <c r="AO4" s="296"/>
      <c r="AP4" s="300"/>
      <c r="AQ4" s="305" t="s">
        <v>282</v>
      </c>
      <c r="AR4" s="296"/>
      <c r="AS4" s="309"/>
      <c r="AW4" s="288" t="s">
        <v>284</v>
      </c>
      <c r="AX4" s="296" t="s">
        <v>65</v>
      </c>
      <c r="AY4" s="296"/>
      <c r="AZ4" s="300"/>
      <c r="BA4" s="305" t="s">
        <v>282</v>
      </c>
      <c r="BB4" s="296"/>
      <c r="BC4" s="309"/>
      <c r="BG4" s="288" t="s">
        <v>284</v>
      </c>
      <c r="BH4" s="296" t="s">
        <v>65</v>
      </c>
      <c r="BI4" s="296"/>
      <c r="BJ4" s="300"/>
      <c r="BK4" s="305" t="s">
        <v>282</v>
      </c>
      <c r="BL4" s="296"/>
      <c r="BM4" s="309"/>
      <c r="BQ4" s="288" t="s">
        <v>284</v>
      </c>
      <c r="BR4" s="296" t="s">
        <v>65</v>
      </c>
      <c r="BS4" s="296"/>
      <c r="BT4" s="300"/>
      <c r="BU4" s="305" t="s">
        <v>282</v>
      </c>
      <c r="BV4" s="296"/>
      <c r="BW4" s="309"/>
      <c r="CA4" s="288" t="s">
        <v>284</v>
      </c>
      <c r="CB4" s="296" t="s">
        <v>65</v>
      </c>
      <c r="CC4" s="296"/>
      <c r="CD4" s="300"/>
      <c r="CE4" s="305" t="s">
        <v>282</v>
      </c>
      <c r="CF4" s="296"/>
      <c r="CG4" s="309"/>
    </row>
    <row r="5" spans="2:85">
      <c r="E5" s="288" t="s">
        <v>283</v>
      </c>
      <c r="G5" s="293" t="s">
        <v>279</v>
      </c>
      <c r="H5" s="288" t="s">
        <v>136</v>
      </c>
      <c r="I5" s="288" t="s">
        <v>283</v>
      </c>
      <c r="J5" s="296" t="s">
        <v>283</v>
      </c>
      <c r="K5" s="296" t="s">
        <v>281</v>
      </c>
      <c r="L5" s="301" t="str">
        <v>改定率</v>
      </c>
      <c r="M5" s="305" t="s">
        <v>283</v>
      </c>
      <c r="N5" s="293" t="s">
        <v>281</v>
      </c>
      <c r="O5" s="310" t="str">
        <v>改定率</v>
      </c>
      <c r="Q5" s="293" t="s">
        <v>279</v>
      </c>
      <c r="R5" s="288" t="s">
        <v>136</v>
      </c>
      <c r="S5" s="288" t="s">
        <v>285</v>
      </c>
      <c r="T5" s="296" t="s">
        <v>283</v>
      </c>
      <c r="U5" s="296" t="s">
        <v>281</v>
      </c>
      <c r="V5" s="301" t="str">
        <v>改定率</v>
      </c>
      <c r="W5" s="305" t="s">
        <v>283</v>
      </c>
      <c r="X5" s="293" t="s">
        <v>281</v>
      </c>
      <c r="Y5" s="310" t="str">
        <v>改定率</v>
      </c>
      <c r="AA5" s="293" t="s">
        <v>279</v>
      </c>
      <c r="AB5" s="288" t="s">
        <v>136</v>
      </c>
      <c r="AC5" s="288" t="s">
        <v>285</v>
      </c>
      <c r="AD5" s="296" t="s">
        <v>283</v>
      </c>
      <c r="AE5" s="296" t="s">
        <v>281</v>
      </c>
      <c r="AF5" s="301" t="str">
        <v>改定率</v>
      </c>
      <c r="AG5" s="305" t="s">
        <v>283</v>
      </c>
      <c r="AH5" s="293" t="s">
        <v>281</v>
      </c>
      <c r="AI5" s="310" t="str">
        <v>改定率</v>
      </c>
      <c r="AK5" s="293" t="s">
        <v>279</v>
      </c>
      <c r="AL5" s="288" t="s">
        <v>136</v>
      </c>
      <c r="AM5" s="288" t="s">
        <v>285</v>
      </c>
      <c r="AN5" s="296" t="s">
        <v>283</v>
      </c>
      <c r="AO5" s="296" t="s">
        <v>281</v>
      </c>
      <c r="AP5" s="301" t="str">
        <v>改定率</v>
      </c>
      <c r="AQ5" s="305" t="s">
        <v>283</v>
      </c>
      <c r="AR5" s="293" t="s">
        <v>281</v>
      </c>
      <c r="AS5" s="310" t="str">
        <v>改定率</v>
      </c>
      <c r="AU5" s="293" t="s">
        <v>279</v>
      </c>
      <c r="AV5" s="288" t="s">
        <v>136</v>
      </c>
      <c r="AW5" s="288" t="s">
        <v>285</v>
      </c>
      <c r="AX5" s="296" t="s">
        <v>283</v>
      </c>
      <c r="AY5" s="296" t="s">
        <v>281</v>
      </c>
      <c r="AZ5" s="301" t="str">
        <v>改定率</v>
      </c>
      <c r="BA5" s="305" t="s">
        <v>283</v>
      </c>
      <c r="BB5" s="293" t="s">
        <v>281</v>
      </c>
      <c r="BC5" s="310" t="str">
        <v>改定率</v>
      </c>
      <c r="BE5" s="293" t="s">
        <v>279</v>
      </c>
      <c r="BF5" s="288" t="s">
        <v>136</v>
      </c>
      <c r="BG5" s="288" t="s">
        <v>285</v>
      </c>
      <c r="BH5" s="296" t="s">
        <v>283</v>
      </c>
      <c r="BI5" s="296" t="s">
        <v>281</v>
      </c>
      <c r="BJ5" s="301" t="str">
        <v>改定率</v>
      </c>
      <c r="BK5" s="305" t="s">
        <v>283</v>
      </c>
      <c r="BL5" s="293" t="s">
        <v>281</v>
      </c>
      <c r="BM5" s="310" t="str">
        <v>改定率</v>
      </c>
      <c r="BO5" s="293" t="s">
        <v>279</v>
      </c>
      <c r="BP5" s="288" t="s">
        <v>136</v>
      </c>
      <c r="BQ5" s="288" t="s">
        <v>285</v>
      </c>
      <c r="BR5" s="296" t="s">
        <v>283</v>
      </c>
      <c r="BS5" s="296" t="s">
        <v>281</v>
      </c>
      <c r="BT5" s="301" t="str">
        <v>改定率</v>
      </c>
      <c r="BU5" s="305" t="s">
        <v>283</v>
      </c>
      <c r="BV5" s="293" t="s">
        <v>281</v>
      </c>
      <c r="BW5" s="310" t="str">
        <v>改定率</v>
      </c>
      <c r="BY5" s="293" t="s">
        <v>279</v>
      </c>
      <c r="BZ5" s="288" t="s">
        <v>136</v>
      </c>
      <c r="CA5" s="288" t="s">
        <v>285</v>
      </c>
      <c r="CB5" s="296" t="s">
        <v>283</v>
      </c>
      <c r="CC5" s="296" t="s">
        <v>281</v>
      </c>
      <c r="CD5" s="301" t="str">
        <v>改定率</v>
      </c>
      <c r="CE5" s="305" t="s">
        <v>283</v>
      </c>
      <c r="CF5" s="293" t="s">
        <v>281</v>
      </c>
      <c r="CG5" s="310" t="str">
        <v>改定率</v>
      </c>
    </row>
    <row r="6" spans="2:85">
      <c r="B6" s="350" t="s">
        <v>277</v>
      </c>
      <c r="C6" s="351"/>
      <c r="E6" s="289">
        <v>1980</v>
      </c>
      <c r="G6" s="352">
        <v>0</v>
      </c>
      <c r="H6" s="289">
        <v>1300</v>
      </c>
      <c r="I6" s="289">
        <v>1430.0000000000002</v>
      </c>
      <c r="J6" s="297">
        <v>1480</v>
      </c>
      <c r="K6" s="297">
        <v>-49.999999999999773</v>
      </c>
      <c r="L6" s="302">
        <v>0.96621621621621634</v>
      </c>
      <c r="M6" s="306">
        <v>1810</v>
      </c>
      <c r="N6" s="297">
        <v>-379.99999999999977</v>
      </c>
      <c r="O6" s="311">
        <v>0.79005524861878462</v>
      </c>
      <c r="Q6" s="352">
        <v>0</v>
      </c>
      <c r="R6" s="289">
        <v>2000</v>
      </c>
      <c r="S6" s="289">
        <v>2200</v>
      </c>
      <c r="T6" s="297">
        <v>1490</v>
      </c>
      <c r="U6" s="297">
        <v>710</v>
      </c>
      <c r="V6" s="302">
        <v>1.476510067114094</v>
      </c>
      <c r="W6" s="306">
        <v>1820</v>
      </c>
      <c r="X6" s="297">
        <v>380</v>
      </c>
      <c r="Y6" s="311">
        <v>1.2087912087912087</v>
      </c>
      <c r="AA6" s="352">
        <v>0</v>
      </c>
      <c r="AB6" s="289">
        <v>2500</v>
      </c>
      <c r="AC6" s="289">
        <v>2750</v>
      </c>
      <c r="AD6" s="297">
        <v>1500</v>
      </c>
      <c r="AE6" s="297">
        <v>1250</v>
      </c>
      <c r="AF6" s="302">
        <v>1.8333333333333333</v>
      </c>
      <c r="AG6" s="306">
        <v>1830</v>
      </c>
      <c r="AH6" s="297">
        <v>920</v>
      </c>
      <c r="AI6" s="311">
        <v>1.5027322404371584</v>
      </c>
      <c r="AK6" s="352">
        <v>0</v>
      </c>
      <c r="AL6" s="289">
        <v>3000</v>
      </c>
      <c r="AM6" s="289">
        <v>3300.0000000000005</v>
      </c>
      <c r="AN6" s="297">
        <v>1550</v>
      </c>
      <c r="AO6" s="297">
        <v>1750</v>
      </c>
      <c r="AP6" s="302">
        <v>2.129032258064516</v>
      </c>
      <c r="AQ6" s="306">
        <v>1880</v>
      </c>
      <c r="AR6" s="297">
        <v>1420</v>
      </c>
      <c r="AS6" s="311">
        <v>1.7553191489361701</v>
      </c>
      <c r="AU6" s="352">
        <v>0</v>
      </c>
      <c r="AV6" s="289">
        <v>4000</v>
      </c>
      <c r="AW6" s="289">
        <v>4400</v>
      </c>
      <c r="AX6" s="297">
        <v>1570</v>
      </c>
      <c r="AY6" s="297">
        <v>2830</v>
      </c>
      <c r="AZ6" s="302">
        <v>2.8025477707006368</v>
      </c>
      <c r="BA6" s="306">
        <v>1900</v>
      </c>
      <c r="BB6" s="297">
        <v>2500</v>
      </c>
      <c r="BC6" s="311">
        <v>2.3157894736842106</v>
      </c>
      <c r="BE6" s="352">
        <v>0</v>
      </c>
      <c r="BF6" s="289">
        <v>5000</v>
      </c>
      <c r="BG6" s="289">
        <v>5500</v>
      </c>
      <c r="BH6" s="297">
        <v>1710</v>
      </c>
      <c r="BI6" s="297">
        <v>3790</v>
      </c>
      <c r="BJ6" s="302">
        <v>3.2163742690058479</v>
      </c>
      <c r="BK6" s="306">
        <v>2040</v>
      </c>
      <c r="BL6" s="297">
        <v>3460</v>
      </c>
      <c r="BM6" s="311">
        <v>2.6960784313725492</v>
      </c>
      <c r="BO6" s="352">
        <v>0</v>
      </c>
      <c r="BP6" s="289">
        <v>7500</v>
      </c>
      <c r="BQ6" s="289">
        <v>8250</v>
      </c>
      <c r="BR6" s="297">
        <v>2100</v>
      </c>
      <c r="BS6" s="297">
        <v>6150</v>
      </c>
      <c r="BT6" s="302">
        <v>3.9285714285714284</v>
      </c>
      <c r="BU6" s="306">
        <v>2430</v>
      </c>
      <c r="BV6" s="297">
        <v>5820</v>
      </c>
      <c r="BW6" s="311">
        <v>3.3950617283950617</v>
      </c>
      <c r="BY6" s="352">
        <v>0</v>
      </c>
      <c r="BZ6" s="289">
        <v>10000</v>
      </c>
      <c r="CA6" s="289">
        <v>11000</v>
      </c>
      <c r="CB6" s="297">
        <v>2330</v>
      </c>
      <c r="CC6" s="297">
        <v>8670</v>
      </c>
      <c r="CD6" s="302">
        <v>4.7210300429184553</v>
      </c>
      <c r="CE6" s="306">
        <v>2660</v>
      </c>
      <c r="CF6" s="297">
        <v>8340</v>
      </c>
      <c r="CG6" s="311">
        <v>4.1353383458646613</v>
      </c>
    </row>
    <row r="7" spans="2:85">
      <c r="B7" s="278" t="s">
        <v>263</v>
      </c>
      <c r="C7" s="280">
        <v>1300</v>
      </c>
      <c r="E7" s="289">
        <v>1980</v>
      </c>
      <c r="G7" s="352">
        <v>1</v>
      </c>
      <c r="H7" s="289">
        <v>1300</v>
      </c>
      <c r="I7" s="289">
        <v>1430.0000000000002</v>
      </c>
      <c r="J7" s="297">
        <v>1480</v>
      </c>
      <c r="K7" s="297">
        <v>-49.999999999999773</v>
      </c>
      <c r="L7" s="302">
        <v>0.96621621621621634</v>
      </c>
      <c r="M7" s="306">
        <v>1810</v>
      </c>
      <c r="N7" s="297">
        <v>-379.99999999999977</v>
      </c>
      <c r="O7" s="311">
        <v>0.79005524861878462</v>
      </c>
      <c r="Q7" s="352">
        <v>1</v>
      </c>
      <c r="R7" s="289">
        <v>2000</v>
      </c>
      <c r="S7" s="289">
        <v>2200</v>
      </c>
      <c r="T7" s="297">
        <v>1490</v>
      </c>
      <c r="U7" s="297">
        <v>710</v>
      </c>
      <c r="V7" s="302">
        <v>1.476510067114094</v>
      </c>
      <c r="W7" s="306">
        <v>1820</v>
      </c>
      <c r="X7" s="297">
        <v>380</v>
      </c>
      <c r="Y7" s="311">
        <v>1.2087912087912087</v>
      </c>
      <c r="AA7" s="352">
        <v>1</v>
      </c>
      <c r="AB7" s="289">
        <v>2500</v>
      </c>
      <c r="AC7" s="289">
        <v>2750</v>
      </c>
      <c r="AD7" s="297">
        <v>1500</v>
      </c>
      <c r="AE7" s="297">
        <v>1250</v>
      </c>
      <c r="AF7" s="302">
        <v>1.8333333333333333</v>
      </c>
      <c r="AG7" s="306">
        <v>1830</v>
      </c>
      <c r="AH7" s="297">
        <v>920</v>
      </c>
      <c r="AI7" s="311">
        <v>1.5027322404371584</v>
      </c>
      <c r="AK7" s="352">
        <v>1</v>
      </c>
      <c r="AL7" s="289">
        <v>3000</v>
      </c>
      <c r="AM7" s="289">
        <v>3300.0000000000005</v>
      </c>
      <c r="AN7" s="297">
        <v>1550</v>
      </c>
      <c r="AO7" s="297">
        <v>1750</v>
      </c>
      <c r="AP7" s="302">
        <v>2.129032258064516</v>
      </c>
      <c r="AQ7" s="306">
        <v>1880</v>
      </c>
      <c r="AR7" s="297">
        <v>1420</v>
      </c>
      <c r="AS7" s="311">
        <v>1.7553191489361701</v>
      </c>
      <c r="AU7" s="352">
        <v>1</v>
      </c>
      <c r="AV7" s="289">
        <v>4000</v>
      </c>
      <c r="AW7" s="289">
        <v>4400</v>
      </c>
      <c r="AX7" s="297">
        <v>1570</v>
      </c>
      <c r="AY7" s="297">
        <v>2830</v>
      </c>
      <c r="AZ7" s="302">
        <v>2.8025477707006368</v>
      </c>
      <c r="BA7" s="306">
        <v>1900</v>
      </c>
      <c r="BB7" s="297">
        <v>2500</v>
      </c>
      <c r="BC7" s="311">
        <v>2.3157894736842106</v>
      </c>
      <c r="BE7" s="352">
        <v>1</v>
      </c>
      <c r="BF7" s="289">
        <v>5000</v>
      </c>
      <c r="BG7" s="289">
        <v>5500</v>
      </c>
      <c r="BH7" s="297">
        <v>1710</v>
      </c>
      <c r="BI7" s="297">
        <v>3790</v>
      </c>
      <c r="BJ7" s="302">
        <v>3.2163742690058479</v>
      </c>
      <c r="BK7" s="306">
        <v>2040</v>
      </c>
      <c r="BL7" s="297">
        <v>3460</v>
      </c>
      <c r="BM7" s="311">
        <v>2.6960784313725492</v>
      </c>
      <c r="BO7" s="352">
        <v>1</v>
      </c>
      <c r="BP7" s="289">
        <v>7500</v>
      </c>
      <c r="BQ7" s="289">
        <v>8250</v>
      </c>
      <c r="BR7" s="297">
        <v>2100</v>
      </c>
      <c r="BS7" s="297">
        <v>6150</v>
      </c>
      <c r="BT7" s="302">
        <v>3.9285714285714284</v>
      </c>
      <c r="BU7" s="306">
        <v>2430</v>
      </c>
      <c r="BV7" s="297">
        <v>5820</v>
      </c>
      <c r="BW7" s="311">
        <v>3.3950617283950617</v>
      </c>
      <c r="BY7" s="352">
        <v>1</v>
      </c>
      <c r="BZ7" s="289">
        <v>10000</v>
      </c>
      <c r="CA7" s="289">
        <v>11000</v>
      </c>
      <c r="CB7" s="297">
        <v>2330</v>
      </c>
      <c r="CC7" s="297">
        <v>8670</v>
      </c>
      <c r="CD7" s="302">
        <v>4.7210300429184553</v>
      </c>
      <c r="CE7" s="306">
        <v>2660</v>
      </c>
      <c r="CF7" s="297">
        <v>8340</v>
      </c>
      <c r="CG7" s="311">
        <v>4.1353383458646613</v>
      </c>
    </row>
    <row r="8" spans="2:85">
      <c r="B8" s="278" t="s">
        <v>39</v>
      </c>
      <c r="C8" s="280">
        <v>2000</v>
      </c>
      <c r="E8" s="289">
        <v>1980</v>
      </c>
      <c r="G8" s="352">
        <v>2</v>
      </c>
      <c r="H8" s="289">
        <v>1300</v>
      </c>
      <c r="I8" s="289">
        <v>1430.0000000000002</v>
      </c>
      <c r="J8" s="297">
        <v>1480</v>
      </c>
      <c r="K8" s="297">
        <v>-49.999999999999773</v>
      </c>
      <c r="L8" s="302">
        <v>0.96621621621621634</v>
      </c>
      <c r="M8" s="306">
        <v>1810</v>
      </c>
      <c r="N8" s="297">
        <v>-379.99999999999977</v>
      </c>
      <c r="O8" s="311">
        <v>0.79005524861878462</v>
      </c>
      <c r="Q8" s="352">
        <v>2</v>
      </c>
      <c r="R8" s="289">
        <v>2000</v>
      </c>
      <c r="S8" s="289">
        <v>2200</v>
      </c>
      <c r="T8" s="297">
        <v>1490</v>
      </c>
      <c r="U8" s="297">
        <v>710</v>
      </c>
      <c r="V8" s="302">
        <v>1.476510067114094</v>
      </c>
      <c r="W8" s="306">
        <v>1820</v>
      </c>
      <c r="X8" s="297">
        <v>380</v>
      </c>
      <c r="Y8" s="311">
        <v>1.2087912087912087</v>
      </c>
      <c r="AA8" s="352">
        <v>2</v>
      </c>
      <c r="AB8" s="289">
        <v>2500</v>
      </c>
      <c r="AC8" s="289">
        <v>2750</v>
      </c>
      <c r="AD8" s="297">
        <v>1500</v>
      </c>
      <c r="AE8" s="297">
        <v>1250</v>
      </c>
      <c r="AF8" s="302">
        <v>1.8333333333333333</v>
      </c>
      <c r="AG8" s="306">
        <v>1830</v>
      </c>
      <c r="AH8" s="297">
        <v>920</v>
      </c>
      <c r="AI8" s="311">
        <v>1.5027322404371584</v>
      </c>
      <c r="AK8" s="352">
        <v>2</v>
      </c>
      <c r="AL8" s="289">
        <v>3000</v>
      </c>
      <c r="AM8" s="289">
        <v>3300.0000000000005</v>
      </c>
      <c r="AN8" s="297">
        <v>1550</v>
      </c>
      <c r="AO8" s="297">
        <v>1750</v>
      </c>
      <c r="AP8" s="302">
        <v>2.129032258064516</v>
      </c>
      <c r="AQ8" s="306">
        <v>1880</v>
      </c>
      <c r="AR8" s="297">
        <v>1420</v>
      </c>
      <c r="AS8" s="311">
        <v>1.7553191489361701</v>
      </c>
      <c r="AU8" s="352">
        <v>2</v>
      </c>
      <c r="AV8" s="289">
        <v>4000</v>
      </c>
      <c r="AW8" s="289">
        <v>4400</v>
      </c>
      <c r="AX8" s="297">
        <v>1570</v>
      </c>
      <c r="AY8" s="297">
        <v>2830</v>
      </c>
      <c r="AZ8" s="302">
        <v>2.8025477707006368</v>
      </c>
      <c r="BA8" s="306">
        <v>1900</v>
      </c>
      <c r="BB8" s="297">
        <v>2500</v>
      </c>
      <c r="BC8" s="311">
        <v>2.3157894736842106</v>
      </c>
      <c r="BE8" s="352">
        <v>2</v>
      </c>
      <c r="BF8" s="289">
        <v>5000</v>
      </c>
      <c r="BG8" s="289">
        <v>5500</v>
      </c>
      <c r="BH8" s="297">
        <v>1710</v>
      </c>
      <c r="BI8" s="297">
        <v>3790</v>
      </c>
      <c r="BJ8" s="302">
        <v>3.2163742690058479</v>
      </c>
      <c r="BK8" s="306">
        <v>2040</v>
      </c>
      <c r="BL8" s="297">
        <v>3460</v>
      </c>
      <c r="BM8" s="311">
        <v>2.6960784313725492</v>
      </c>
      <c r="BO8" s="352">
        <v>2</v>
      </c>
      <c r="BP8" s="289">
        <v>7500</v>
      </c>
      <c r="BQ8" s="289">
        <v>8250</v>
      </c>
      <c r="BR8" s="297">
        <v>2100</v>
      </c>
      <c r="BS8" s="297">
        <v>6150</v>
      </c>
      <c r="BT8" s="302">
        <v>3.9285714285714284</v>
      </c>
      <c r="BU8" s="306">
        <v>2430</v>
      </c>
      <c r="BV8" s="297">
        <v>5820</v>
      </c>
      <c r="BW8" s="311">
        <v>3.3950617283950617</v>
      </c>
      <c r="BY8" s="352">
        <v>2</v>
      </c>
      <c r="BZ8" s="289">
        <v>10000</v>
      </c>
      <c r="CA8" s="289">
        <v>11000</v>
      </c>
      <c r="CB8" s="297">
        <v>2330</v>
      </c>
      <c r="CC8" s="297">
        <v>8670</v>
      </c>
      <c r="CD8" s="302">
        <v>4.7210300429184553</v>
      </c>
      <c r="CE8" s="306">
        <v>2660</v>
      </c>
      <c r="CF8" s="297">
        <v>8340</v>
      </c>
      <c r="CG8" s="311">
        <v>4.1353383458646613</v>
      </c>
    </row>
    <row r="9" spans="2:85">
      <c r="B9" s="278" t="s">
        <v>111</v>
      </c>
      <c r="C9" s="280">
        <v>2500</v>
      </c>
      <c r="E9" s="289">
        <v>1980</v>
      </c>
      <c r="G9" s="352">
        <v>3</v>
      </c>
      <c r="H9" s="289">
        <v>1300</v>
      </c>
      <c r="I9" s="289">
        <v>1430.0000000000002</v>
      </c>
      <c r="J9" s="297">
        <v>1480</v>
      </c>
      <c r="K9" s="297">
        <v>-49.999999999999773</v>
      </c>
      <c r="L9" s="302">
        <v>0.96621621621621634</v>
      </c>
      <c r="M9" s="306">
        <v>1810</v>
      </c>
      <c r="N9" s="297">
        <v>-379.99999999999977</v>
      </c>
      <c r="O9" s="311">
        <v>0.79005524861878462</v>
      </c>
      <c r="Q9" s="352">
        <v>3</v>
      </c>
      <c r="R9" s="289">
        <v>2000</v>
      </c>
      <c r="S9" s="289">
        <v>2200</v>
      </c>
      <c r="T9" s="297">
        <v>1490</v>
      </c>
      <c r="U9" s="297">
        <v>710</v>
      </c>
      <c r="V9" s="302">
        <v>1.476510067114094</v>
      </c>
      <c r="W9" s="306">
        <v>1820</v>
      </c>
      <c r="X9" s="297">
        <v>380</v>
      </c>
      <c r="Y9" s="311">
        <v>1.2087912087912087</v>
      </c>
      <c r="AA9" s="352">
        <v>3</v>
      </c>
      <c r="AB9" s="289">
        <v>2500</v>
      </c>
      <c r="AC9" s="289">
        <v>2750</v>
      </c>
      <c r="AD9" s="297">
        <v>1500</v>
      </c>
      <c r="AE9" s="297">
        <v>1250</v>
      </c>
      <c r="AF9" s="302">
        <v>1.8333333333333333</v>
      </c>
      <c r="AG9" s="306">
        <v>1830</v>
      </c>
      <c r="AH9" s="297">
        <v>920</v>
      </c>
      <c r="AI9" s="311">
        <v>1.5027322404371584</v>
      </c>
      <c r="AK9" s="352">
        <v>3</v>
      </c>
      <c r="AL9" s="289">
        <v>3000</v>
      </c>
      <c r="AM9" s="289">
        <v>3300.0000000000005</v>
      </c>
      <c r="AN9" s="297">
        <v>1550</v>
      </c>
      <c r="AO9" s="297">
        <v>1750</v>
      </c>
      <c r="AP9" s="302">
        <v>2.129032258064516</v>
      </c>
      <c r="AQ9" s="306">
        <v>1880</v>
      </c>
      <c r="AR9" s="297">
        <v>1420</v>
      </c>
      <c r="AS9" s="311">
        <v>1.7553191489361701</v>
      </c>
      <c r="AU9" s="352">
        <v>3</v>
      </c>
      <c r="AV9" s="289">
        <v>4000</v>
      </c>
      <c r="AW9" s="289">
        <v>4400</v>
      </c>
      <c r="AX9" s="297">
        <v>1570</v>
      </c>
      <c r="AY9" s="297">
        <v>2830</v>
      </c>
      <c r="AZ9" s="302">
        <v>2.8025477707006368</v>
      </c>
      <c r="BA9" s="306">
        <v>1900</v>
      </c>
      <c r="BB9" s="297">
        <v>2500</v>
      </c>
      <c r="BC9" s="311">
        <v>2.3157894736842106</v>
      </c>
      <c r="BE9" s="352">
        <v>3</v>
      </c>
      <c r="BF9" s="289">
        <v>5000</v>
      </c>
      <c r="BG9" s="289">
        <v>5500</v>
      </c>
      <c r="BH9" s="297">
        <v>1710</v>
      </c>
      <c r="BI9" s="297">
        <v>3790</v>
      </c>
      <c r="BJ9" s="302">
        <v>3.2163742690058479</v>
      </c>
      <c r="BK9" s="306">
        <v>2040</v>
      </c>
      <c r="BL9" s="297">
        <v>3460</v>
      </c>
      <c r="BM9" s="311">
        <v>2.6960784313725492</v>
      </c>
      <c r="BO9" s="352">
        <v>3</v>
      </c>
      <c r="BP9" s="289">
        <v>7500</v>
      </c>
      <c r="BQ9" s="289">
        <v>8250</v>
      </c>
      <c r="BR9" s="297">
        <v>2100</v>
      </c>
      <c r="BS9" s="297">
        <v>6150</v>
      </c>
      <c r="BT9" s="302">
        <v>3.9285714285714284</v>
      </c>
      <c r="BU9" s="306">
        <v>2430</v>
      </c>
      <c r="BV9" s="297">
        <v>5820</v>
      </c>
      <c r="BW9" s="311">
        <v>3.3950617283950617</v>
      </c>
      <c r="BY9" s="352">
        <v>3</v>
      </c>
      <c r="BZ9" s="289">
        <v>10000</v>
      </c>
      <c r="CA9" s="289">
        <v>11000</v>
      </c>
      <c r="CB9" s="297">
        <v>2330</v>
      </c>
      <c r="CC9" s="297">
        <v>8670</v>
      </c>
      <c r="CD9" s="302">
        <v>4.7210300429184553</v>
      </c>
      <c r="CE9" s="306">
        <v>2660</v>
      </c>
      <c r="CF9" s="297">
        <v>8340</v>
      </c>
      <c r="CG9" s="311">
        <v>4.1353383458646613</v>
      </c>
    </row>
    <row r="10" spans="2:85">
      <c r="B10" s="278" t="s">
        <v>264</v>
      </c>
      <c r="C10" s="280">
        <v>3000</v>
      </c>
      <c r="E10" s="289">
        <v>1980</v>
      </c>
      <c r="G10" s="352">
        <v>4</v>
      </c>
      <c r="H10" s="289">
        <v>1300</v>
      </c>
      <c r="I10" s="289">
        <v>1430.0000000000002</v>
      </c>
      <c r="J10" s="297">
        <v>1480</v>
      </c>
      <c r="K10" s="297">
        <v>-49.999999999999773</v>
      </c>
      <c r="L10" s="302">
        <v>0.96621621621621634</v>
      </c>
      <c r="M10" s="306">
        <v>1810</v>
      </c>
      <c r="N10" s="297">
        <v>-379.99999999999977</v>
      </c>
      <c r="O10" s="311">
        <v>0.79005524861878462</v>
      </c>
      <c r="Q10" s="352">
        <v>4</v>
      </c>
      <c r="R10" s="289">
        <v>2000</v>
      </c>
      <c r="S10" s="289">
        <v>2200</v>
      </c>
      <c r="T10" s="297">
        <v>1490</v>
      </c>
      <c r="U10" s="297">
        <v>710</v>
      </c>
      <c r="V10" s="302">
        <v>1.476510067114094</v>
      </c>
      <c r="W10" s="306">
        <v>1820</v>
      </c>
      <c r="X10" s="297">
        <v>380</v>
      </c>
      <c r="Y10" s="311">
        <v>1.2087912087912087</v>
      </c>
      <c r="AA10" s="352">
        <v>4</v>
      </c>
      <c r="AB10" s="289">
        <v>2500</v>
      </c>
      <c r="AC10" s="289">
        <v>2750</v>
      </c>
      <c r="AD10" s="297">
        <v>1500</v>
      </c>
      <c r="AE10" s="297">
        <v>1250</v>
      </c>
      <c r="AF10" s="302">
        <v>1.8333333333333333</v>
      </c>
      <c r="AG10" s="306">
        <v>1830</v>
      </c>
      <c r="AH10" s="297">
        <v>920</v>
      </c>
      <c r="AI10" s="311">
        <v>1.5027322404371584</v>
      </c>
      <c r="AK10" s="352">
        <v>4</v>
      </c>
      <c r="AL10" s="289">
        <v>3000</v>
      </c>
      <c r="AM10" s="289">
        <v>3300.0000000000005</v>
      </c>
      <c r="AN10" s="297">
        <v>1550</v>
      </c>
      <c r="AO10" s="297">
        <v>1750</v>
      </c>
      <c r="AP10" s="302">
        <v>2.129032258064516</v>
      </c>
      <c r="AQ10" s="306">
        <v>1880</v>
      </c>
      <c r="AR10" s="297">
        <v>1420</v>
      </c>
      <c r="AS10" s="311">
        <v>1.7553191489361701</v>
      </c>
      <c r="AU10" s="352">
        <v>4</v>
      </c>
      <c r="AV10" s="289">
        <v>4000</v>
      </c>
      <c r="AW10" s="289">
        <v>4400</v>
      </c>
      <c r="AX10" s="297">
        <v>1570</v>
      </c>
      <c r="AY10" s="297">
        <v>2830</v>
      </c>
      <c r="AZ10" s="302">
        <v>2.8025477707006368</v>
      </c>
      <c r="BA10" s="306">
        <v>1900</v>
      </c>
      <c r="BB10" s="297">
        <v>2500</v>
      </c>
      <c r="BC10" s="311">
        <v>2.3157894736842106</v>
      </c>
      <c r="BE10" s="352">
        <v>4</v>
      </c>
      <c r="BF10" s="289">
        <v>5000</v>
      </c>
      <c r="BG10" s="289">
        <v>5500</v>
      </c>
      <c r="BH10" s="297">
        <v>1710</v>
      </c>
      <c r="BI10" s="297">
        <v>3790</v>
      </c>
      <c r="BJ10" s="302">
        <v>3.2163742690058479</v>
      </c>
      <c r="BK10" s="306">
        <v>2040</v>
      </c>
      <c r="BL10" s="297">
        <v>3460</v>
      </c>
      <c r="BM10" s="311">
        <v>2.6960784313725492</v>
      </c>
      <c r="BO10" s="352">
        <v>4</v>
      </c>
      <c r="BP10" s="289">
        <v>7500</v>
      </c>
      <c r="BQ10" s="289">
        <v>8250</v>
      </c>
      <c r="BR10" s="297">
        <v>2100</v>
      </c>
      <c r="BS10" s="297">
        <v>6150</v>
      </c>
      <c r="BT10" s="302">
        <v>3.9285714285714284</v>
      </c>
      <c r="BU10" s="306">
        <v>2430</v>
      </c>
      <c r="BV10" s="297">
        <v>5820</v>
      </c>
      <c r="BW10" s="311">
        <v>3.3950617283950617</v>
      </c>
      <c r="BY10" s="352">
        <v>4</v>
      </c>
      <c r="BZ10" s="289">
        <v>10000</v>
      </c>
      <c r="CA10" s="289">
        <v>11000</v>
      </c>
      <c r="CB10" s="297">
        <v>2330</v>
      </c>
      <c r="CC10" s="297">
        <v>8670</v>
      </c>
      <c r="CD10" s="302">
        <v>4.7210300429184553</v>
      </c>
      <c r="CE10" s="306">
        <v>2660</v>
      </c>
      <c r="CF10" s="297">
        <v>8340</v>
      </c>
      <c r="CG10" s="311">
        <v>4.1353383458646613</v>
      </c>
    </row>
    <row r="11" spans="2:85" ht="14.25">
      <c r="B11" s="278" t="s">
        <v>265</v>
      </c>
      <c r="C11" s="280">
        <v>4000</v>
      </c>
      <c r="E11" s="290">
        <v>1980</v>
      </c>
      <c r="G11" s="353">
        <v>5</v>
      </c>
      <c r="H11" s="290">
        <v>1300</v>
      </c>
      <c r="I11" s="290">
        <v>1430.0000000000002</v>
      </c>
      <c r="J11" s="298">
        <v>1480</v>
      </c>
      <c r="K11" s="298">
        <v>-49.999999999999773</v>
      </c>
      <c r="L11" s="303">
        <v>0.96621621621621634</v>
      </c>
      <c r="M11" s="307">
        <v>1810</v>
      </c>
      <c r="N11" s="298">
        <v>-379.99999999999977</v>
      </c>
      <c r="O11" s="312">
        <v>0.79005524861878462</v>
      </c>
      <c r="Q11" s="353">
        <v>5</v>
      </c>
      <c r="R11" s="290">
        <v>2000</v>
      </c>
      <c r="S11" s="290">
        <v>2200</v>
      </c>
      <c r="T11" s="298">
        <v>1490</v>
      </c>
      <c r="U11" s="298">
        <v>710</v>
      </c>
      <c r="V11" s="303">
        <v>1.476510067114094</v>
      </c>
      <c r="W11" s="307">
        <v>1820</v>
      </c>
      <c r="X11" s="298">
        <v>380</v>
      </c>
      <c r="Y11" s="312">
        <v>1.2087912087912087</v>
      </c>
      <c r="AA11" s="353">
        <v>5</v>
      </c>
      <c r="AB11" s="290">
        <v>2500</v>
      </c>
      <c r="AC11" s="290">
        <v>2750</v>
      </c>
      <c r="AD11" s="298">
        <v>1500</v>
      </c>
      <c r="AE11" s="298">
        <v>1250</v>
      </c>
      <c r="AF11" s="303">
        <v>1.8333333333333333</v>
      </c>
      <c r="AG11" s="307">
        <v>1830</v>
      </c>
      <c r="AH11" s="298">
        <v>920</v>
      </c>
      <c r="AI11" s="312">
        <v>1.5027322404371584</v>
      </c>
      <c r="AK11" s="353">
        <v>5</v>
      </c>
      <c r="AL11" s="290">
        <v>3000</v>
      </c>
      <c r="AM11" s="290">
        <v>3300.0000000000005</v>
      </c>
      <c r="AN11" s="298">
        <v>1550</v>
      </c>
      <c r="AO11" s="298">
        <v>1750</v>
      </c>
      <c r="AP11" s="303">
        <v>2.129032258064516</v>
      </c>
      <c r="AQ11" s="307">
        <v>1880</v>
      </c>
      <c r="AR11" s="298">
        <v>1420</v>
      </c>
      <c r="AS11" s="312">
        <v>1.7553191489361701</v>
      </c>
      <c r="AU11" s="353">
        <v>5</v>
      </c>
      <c r="AV11" s="290">
        <v>4000</v>
      </c>
      <c r="AW11" s="290">
        <v>4400</v>
      </c>
      <c r="AX11" s="298">
        <v>1570</v>
      </c>
      <c r="AY11" s="298">
        <v>2830</v>
      </c>
      <c r="AZ11" s="303">
        <v>2.8025477707006368</v>
      </c>
      <c r="BA11" s="307">
        <v>1900</v>
      </c>
      <c r="BB11" s="298">
        <v>2500</v>
      </c>
      <c r="BC11" s="312">
        <v>2.3157894736842106</v>
      </c>
      <c r="BE11" s="353">
        <v>5</v>
      </c>
      <c r="BF11" s="290">
        <v>5000</v>
      </c>
      <c r="BG11" s="290">
        <v>5500</v>
      </c>
      <c r="BH11" s="298">
        <v>1710</v>
      </c>
      <c r="BI11" s="298">
        <v>3790</v>
      </c>
      <c r="BJ11" s="303">
        <v>3.2163742690058479</v>
      </c>
      <c r="BK11" s="307">
        <v>2040</v>
      </c>
      <c r="BL11" s="298">
        <v>3460</v>
      </c>
      <c r="BM11" s="312">
        <v>2.6960784313725492</v>
      </c>
      <c r="BO11" s="353">
        <v>5</v>
      </c>
      <c r="BP11" s="290">
        <v>7500</v>
      </c>
      <c r="BQ11" s="290">
        <v>8250</v>
      </c>
      <c r="BR11" s="298">
        <v>2100</v>
      </c>
      <c r="BS11" s="298">
        <v>6150</v>
      </c>
      <c r="BT11" s="303">
        <v>3.9285714285714284</v>
      </c>
      <c r="BU11" s="307">
        <v>2430</v>
      </c>
      <c r="BV11" s="298">
        <v>5820</v>
      </c>
      <c r="BW11" s="312">
        <v>3.3950617283950617</v>
      </c>
      <c r="BY11" s="353">
        <v>5</v>
      </c>
      <c r="BZ11" s="290">
        <v>10000</v>
      </c>
      <c r="CA11" s="290">
        <v>11000</v>
      </c>
      <c r="CB11" s="298">
        <v>2330</v>
      </c>
      <c r="CC11" s="298">
        <v>8670</v>
      </c>
      <c r="CD11" s="303">
        <v>4.7210300429184553</v>
      </c>
      <c r="CE11" s="307">
        <v>2660</v>
      </c>
      <c r="CF11" s="298">
        <v>8340</v>
      </c>
      <c r="CG11" s="312">
        <v>4.1353383458646613</v>
      </c>
    </row>
    <row r="12" spans="2:85">
      <c r="B12" s="278" t="s">
        <v>235</v>
      </c>
      <c r="C12" s="280">
        <v>5000</v>
      </c>
      <c r="E12" s="291">
        <v>1980</v>
      </c>
      <c r="G12" s="354">
        <v>6</v>
      </c>
      <c r="H12" s="291">
        <v>1300</v>
      </c>
      <c r="I12" s="291">
        <v>1430.0000000000002</v>
      </c>
      <c r="J12" s="299">
        <v>1480</v>
      </c>
      <c r="K12" s="299">
        <v>-49.999999999999773</v>
      </c>
      <c r="L12" s="304">
        <v>0.96621621621621634</v>
      </c>
      <c r="M12" s="308">
        <v>1810</v>
      </c>
      <c r="N12" s="299">
        <v>-379.99999999999977</v>
      </c>
      <c r="O12" s="313">
        <v>0.79005524861878462</v>
      </c>
      <c r="Q12" s="354">
        <v>6</v>
      </c>
      <c r="R12" s="291">
        <v>2000</v>
      </c>
      <c r="S12" s="291">
        <v>2200</v>
      </c>
      <c r="T12" s="299">
        <v>1490</v>
      </c>
      <c r="U12" s="299">
        <v>710</v>
      </c>
      <c r="V12" s="304">
        <v>1.476510067114094</v>
      </c>
      <c r="W12" s="308">
        <v>1820</v>
      </c>
      <c r="X12" s="299">
        <v>380</v>
      </c>
      <c r="Y12" s="313">
        <v>1.2087912087912087</v>
      </c>
      <c r="AA12" s="354">
        <v>6</v>
      </c>
      <c r="AB12" s="291">
        <v>2500</v>
      </c>
      <c r="AC12" s="291">
        <v>2750</v>
      </c>
      <c r="AD12" s="299">
        <v>1500</v>
      </c>
      <c r="AE12" s="299">
        <v>1250</v>
      </c>
      <c r="AF12" s="304">
        <v>1.8333333333333333</v>
      </c>
      <c r="AG12" s="308">
        <v>1830</v>
      </c>
      <c r="AH12" s="299">
        <v>920</v>
      </c>
      <c r="AI12" s="313">
        <v>1.5027322404371584</v>
      </c>
      <c r="AK12" s="354">
        <v>6</v>
      </c>
      <c r="AL12" s="291">
        <v>3000</v>
      </c>
      <c r="AM12" s="291">
        <v>3300.0000000000005</v>
      </c>
      <c r="AN12" s="299">
        <v>1550</v>
      </c>
      <c r="AO12" s="299">
        <v>1750</v>
      </c>
      <c r="AP12" s="304">
        <v>2.129032258064516</v>
      </c>
      <c r="AQ12" s="308">
        <v>1880</v>
      </c>
      <c r="AR12" s="299">
        <v>1420</v>
      </c>
      <c r="AS12" s="313">
        <v>1.7553191489361701</v>
      </c>
      <c r="AU12" s="354">
        <v>6</v>
      </c>
      <c r="AV12" s="291">
        <v>4000</v>
      </c>
      <c r="AW12" s="291">
        <v>4400</v>
      </c>
      <c r="AX12" s="299">
        <v>1570</v>
      </c>
      <c r="AY12" s="299">
        <v>2830</v>
      </c>
      <c r="AZ12" s="304">
        <v>2.8025477707006368</v>
      </c>
      <c r="BA12" s="308">
        <v>1900</v>
      </c>
      <c r="BB12" s="299">
        <v>2500</v>
      </c>
      <c r="BC12" s="313">
        <v>2.3157894736842106</v>
      </c>
      <c r="BE12" s="354">
        <v>6</v>
      </c>
      <c r="BF12" s="291">
        <v>5000</v>
      </c>
      <c r="BG12" s="291">
        <v>5500</v>
      </c>
      <c r="BH12" s="299">
        <v>1710</v>
      </c>
      <c r="BI12" s="299">
        <v>3790</v>
      </c>
      <c r="BJ12" s="304">
        <v>3.2163742690058479</v>
      </c>
      <c r="BK12" s="308">
        <v>2040</v>
      </c>
      <c r="BL12" s="299">
        <v>3460</v>
      </c>
      <c r="BM12" s="313">
        <v>2.6960784313725492</v>
      </c>
      <c r="BO12" s="354">
        <v>6</v>
      </c>
      <c r="BP12" s="291">
        <v>7500</v>
      </c>
      <c r="BQ12" s="291">
        <v>8250</v>
      </c>
      <c r="BR12" s="299">
        <v>2100</v>
      </c>
      <c r="BS12" s="299">
        <v>6150</v>
      </c>
      <c r="BT12" s="304">
        <v>3.9285714285714284</v>
      </c>
      <c r="BU12" s="308">
        <v>2430</v>
      </c>
      <c r="BV12" s="299">
        <v>5820</v>
      </c>
      <c r="BW12" s="313">
        <v>3.3950617283950617</v>
      </c>
      <c r="BY12" s="354">
        <v>6</v>
      </c>
      <c r="BZ12" s="291">
        <v>10000</v>
      </c>
      <c r="CA12" s="291">
        <v>11000</v>
      </c>
      <c r="CB12" s="299">
        <v>2330</v>
      </c>
      <c r="CC12" s="299">
        <v>8670</v>
      </c>
      <c r="CD12" s="304">
        <v>4.7210300429184553</v>
      </c>
      <c r="CE12" s="308">
        <v>2660</v>
      </c>
      <c r="CF12" s="299">
        <v>8340</v>
      </c>
      <c r="CG12" s="313">
        <v>4.1353383458646613</v>
      </c>
    </row>
    <row r="13" spans="2:85">
      <c r="B13" s="278" t="s">
        <v>266</v>
      </c>
      <c r="C13" s="280">
        <v>7500</v>
      </c>
      <c r="E13" s="289">
        <v>1980</v>
      </c>
      <c r="G13" s="352">
        <v>7</v>
      </c>
      <c r="H13" s="289">
        <v>1300</v>
      </c>
      <c r="I13" s="289">
        <v>1430.0000000000002</v>
      </c>
      <c r="J13" s="297">
        <v>1480</v>
      </c>
      <c r="K13" s="297">
        <v>-49.999999999999773</v>
      </c>
      <c r="L13" s="302">
        <v>0.96621621621621634</v>
      </c>
      <c r="M13" s="306">
        <v>1810</v>
      </c>
      <c r="N13" s="297">
        <v>-379.99999999999977</v>
      </c>
      <c r="O13" s="311">
        <v>0.79005524861878462</v>
      </c>
      <c r="Q13" s="352">
        <v>7</v>
      </c>
      <c r="R13" s="289">
        <v>2000</v>
      </c>
      <c r="S13" s="289">
        <v>2200</v>
      </c>
      <c r="T13" s="297">
        <v>1490</v>
      </c>
      <c r="U13" s="297">
        <v>710</v>
      </c>
      <c r="V13" s="302">
        <v>1.476510067114094</v>
      </c>
      <c r="W13" s="306">
        <v>1820</v>
      </c>
      <c r="X13" s="297">
        <v>380</v>
      </c>
      <c r="Y13" s="311">
        <v>1.2087912087912087</v>
      </c>
      <c r="AA13" s="352">
        <v>7</v>
      </c>
      <c r="AB13" s="289">
        <v>2500</v>
      </c>
      <c r="AC13" s="289">
        <v>2750</v>
      </c>
      <c r="AD13" s="297">
        <v>1500</v>
      </c>
      <c r="AE13" s="297">
        <v>1250</v>
      </c>
      <c r="AF13" s="302">
        <v>1.8333333333333333</v>
      </c>
      <c r="AG13" s="306">
        <v>1830</v>
      </c>
      <c r="AH13" s="297">
        <v>920</v>
      </c>
      <c r="AI13" s="311">
        <v>1.5027322404371584</v>
      </c>
      <c r="AK13" s="352">
        <v>7</v>
      </c>
      <c r="AL13" s="289">
        <v>3000</v>
      </c>
      <c r="AM13" s="289">
        <v>3300.0000000000005</v>
      </c>
      <c r="AN13" s="297">
        <v>1550</v>
      </c>
      <c r="AO13" s="297">
        <v>1750</v>
      </c>
      <c r="AP13" s="302">
        <v>2.129032258064516</v>
      </c>
      <c r="AQ13" s="306">
        <v>1880</v>
      </c>
      <c r="AR13" s="297">
        <v>1420</v>
      </c>
      <c r="AS13" s="311">
        <v>1.7553191489361701</v>
      </c>
      <c r="AU13" s="352">
        <v>7</v>
      </c>
      <c r="AV13" s="289">
        <v>4000</v>
      </c>
      <c r="AW13" s="289">
        <v>4400</v>
      </c>
      <c r="AX13" s="297">
        <v>1570</v>
      </c>
      <c r="AY13" s="297">
        <v>2830</v>
      </c>
      <c r="AZ13" s="302">
        <v>2.8025477707006368</v>
      </c>
      <c r="BA13" s="306">
        <v>1900</v>
      </c>
      <c r="BB13" s="297">
        <v>2500</v>
      </c>
      <c r="BC13" s="311">
        <v>2.3157894736842106</v>
      </c>
      <c r="BE13" s="352">
        <v>7</v>
      </c>
      <c r="BF13" s="289">
        <v>5000</v>
      </c>
      <c r="BG13" s="289">
        <v>5500</v>
      </c>
      <c r="BH13" s="297">
        <v>1710</v>
      </c>
      <c r="BI13" s="297">
        <v>3790</v>
      </c>
      <c r="BJ13" s="302">
        <v>3.2163742690058479</v>
      </c>
      <c r="BK13" s="306">
        <v>2040</v>
      </c>
      <c r="BL13" s="297">
        <v>3460</v>
      </c>
      <c r="BM13" s="311">
        <v>2.6960784313725492</v>
      </c>
      <c r="BO13" s="352">
        <v>7</v>
      </c>
      <c r="BP13" s="289">
        <v>7500</v>
      </c>
      <c r="BQ13" s="289">
        <v>8250</v>
      </c>
      <c r="BR13" s="297">
        <v>2100</v>
      </c>
      <c r="BS13" s="297">
        <v>6150</v>
      </c>
      <c r="BT13" s="302">
        <v>3.9285714285714284</v>
      </c>
      <c r="BU13" s="306">
        <v>2430</v>
      </c>
      <c r="BV13" s="297">
        <v>5820</v>
      </c>
      <c r="BW13" s="311">
        <v>3.3950617283950617</v>
      </c>
      <c r="BY13" s="352">
        <v>7</v>
      </c>
      <c r="BZ13" s="289">
        <v>10000</v>
      </c>
      <c r="CA13" s="289">
        <v>11000</v>
      </c>
      <c r="CB13" s="297">
        <v>2330</v>
      </c>
      <c r="CC13" s="297">
        <v>8670</v>
      </c>
      <c r="CD13" s="302">
        <v>4.7210300429184553</v>
      </c>
      <c r="CE13" s="306">
        <v>2660</v>
      </c>
      <c r="CF13" s="297">
        <v>8340</v>
      </c>
      <c r="CG13" s="311">
        <v>4.1353383458646613</v>
      </c>
    </row>
    <row r="14" spans="2:85">
      <c r="B14" s="278" t="s">
        <v>217</v>
      </c>
      <c r="C14" s="280">
        <v>10000</v>
      </c>
      <c r="E14" s="289">
        <v>1980</v>
      </c>
      <c r="G14" s="352">
        <v>8</v>
      </c>
      <c r="H14" s="289">
        <v>1300</v>
      </c>
      <c r="I14" s="289">
        <v>1430.0000000000002</v>
      </c>
      <c r="J14" s="297">
        <v>1480</v>
      </c>
      <c r="K14" s="297">
        <v>-49.999999999999773</v>
      </c>
      <c r="L14" s="302">
        <v>0.96621621621621634</v>
      </c>
      <c r="M14" s="306">
        <v>1810</v>
      </c>
      <c r="N14" s="297">
        <v>-379.99999999999977</v>
      </c>
      <c r="O14" s="311">
        <v>0.79005524861878462</v>
      </c>
      <c r="Q14" s="352">
        <v>8</v>
      </c>
      <c r="R14" s="289">
        <v>2000</v>
      </c>
      <c r="S14" s="289">
        <v>2200</v>
      </c>
      <c r="T14" s="297">
        <v>1490</v>
      </c>
      <c r="U14" s="297">
        <v>710</v>
      </c>
      <c r="V14" s="302">
        <v>1.476510067114094</v>
      </c>
      <c r="W14" s="306">
        <v>1820</v>
      </c>
      <c r="X14" s="297">
        <v>380</v>
      </c>
      <c r="Y14" s="311">
        <v>1.2087912087912087</v>
      </c>
      <c r="AA14" s="352">
        <v>8</v>
      </c>
      <c r="AB14" s="289">
        <v>2500</v>
      </c>
      <c r="AC14" s="289">
        <v>2750</v>
      </c>
      <c r="AD14" s="297">
        <v>1500</v>
      </c>
      <c r="AE14" s="297">
        <v>1250</v>
      </c>
      <c r="AF14" s="302">
        <v>1.8333333333333333</v>
      </c>
      <c r="AG14" s="306">
        <v>1830</v>
      </c>
      <c r="AH14" s="297">
        <v>920</v>
      </c>
      <c r="AI14" s="311">
        <v>1.5027322404371584</v>
      </c>
      <c r="AK14" s="352">
        <v>8</v>
      </c>
      <c r="AL14" s="289">
        <v>3000</v>
      </c>
      <c r="AM14" s="289">
        <v>3300.0000000000005</v>
      </c>
      <c r="AN14" s="297">
        <v>1550</v>
      </c>
      <c r="AO14" s="297">
        <v>1750</v>
      </c>
      <c r="AP14" s="302">
        <v>2.129032258064516</v>
      </c>
      <c r="AQ14" s="306">
        <v>1880</v>
      </c>
      <c r="AR14" s="297">
        <v>1420</v>
      </c>
      <c r="AS14" s="311">
        <v>1.7553191489361701</v>
      </c>
      <c r="AU14" s="352">
        <v>8</v>
      </c>
      <c r="AV14" s="289">
        <v>4000</v>
      </c>
      <c r="AW14" s="289">
        <v>4400</v>
      </c>
      <c r="AX14" s="297">
        <v>1570</v>
      </c>
      <c r="AY14" s="297">
        <v>2830</v>
      </c>
      <c r="AZ14" s="302">
        <v>2.8025477707006368</v>
      </c>
      <c r="BA14" s="306">
        <v>1900</v>
      </c>
      <c r="BB14" s="297">
        <v>2500</v>
      </c>
      <c r="BC14" s="311">
        <v>2.3157894736842106</v>
      </c>
      <c r="BE14" s="352">
        <v>8</v>
      </c>
      <c r="BF14" s="289">
        <v>5000</v>
      </c>
      <c r="BG14" s="289">
        <v>5500</v>
      </c>
      <c r="BH14" s="297">
        <v>1710</v>
      </c>
      <c r="BI14" s="297">
        <v>3790</v>
      </c>
      <c r="BJ14" s="302">
        <v>3.2163742690058479</v>
      </c>
      <c r="BK14" s="306">
        <v>2040</v>
      </c>
      <c r="BL14" s="297">
        <v>3460</v>
      </c>
      <c r="BM14" s="311">
        <v>2.6960784313725492</v>
      </c>
      <c r="BO14" s="352">
        <v>8</v>
      </c>
      <c r="BP14" s="289">
        <v>7500</v>
      </c>
      <c r="BQ14" s="289">
        <v>8250</v>
      </c>
      <c r="BR14" s="297">
        <v>2100</v>
      </c>
      <c r="BS14" s="297">
        <v>6150</v>
      </c>
      <c r="BT14" s="302">
        <v>3.9285714285714284</v>
      </c>
      <c r="BU14" s="306">
        <v>2430</v>
      </c>
      <c r="BV14" s="297">
        <v>5820</v>
      </c>
      <c r="BW14" s="311">
        <v>3.3950617283950617</v>
      </c>
      <c r="BY14" s="352">
        <v>8</v>
      </c>
      <c r="BZ14" s="289">
        <v>10000</v>
      </c>
      <c r="CA14" s="289">
        <v>11000</v>
      </c>
      <c r="CB14" s="297">
        <v>2330</v>
      </c>
      <c r="CC14" s="297">
        <v>8670</v>
      </c>
      <c r="CD14" s="302">
        <v>4.7210300429184553</v>
      </c>
      <c r="CE14" s="306">
        <v>2660</v>
      </c>
      <c r="CF14" s="297">
        <v>8340</v>
      </c>
      <c r="CG14" s="311">
        <v>4.1353383458646613</v>
      </c>
    </row>
    <row r="15" spans="2:85">
      <c r="E15" s="289">
        <v>1980</v>
      </c>
      <c r="G15" s="352">
        <v>9</v>
      </c>
      <c r="H15" s="289">
        <v>1300</v>
      </c>
      <c r="I15" s="289">
        <v>1430.0000000000002</v>
      </c>
      <c r="J15" s="297">
        <v>1480</v>
      </c>
      <c r="K15" s="297">
        <v>-49.999999999999773</v>
      </c>
      <c r="L15" s="302">
        <v>0.96621621621621634</v>
      </c>
      <c r="M15" s="306">
        <v>1810</v>
      </c>
      <c r="N15" s="297">
        <v>-379.99999999999977</v>
      </c>
      <c r="O15" s="311">
        <v>0.79005524861878462</v>
      </c>
      <c r="Q15" s="352">
        <v>9</v>
      </c>
      <c r="R15" s="289">
        <v>2000</v>
      </c>
      <c r="S15" s="289">
        <v>2200</v>
      </c>
      <c r="T15" s="297">
        <v>1490</v>
      </c>
      <c r="U15" s="297">
        <v>710</v>
      </c>
      <c r="V15" s="302">
        <v>1.476510067114094</v>
      </c>
      <c r="W15" s="306">
        <v>1820</v>
      </c>
      <c r="X15" s="297">
        <v>380</v>
      </c>
      <c r="Y15" s="311">
        <v>1.2087912087912087</v>
      </c>
      <c r="AA15" s="352">
        <v>9</v>
      </c>
      <c r="AB15" s="289">
        <v>2500</v>
      </c>
      <c r="AC15" s="289">
        <v>2750</v>
      </c>
      <c r="AD15" s="297">
        <v>1500</v>
      </c>
      <c r="AE15" s="297">
        <v>1250</v>
      </c>
      <c r="AF15" s="302">
        <v>1.8333333333333333</v>
      </c>
      <c r="AG15" s="306">
        <v>1830</v>
      </c>
      <c r="AH15" s="297">
        <v>920</v>
      </c>
      <c r="AI15" s="311">
        <v>1.5027322404371584</v>
      </c>
      <c r="AK15" s="352">
        <v>9</v>
      </c>
      <c r="AL15" s="289">
        <v>3000</v>
      </c>
      <c r="AM15" s="289">
        <v>3300.0000000000005</v>
      </c>
      <c r="AN15" s="297">
        <v>1550</v>
      </c>
      <c r="AO15" s="297">
        <v>1750</v>
      </c>
      <c r="AP15" s="302">
        <v>2.129032258064516</v>
      </c>
      <c r="AQ15" s="306">
        <v>1880</v>
      </c>
      <c r="AR15" s="297">
        <v>1420</v>
      </c>
      <c r="AS15" s="311">
        <v>1.7553191489361701</v>
      </c>
      <c r="AU15" s="352">
        <v>9</v>
      </c>
      <c r="AV15" s="289">
        <v>4000</v>
      </c>
      <c r="AW15" s="289">
        <v>4400</v>
      </c>
      <c r="AX15" s="297">
        <v>1570</v>
      </c>
      <c r="AY15" s="297">
        <v>2830</v>
      </c>
      <c r="AZ15" s="302">
        <v>2.8025477707006368</v>
      </c>
      <c r="BA15" s="306">
        <v>1900</v>
      </c>
      <c r="BB15" s="297">
        <v>2500</v>
      </c>
      <c r="BC15" s="311">
        <v>2.3157894736842106</v>
      </c>
      <c r="BE15" s="352">
        <v>9</v>
      </c>
      <c r="BF15" s="289">
        <v>5000</v>
      </c>
      <c r="BG15" s="289">
        <v>5500</v>
      </c>
      <c r="BH15" s="297">
        <v>1710</v>
      </c>
      <c r="BI15" s="297">
        <v>3790</v>
      </c>
      <c r="BJ15" s="302">
        <v>3.2163742690058479</v>
      </c>
      <c r="BK15" s="306">
        <v>2040</v>
      </c>
      <c r="BL15" s="297">
        <v>3460</v>
      </c>
      <c r="BM15" s="311">
        <v>2.6960784313725492</v>
      </c>
      <c r="BO15" s="352">
        <v>9</v>
      </c>
      <c r="BP15" s="289">
        <v>7500</v>
      </c>
      <c r="BQ15" s="289">
        <v>8250</v>
      </c>
      <c r="BR15" s="297">
        <v>2100</v>
      </c>
      <c r="BS15" s="297">
        <v>6150</v>
      </c>
      <c r="BT15" s="302">
        <v>3.9285714285714284</v>
      </c>
      <c r="BU15" s="306">
        <v>2430</v>
      </c>
      <c r="BV15" s="297">
        <v>5820</v>
      </c>
      <c r="BW15" s="311">
        <v>3.3950617283950617</v>
      </c>
      <c r="BY15" s="352">
        <v>9</v>
      </c>
      <c r="BZ15" s="289">
        <v>10000</v>
      </c>
      <c r="CA15" s="289">
        <v>11000</v>
      </c>
      <c r="CB15" s="297">
        <v>2330</v>
      </c>
      <c r="CC15" s="297">
        <v>8670</v>
      </c>
      <c r="CD15" s="302">
        <v>4.7210300429184553</v>
      </c>
      <c r="CE15" s="306">
        <v>2660</v>
      </c>
      <c r="CF15" s="297">
        <v>8340</v>
      </c>
      <c r="CG15" s="311">
        <v>4.1353383458646613</v>
      </c>
    </row>
    <row r="16" spans="2:85" ht="14.25">
      <c r="E16" s="290">
        <v>1980</v>
      </c>
      <c r="G16" s="353">
        <v>10</v>
      </c>
      <c r="H16" s="290">
        <v>1300</v>
      </c>
      <c r="I16" s="290">
        <v>1430.0000000000002</v>
      </c>
      <c r="J16" s="298">
        <v>1480</v>
      </c>
      <c r="K16" s="298">
        <v>-49.999999999999773</v>
      </c>
      <c r="L16" s="303">
        <v>0.96621621621621634</v>
      </c>
      <c r="M16" s="307">
        <v>1810</v>
      </c>
      <c r="N16" s="298">
        <v>-379.99999999999977</v>
      </c>
      <c r="O16" s="312">
        <v>0.79005524861878462</v>
      </c>
      <c r="Q16" s="353">
        <v>10</v>
      </c>
      <c r="R16" s="290">
        <v>2000</v>
      </c>
      <c r="S16" s="290">
        <v>2200</v>
      </c>
      <c r="T16" s="298">
        <v>1490</v>
      </c>
      <c r="U16" s="298">
        <v>710</v>
      </c>
      <c r="V16" s="303">
        <v>1.476510067114094</v>
      </c>
      <c r="W16" s="307">
        <v>1820</v>
      </c>
      <c r="X16" s="298">
        <v>380</v>
      </c>
      <c r="Y16" s="312">
        <v>1.2087912087912087</v>
      </c>
      <c r="AA16" s="353">
        <v>10</v>
      </c>
      <c r="AB16" s="290">
        <v>2500</v>
      </c>
      <c r="AC16" s="290">
        <v>2750</v>
      </c>
      <c r="AD16" s="298">
        <v>1500</v>
      </c>
      <c r="AE16" s="298">
        <v>1250</v>
      </c>
      <c r="AF16" s="303">
        <v>1.8333333333333333</v>
      </c>
      <c r="AG16" s="307">
        <v>1830</v>
      </c>
      <c r="AH16" s="298">
        <v>920</v>
      </c>
      <c r="AI16" s="312">
        <v>1.5027322404371584</v>
      </c>
      <c r="AK16" s="353">
        <v>10</v>
      </c>
      <c r="AL16" s="290">
        <v>3000</v>
      </c>
      <c r="AM16" s="290">
        <v>3300.0000000000005</v>
      </c>
      <c r="AN16" s="298">
        <v>1550</v>
      </c>
      <c r="AO16" s="298">
        <v>1750</v>
      </c>
      <c r="AP16" s="303">
        <v>2.129032258064516</v>
      </c>
      <c r="AQ16" s="307">
        <v>1880</v>
      </c>
      <c r="AR16" s="298">
        <v>1420</v>
      </c>
      <c r="AS16" s="312">
        <v>1.7553191489361701</v>
      </c>
      <c r="AU16" s="353">
        <v>10</v>
      </c>
      <c r="AV16" s="290">
        <v>4000</v>
      </c>
      <c r="AW16" s="290">
        <v>4400</v>
      </c>
      <c r="AX16" s="298">
        <v>1570</v>
      </c>
      <c r="AY16" s="298">
        <v>2830</v>
      </c>
      <c r="AZ16" s="303">
        <v>2.8025477707006368</v>
      </c>
      <c r="BA16" s="307">
        <v>1900</v>
      </c>
      <c r="BB16" s="298">
        <v>2500</v>
      </c>
      <c r="BC16" s="312">
        <v>2.3157894736842106</v>
      </c>
      <c r="BE16" s="353">
        <v>10</v>
      </c>
      <c r="BF16" s="290">
        <v>5000</v>
      </c>
      <c r="BG16" s="290">
        <v>5500</v>
      </c>
      <c r="BH16" s="298">
        <v>1710</v>
      </c>
      <c r="BI16" s="298">
        <v>3790</v>
      </c>
      <c r="BJ16" s="303">
        <v>3.2163742690058479</v>
      </c>
      <c r="BK16" s="307">
        <v>2040</v>
      </c>
      <c r="BL16" s="298">
        <v>3460</v>
      </c>
      <c r="BM16" s="312">
        <v>2.6960784313725492</v>
      </c>
      <c r="BO16" s="353">
        <v>10</v>
      </c>
      <c r="BP16" s="290">
        <v>7500</v>
      </c>
      <c r="BQ16" s="290">
        <v>8250</v>
      </c>
      <c r="BR16" s="298">
        <v>2100</v>
      </c>
      <c r="BS16" s="298">
        <v>6150</v>
      </c>
      <c r="BT16" s="303">
        <v>3.9285714285714284</v>
      </c>
      <c r="BU16" s="307">
        <v>2430</v>
      </c>
      <c r="BV16" s="298">
        <v>5820</v>
      </c>
      <c r="BW16" s="312">
        <v>3.3950617283950617</v>
      </c>
      <c r="BY16" s="353">
        <v>10</v>
      </c>
      <c r="BZ16" s="290">
        <v>10000</v>
      </c>
      <c r="CA16" s="290">
        <v>11000</v>
      </c>
      <c r="CB16" s="298">
        <v>2330</v>
      </c>
      <c r="CC16" s="298">
        <v>8670</v>
      </c>
      <c r="CD16" s="303">
        <v>4.7210300429184553</v>
      </c>
      <c r="CE16" s="307">
        <v>2660</v>
      </c>
      <c r="CF16" s="298">
        <v>8340</v>
      </c>
      <c r="CG16" s="312">
        <v>4.1353383458646613</v>
      </c>
    </row>
    <row r="17" spans="2:85">
      <c r="B17" s="350" t="s">
        <v>249</v>
      </c>
      <c r="C17" s="351"/>
      <c r="E17" s="291">
        <v>2170</v>
      </c>
      <c r="G17" s="354">
        <v>11</v>
      </c>
      <c r="H17" s="291">
        <v>1480</v>
      </c>
      <c r="I17" s="291">
        <v>1628.0000000000002</v>
      </c>
      <c r="J17" s="299">
        <v>1660</v>
      </c>
      <c r="K17" s="299">
        <v>-31.999999999999773</v>
      </c>
      <c r="L17" s="304">
        <v>0.98072289156626524</v>
      </c>
      <c r="M17" s="308">
        <v>2000</v>
      </c>
      <c r="N17" s="299">
        <v>-371.99999999999977</v>
      </c>
      <c r="O17" s="313">
        <v>0.81400000000000017</v>
      </c>
      <c r="Q17" s="354">
        <v>11</v>
      </c>
      <c r="R17" s="291">
        <v>2180</v>
      </c>
      <c r="S17" s="291">
        <v>2398</v>
      </c>
      <c r="T17" s="299">
        <v>1670</v>
      </c>
      <c r="U17" s="299">
        <v>728</v>
      </c>
      <c r="V17" s="304">
        <v>1.4359281437125748</v>
      </c>
      <c r="W17" s="308">
        <v>2010</v>
      </c>
      <c r="X17" s="299">
        <v>388</v>
      </c>
      <c r="Y17" s="313">
        <v>1.1930348258706467</v>
      </c>
      <c r="AA17" s="354">
        <v>11</v>
      </c>
      <c r="AB17" s="291">
        <v>2680</v>
      </c>
      <c r="AC17" s="291">
        <v>2948.0000000000005</v>
      </c>
      <c r="AD17" s="299">
        <v>1690</v>
      </c>
      <c r="AE17" s="299">
        <v>1258.0000000000005</v>
      </c>
      <c r="AF17" s="304">
        <v>1.7443786982248524</v>
      </c>
      <c r="AG17" s="308">
        <v>2030</v>
      </c>
      <c r="AH17" s="299">
        <v>918.00000000000045</v>
      </c>
      <c r="AI17" s="313">
        <v>1.4522167487684732</v>
      </c>
      <c r="AK17" s="354">
        <v>11</v>
      </c>
      <c r="AL17" s="291">
        <v>3180</v>
      </c>
      <c r="AM17" s="291">
        <v>3498.0000000000005</v>
      </c>
      <c r="AN17" s="299">
        <v>1730</v>
      </c>
      <c r="AO17" s="299">
        <v>1768.0000000000005</v>
      </c>
      <c r="AP17" s="304">
        <v>2.0219653179190753</v>
      </c>
      <c r="AQ17" s="308">
        <v>2070</v>
      </c>
      <c r="AR17" s="299">
        <v>1428.0000000000005</v>
      </c>
      <c r="AS17" s="313">
        <v>1.6898550724637684</v>
      </c>
      <c r="AU17" s="354">
        <v>11</v>
      </c>
      <c r="AV17" s="291">
        <v>4180</v>
      </c>
      <c r="AW17" s="291">
        <v>4598</v>
      </c>
      <c r="AX17" s="299">
        <v>1760</v>
      </c>
      <c r="AY17" s="299">
        <v>2838</v>
      </c>
      <c r="AZ17" s="304">
        <v>2.6124999999999998</v>
      </c>
      <c r="BA17" s="308">
        <v>2100</v>
      </c>
      <c r="BB17" s="299">
        <v>2498</v>
      </c>
      <c r="BC17" s="313">
        <v>2.1895238095238096</v>
      </c>
      <c r="BE17" s="354">
        <v>11</v>
      </c>
      <c r="BF17" s="291">
        <v>5180</v>
      </c>
      <c r="BG17" s="291">
        <v>5698.0000000000009</v>
      </c>
      <c r="BH17" s="299">
        <v>1900</v>
      </c>
      <c r="BI17" s="299">
        <v>3798.0000000000009</v>
      </c>
      <c r="BJ17" s="304">
        <v>2.998947368421053</v>
      </c>
      <c r="BK17" s="308">
        <v>2240</v>
      </c>
      <c r="BL17" s="299">
        <v>3458.0000000000009</v>
      </c>
      <c r="BM17" s="313">
        <v>2.5437500000000006</v>
      </c>
      <c r="BO17" s="354">
        <v>11</v>
      </c>
      <c r="BP17" s="291">
        <v>7680</v>
      </c>
      <c r="BQ17" s="291">
        <v>8448</v>
      </c>
      <c r="BR17" s="299">
        <v>2280</v>
      </c>
      <c r="BS17" s="299">
        <v>6168</v>
      </c>
      <c r="BT17" s="304">
        <v>3.7052631578947368</v>
      </c>
      <c r="BU17" s="308">
        <v>2620</v>
      </c>
      <c r="BV17" s="299">
        <v>5828</v>
      </c>
      <c r="BW17" s="313">
        <v>3.2244274809160305</v>
      </c>
      <c r="BY17" s="354">
        <v>11</v>
      </c>
      <c r="BZ17" s="291">
        <v>10180</v>
      </c>
      <c r="CA17" s="291">
        <v>11198</v>
      </c>
      <c r="CB17" s="299">
        <v>2510</v>
      </c>
      <c r="CC17" s="299">
        <v>8688</v>
      </c>
      <c r="CD17" s="304">
        <v>4.4613545816733069</v>
      </c>
      <c r="CE17" s="308">
        <v>2860</v>
      </c>
      <c r="CF17" s="299">
        <v>8338</v>
      </c>
      <c r="CG17" s="313">
        <v>3.9153846153846152</v>
      </c>
    </row>
    <row r="18" spans="2:85">
      <c r="B18" s="278" t="s">
        <v>267</v>
      </c>
      <c r="C18" s="280">
        <v>0</v>
      </c>
      <c r="E18" s="289">
        <v>2370</v>
      </c>
      <c r="G18" s="352">
        <v>12</v>
      </c>
      <c r="H18" s="289">
        <v>1660</v>
      </c>
      <c r="I18" s="289">
        <v>1826.0000000000002</v>
      </c>
      <c r="J18" s="297">
        <v>1830</v>
      </c>
      <c r="K18" s="297">
        <v>-3.9999999999997726</v>
      </c>
      <c r="L18" s="302">
        <v>0.9978142076502734</v>
      </c>
      <c r="M18" s="306">
        <v>2180</v>
      </c>
      <c r="N18" s="297">
        <v>-353.99999999999977</v>
      </c>
      <c r="O18" s="311">
        <v>0.8376146788990827</v>
      </c>
      <c r="Q18" s="352">
        <v>12</v>
      </c>
      <c r="R18" s="289">
        <v>2360</v>
      </c>
      <c r="S18" s="289">
        <v>2596</v>
      </c>
      <c r="T18" s="297">
        <v>1840</v>
      </c>
      <c r="U18" s="297">
        <v>756</v>
      </c>
      <c r="V18" s="302">
        <v>1.4108695652173913</v>
      </c>
      <c r="W18" s="306">
        <v>2200</v>
      </c>
      <c r="X18" s="297">
        <v>396</v>
      </c>
      <c r="Y18" s="311">
        <v>1.18</v>
      </c>
      <c r="AA18" s="352">
        <v>12</v>
      </c>
      <c r="AB18" s="289">
        <v>2860</v>
      </c>
      <c r="AC18" s="289">
        <v>3146.0000000000005</v>
      </c>
      <c r="AD18" s="297">
        <v>1880</v>
      </c>
      <c r="AE18" s="297">
        <v>1266.0000000000005</v>
      </c>
      <c r="AF18" s="302">
        <v>1.6734042553191493</v>
      </c>
      <c r="AG18" s="306">
        <v>2230</v>
      </c>
      <c r="AH18" s="297">
        <v>916.00000000000045</v>
      </c>
      <c r="AI18" s="311">
        <v>1.4107623318385651</v>
      </c>
      <c r="AK18" s="352">
        <v>12</v>
      </c>
      <c r="AL18" s="289">
        <v>3360</v>
      </c>
      <c r="AM18" s="289">
        <v>3696.0000000000005</v>
      </c>
      <c r="AN18" s="297">
        <v>1920</v>
      </c>
      <c r="AO18" s="297">
        <v>1776.0000000000005</v>
      </c>
      <c r="AP18" s="302">
        <v>1.9250000000000003</v>
      </c>
      <c r="AQ18" s="306">
        <v>2270</v>
      </c>
      <c r="AR18" s="297">
        <v>1426.0000000000005</v>
      </c>
      <c r="AS18" s="311">
        <v>1.6281938325991192</v>
      </c>
      <c r="AU18" s="352">
        <v>12</v>
      </c>
      <c r="AV18" s="289">
        <v>4360</v>
      </c>
      <c r="AW18" s="289">
        <v>4796</v>
      </c>
      <c r="AX18" s="297">
        <v>1940</v>
      </c>
      <c r="AY18" s="297">
        <v>2856</v>
      </c>
      <c r="AZ18" s="302">
        <v>2.4721649484536083</v>
      </c>
      <c r="BA18" s="306">
        <v>2290</v>
      </c>
      <c r="BB18" s="297">
        <v>2506</v>
      </c>
      <c r="BC18" s="311">
        <v>2.0943231441048034</v>
      </c>
      <c r="BE18" s="352">
        <v>12</v>
      </c>
      <c r="BF18" s="289">
        <v>5360</v>
      </c>
      <c r="BG18" s="289">
        <v>5896.0000000000009</v>
      </c>
      <c r="BH18" s="297">
        <v>2090</v>
      </c>
      <c r="BI18" s="297">
        <v>3806.0000000000009</v>
      </c>
      <c r="BJ18" s="302">
        <v>2.8210526315789477</v>
      </c>
      <c r="BK18" s="306">
        <v>2440</v>
      </c>
      <c r="BL18" s="297">
        <v>3456.0000000000009</v>
      </c>
      <c r="BM18" s="311">
        <v>2.416393442622951</v>
      </c>
      <c r="BO18" s="352">
        <v>12</v>
      </c>
      <c r="BP18" s="289">
        <v>7860</v>
      </c>
      <c r="BQ18" s="289">
        <v>8646</v>
      </c>
      <c r="BR18" s="297">
        <v>2470</v>
      </c>
      <c r="BS18" s="297">
        <v>6176</v>
      </c>
      <c r="BT18" s="302">
        <v>3.500404858299595</v>
      </c>
      <c r="BU18" s="306">
        <v>2820</v>
      </c>
      <c r="BV18" s="297">
        <v>5826</v>
      </c>
      <c r="BW18" s="311">
        <v>3.0659574468085107</v>
      </c>
      <c r="BY18" s="352">
        <v>12</v>
      </c>
      <c r="BZ18" s="289">
        <v>10360</v>
      </c>
      <c r="CA18" s="289">
        <v>11396.000000000002</v>
      </c>
      <c r="CB18" s="297">
        <v>2700</v>
      </c>
      <c r="CC18" s="297">
        <v>8696.0000000000018</v>
      </c>
      <c r="CD18" s="302">
        <v>4.2207407407407418</v>
      </c>
      <c r="CE18" s="306">
        <v>3050</v>
      </c>
      <c r="CF18" s="297">
        <v>8346.0000000000018</v>
      </c>
      <c r="CG18" s="311">
        <v>3.7363934426229513</v>
      </c>
    </row>
    <row r="19" spans="2:85">
      <c r="B19" s="278" t="s">
        <v>261</v>
      </c>
      <c r="C19" s="280">
        <v>0</v>
      </c>
      <c r="E19" s="289">
        <v>2570</v>
      </c>
      <c r="G19" s="352">
        <v>13</v>
      </c>
      <c r="H19" s="289">
        <v>1840</v>
      </c>
      <c r="I19" s="289">
        <v>2024.0000000000002</v>
      </c>
      <c r="J19" s="297">
        <v>2010</v>
      </c>
      <c r="K19" s="297">
        <v>14.000000000000227</v>
      </c>
      <c r="L19" s="302">
        <v>1.0069651741293533</v>
      </c>
      <c r="M19" s="306">
        <v>2370</v>
      </c>
      <c r="N19" s="297">
        <v>-345.99999999999977</v>
      </c>
      <c r="O19" s="311">
        <v>0.85400843881856547</v>
      </c>
      <c r="Q19" s="352">
        <v>13</v>
      </c>
      <c r="R19" s="289">
        <v>2540</v>
      </c>
      <c r="S19" s="289">
        <v>2794</v>
      </c>
      <c r="T19" s="297">
        <v>2020</v>
      </c>
      <c r="U19" s="297">
        <v>774</v>
      </c>
      <c r="V19" s="302">
        <v>1.3831683168316831</v>
      </c>
      <c r="W19" s="306">
        <v>2380</v>
      </c>
      <c r="X19" s="297">
        <v>414</v>
      </c>
      <c r="Y19" s="311">
        <v>1.1739495798319328</v>
      </c>
      <c r="AA19" s="352">
        <v>13</v>
      </c>
      <c r="AB19" s="289">
        <v>3040</v>
      </c>
      <c r="AC19" s="289">
        <v>3344.0000000000005</v>
      </c>
      <c r="AD19" s="297">
        <v>2060</v>
      </c>
      <c r="AE19" s="297">
        <v>1284.0000000000005</v>
      </c>
      <c r="AF19" s="302">
        <v>1.6233009708737867</v>
      </c>
      <c r="AG19" s="306">
        <v>2430</v>
      </c>
      <c r="AH19" s="297">
        <v>914.00000000000045</v>
      </c>
      <c r="AI19" s="311">
        <v>1.3761316872427984</v>
      </c>
      <c r="AK19" s="352">
        <v>13</v>
      </c>
      <c r="AL19" s="289">
        <v>3540</v>
      </c>
      <c r="AM19" s="289">
        <v>3894.0000000000005</v>
      </c>
      <c r="AN19" s="297">
        <v>2110</v>
      </c>
      <c r="AO19" s="297">
        <v>1784.0000000000005</v>
      </c>
      <c r="AP19" s="302">
        <v>1.8454976303317538</v>
      </c>
      <c r="AQ19" s="306">
        <v>2470</v>
      </c>
      <c r="AR19" s="297">
        <v>1424.0000000000005</v>
      </c>
      <c r="AS19" s="311">
        <v>1.5765182186234821</v>
      </c>
      <c r="AU19" s="352">
        <v>13</v>
      </c>
      <c r="AV19" s="289">
        <v>4540</v>
      </c>
      <c r="AW19" s="289">
        <v>4994</v>
      </c>
      <c r="AX19" s="297">
        <v>2130</v>
      </c>
      <c r="AY19" s="297">
        <v>2864</v>
      </c>
      <c r="AZ19" s="302">
        <v>2.3446009389671363</v>
      </c>
      <c r="BA19" s="306">
        <v>2490</v>
      </c>
      <c r="BB19" s="297">
        <v>2504</v>
      </c>
      <c r="BC19" s="311">
        <v>2.0056224899598392</v>
      </c>
      <c r="BE19" s="352">
        <v>13</v>
      </c>
      <c r="BF19" s="289">
        <v>5540</v>
      </c>
      <c r="BG19" s="289">
        <v>6094.0000000000009</v>
      </c>
      <c r="BH19" s="297">
        <v>2270</v>
      </c>
      <c r="BI19" s="297">
        <v>3824.0000000000009</v>
      </c>
      <c r="BJ19" s="302">
        <v>2.6845814977973572</v>
      </c>
      <c r="BK19" s="306">
        <v>2640</v>
      </c>
      <c r="BL19" s="297">
        <v>3454.0000000000009</v>
      </c>
      <c r="BM19" s="311">
        <v>2.3083333333333336</v>
      </c>
      <c r="BO19" s="352">
        <v>13</v>
      </c>
      <c r="BP19" s="289">
        <v>8040</v>
      </c>
      <c r="BQ19" s="289">
        <v>8844</v>
      </c>
      <c r="BR19" s="297">
        <v>2660</v>
      </c>
      <c r="BS19" s="297">
        <v>6184</v>
      </c>
      <c r="BT19" s="302">
        <v>3.3248120300751878</v>
      </c>
      <c r="BU19" s="306">
        <v>3020</v>
      </c>
      <c r="BV19" s="297">
        <v>5824</v>
      </c>
      <c r="BW19" s="311">
        <v>2.9284768211920529</v>
      </c>
      <c r="BY19" s="352">
        <v>13</v>
      </c>
      <c r="BZ19" s="289">
        <v>10540</v>
      </c>
      <c r="CA19" s="289">
        <v>11594.000000000002</v>
      </c>
      <c r="CB19" s="297">
        <v>2890</v>
      </c>
      <c r="CC19" s="297">
        <v>8704.0000000000018</v>
      </c>
      <c r="CD19" s="302">
        <v>4.0117647058823538</v>
      </c>
      <c r="CE19" s="306">
        <v>3250</v>
      </c>
      <c r="CF19" s="297">
        <v>8344.0000000000018</v>
      </c>
      <c r="CG19" s="311">
        <v>3.5673846153846158</v>
      </c>
    </row>
    <row r="20" spans="2:85">
      <c r="B20" s="278" t="s">
        <v>104</v>
      </c>
      <c r="C20" s="280">
        <v>180</v>
      </c>
      <c r="E20" s="289">
        <v>2770</v>
      </c>
      <c r="G20" s="352">
        <v>14</v>
      </c>
      <c r="H20" s="289">
        <v>2020</v>
      </c>
      <c r="I20" s="289">
        <v>2222</v>
      </c>
      <c r="J20" s="297">
        <v>2180</v>
      </c>
      <c r="K20" s="297">
        <v>42</v>
      </c>
      <c r="L20" s="302">
        <v>1.0192660550458716</v>
      </c>
      <c r="M20" s="306">
        <v>2560</v>
      </c>
      <c r="N20" s="297">
        <v>-338</v>
      </c>
      <c r="O20" s="311">
        <v>0.86796874999999996</v>
      </c>
      <c r="Q20" s="352">
        <v>14</v>
      </c>
      <c r="R20" s="289">
        <v>2720</v>
      </c>
      <c r="S20" s="289">
        <v>2992.0000000000005</v>
      </c>
      <c r="T20" s="297">
        <v>2200</v>
      </c>
      <c r="U20" s="297">
        <v>792.00000000000045</v>
      </c>
      <c r="V20" s="302">
        <v>1.36</v>
      </c>
      <c r="W20" s="306">
        <v>2570</v>
      </c>
      <c r="X20" s="297">
        <v>422.00000000000045</v>
      </c>
      <c r="Y20" s="311">
        <v>1.1642023346303503</v>
      </c>
      <c r="AA20" s="352">
        <v>14</v>
      </c>
      <c r="AB20" s="289">
        <v>3220</v>
      </c>
      <c r="AC20" s="289">
        <v>3542.0000000000005</v>
      </c>
      <c r="AD20" s="297">
        <v>2250</v>
      </c>
      <c r="AE20" s="297">
        <v>1292.0000000000005</v>
      </c>
      <c r="AF20" s="302">
        <v>1.5742222222222224</v>
      </c>
      <c r="AG20" s="306">
        <v>2620</v>
      </c>
      <c r="AH20" s="297">
        <v>922.00000000000045</v>
      </c>
      <c r="AI20" s="311">
        <v>1.3519083969465651</v>
      </c>
      <c r="AK20" s="352">
        <v>14</v>
      </c>
      <c r="AL20" s="289">
        <v>3720</v>
      </c>
      <c r="AM20" s="289">
        <v>4092.0000000000005</v>
      </c>
      <c r="AN20" s="297">
        <v>2290</v>
      </c>
      <c r="AO20" s="297">
        <v>1802.0000000000005</v>
      </c>
      <c r="AP20" s="302">
        <v>1.7868995633187774</v>
      </c>
      <c r="AQ20" s="306">
        <v>2670</v>
      </c>
      <c r="AR20" s="297">
        <v>1422.0000000000005</v>
      </c>
      <c r="AS20" s="311">
        <v>1.5325842696629215</v>
      </c>
      <c r="AU20" s="352">
        <v>14</v>
      </c>
      <c r="AV20" s="289">
        <v>4720</v>
      </c>
      <c r="AW20" s="289">
        <v>5192</v>
      </c>
      <c r="AX20" s="297">
        <v>2320</v>
      </c>
      <c r="AY20" s="297">
        <v>2872</v>
      </c>
      <c r="AZ20" s="302">
        <v>2.2379310344827585</v>
      </c>
      <c r="BA20" s="306">
        <v>2690</v>
      </c>
      <c r="BB20" s="297">
        <v>2502</v>
      </c>
      <c r="BC20" s="311">
        <v>1.9301115241635687</v>
      </c>
      <c r="BE20" s="352">
        <v>14</v>
      </c>
      <c r="BF20" s="289">
        <v>5720</v>
      </c>
      <c r="BG20" s="289">
        <v>6292.0000000000009</v>
      </c>
      <c r="BH20" s="297">
        <v>2460</v>
      </c>
      <c r="BI20" s="297">
        <v>3832.0000000000009</v>
      </c>
      <c r="BJ20" s="302">
        <v>2.5577235772357727</v>
      </c>
      <c r="BK20" s="306">
        <v>2830</v>
      </c>
      <c r="BL20" s="297">
        <v>3462.0000000000009</v>
      </c>
      <c r="BM20" s="311">
        <v>2.2233215547703185</v>
      </c>
      <c r="BO20" s="352">
        <v>14</v>
      </c>
      <c r="BP20" s="289">
        <v>8220</v>
      </c>
      <c r="BQ20" s="289">
        <v>9042</v>
      </c>
      <c r="BR20" s="297">
        <v>2840</v>
      </c>
      <c r="BS20" s="297">
        <v>6202</v>
      </c>
      <c r="BT20" s="302">
        <v>3.1838028169014083</v>
      </c>
      <c r="BU20" s="306">
        <v>3220</v>
      </c>
      <c r="BV20" s="297">
        <v>5822</v>
      </c>
      <c r="BW20" s="311">
        <v>2.8080745341614906</v>
      </c>
      <c r="BY20" s="352">
        <v>14</v>
      </c>
      <c r="BZ20" s="289">
        <v>10720</v>
      </c>
      <c r="CA20" s="289">
        <v>11792.000000000002</v>
      </c>
      <c r="CB20" s="297">
        <v>3080</v>
      </c>
      <c r="CC20" s="297">
        <v>8712.0000000000018</v>
      </c>
      <c r="CD20" s="302">
        <v>3.8285714285714292</v>
      </c>
      <c r="CE20" s="306">
        <v>3450</v>
      </c>
      <c r="CF20" s="297">
        <v>8342.0000000000018</v>
      </c>
      <c r="CG20" s="311">
        <v>3.4179710144927542</v>
      </c>
    </row>
    <row r="21" spans="2:85">
      <c r="B21" s="278" t="s">
        <v>119</v>
      </c>
      <c r="C21" s="280">
        <v>190</v>
      </c>
      <c r="E21" s="289">
        <v>2970</v>
      </c>
      <c r="G21" s="352">
        <v>15</v>
      </c>
      <c r="H21" s="289">
        <v>2200</v>
      </c>
      <c r="I21" s="289">
        <v>2420</v>
      </c>
      <c r="J21" s="297">
        <v>2360</v>
      </c>
      <c r="K21" s="297">
        <v>60</v>
      </c>
      <c r="L21" s="302">
        <v>1.0254237288135593</v>
      </c>
      <c r="M21" s="306">
        <v>2750</v>
      </c>
      <c r="N21" s="297">
        <v>-330</v>
      </c>
      <c r="O21" s="311">
        <v>0.88</v>
      </c>
      <c r="Q21" s="352">
        <v>15</v>
      </c>
      <c r="R21" s="289">
        <v>2900</v>
      </c>
      <c r="S21" s="289">
        <v>3190.0000000000005</v>
      </c>
      <c r="T21" s="297">
        <v>2370</v>
      </c>
      <c r="U21" s="297">
        <v>820</v>
      </c>
      <c r="V21" s="302">
        <v>1.3459915611814346</v>
      </c>
      <c r="W21" s="306">
        <v>2760</v>
      </c>
      <c r="X21" s="297">
        <v>430</v>
      </c>
      <c r="Y21" s="311">
        <v>1.1557971014492754</v>
      </c>
      <c r="AA21" s="352">
        <v>15</v>
      </c>
      <c r="AB21" s="289">
        <v>3400</v>
      </c>
      <c r="AC21" s="289">
        <v>3740.0000000000005</v>
      </c>
      <c r="AD21" s="297">
        <v>2440</v>
      </c>
      <c r="AE21" s="297">
        <v>1300</v>
      </c>
      <c r="AF21" s="302">
        <v>1.5327868852459017</v>
      </c>
      <c r="AG21" s="306">
        <v>2820</v>
      </c>
      <c r="AH21" s="297">
        <v>920</v>
      </c>
      <c r="AI21" s="311">
        <v>1.3262411347517731</v>
      </c>
      <c r="AK21" s="352">
        <v>15</v>
      </c>
      <c r="AL21" s="289">
        <v>3900</v>
      </c>
      <c r="AM21" s="289">
        <v>4290</v>
      </c>
      <c r="AN21" s="297">
        <v>2480</v>
      </c>
      <c r="AO21" s="297">
        <v>1810</v>
      </c>
      <c r="AP21" s="302">
        <v>1.7298387096774193</v>
      </c>
      <c r="AQ21" s="306">
        <v>2870</v>
      </c>
      <c r="AR21" s="297">
        <v>1420</v>
      </c>
      <c r="AS21" s="311">
        <v>1.494773519163763</v>
      </c>
      <c r="AU21" s="352">
        <v>15</v>
      </c>
      <c r="AV21" s="289">
        <v>4900</v>
      </c>
      <c r="AW21" s="289">
        <v>5390</v>
      </c>
      <c r="AX21" s="297">
        <v>2500</v>
      </c>
      <c r="AY21" s="297">
        <v>2890</v>
      </c>
      <c r="AZ21" s="302">
        <v>2.1560000000000001</v>
      </c>
      <c r="BA21" s="306">
        <v>2890</v>
      </c>
      <c r="BB21" s="297">
        <v>2500</v>
      </c>
      <c r="BC21" s="311">
        <v>1.8650519031141868</v>
      </c>
      <c r="BE21" s="352">
        <v>15</v>
      </c>
      <c r="BF21" s="289">
        <v>5900</v>
      </c>
      <c r="BG21" s="289">
        <v>6490.0000000000009</v>
      </c>
      <c r="BH21" s="297">
        <v>2650</v>
      </c>
      <c r="BI21" s="297">
        <v>3840.0000000000009</v>
      </c>
      <c r="BJ21" s="302">
        <v>2.449056603773585</v>
      </c>
      <c r="BK21" s="306">
        <v>3030</v>
      </c>
      <c r="BL21" s="297">
        <v>3460.0000000000009</v>
      </c>
      <c r="BM21" s="311">
        <v>2.1419141914191422</v>
      </c>
      <c r="BO21" s="352">
        <v>15</v>
      </c>
      <c r="BP21" s="289">
        <v>8400</v>
      </c>
      <c r="BQ21" s="289">
        <v>9240</v>
      </c>
      <c r="BR21" s="297">
        <v>3030</v>
      </c>
      <c r="BS21" s="297">
        <v>6210</v>
      </c>
      <c r="BT21" s="302">
        <v>3.0495049504950495</v>
      </c>
      <c r="BU21" s="306">
        <v>3420</v>
      </c>
      <c r="BV21" s="297">
        <v>5820</v>
      </c>
      <c r="BW21" s="311">
        <v>2.7017543859649122</v>
      </c>
      <c r="BY21" s="352">
        <v>15</v>
      </c>
      <c r="BZ21" s="289">
        <v>10900</v>
      </c>
      <c r="CA21" s="289">
        <v>11990.000000000002</v>
      </c>
      <c r="CB21" s="297">
        <v>3260</v>
      </c>
      <c r="CC21" s="297">
        <v>8730.0000000000018</v>
      </c>
      <c r="CD21" s="302">
        <v>3.6779141104294486</v>
      </c>
      <c r="CE21" s="306">
        <v>3650</v>
      </c>
      <c r="CF21" s="297">
        <v>8340.0000000000018</v>
      </c>
      <c r="CG21" s="311">
        <v>3.2849315068493157</v>
      </c>
    </row>
    <row r="22" spans="2:85">
      <c r="B22" s="278" t="s">
        <v>147</v>
      </c>
      <c r="C22" s="280">
        <v>190</v>
      </c>
      <c r="E22" s="289">
        <v>3160</v>
      </c>
      <c r="G22" s="352">
        <v>16</v>
      </c>
      <c r="H22" s="289">
        <v>2380</v>
      </c>
      <c r="I22" s="289">
        <v>2618</v>
      </c>
      <c r="J22" s="297">
        <v>2540</v>
      </c>
      <c r="K22" s="297">
        <v>78</v>
      </c>
      <c r="L22" s="302">
        <v>1.0307086614173229</v>
      </c>
      <c r="M22" s="306">
        <v>2930</v>
      </c>
      <c r="N22" s="297">
        <v>-312</v>
      </c>
      <c r="O22" s="311">
        <v>0.89351535836177476</v>
      </c>
      <c r="Q22" s="352">
        <v>16</v>
      </c>
      <c r="R22" s="289">
        <v>3080</v>
      </c>
      <c r="S22" s="289">
        <v>3388.0000000000005</v>
      </c>
      <c r="T22" s="297">
        <v>2550</v>
      </c>
      <c r="U22" s="297">
        <v>838.00000000000045</v>
      </c>
      <c r="V22" s="302">
        <v>1.3286274509803924</v>
      </c>
      <c r="W22" s="306">
        <v>2940</v>
      </c>
      <c r="X22" s="297">
        <v>448.00000000000045</v>
      </c>
      <c r="Y22" s="311">
        <v>1.1523809523809525</v>
      </c>
      <c r="AA22" s="352">
        <v>16</v>
      </c>
      <c r="AB22" s="289">
        <v>3580</v>
      </c>
      <c r="AC22" s="289">
        <v>3938.0000000000005</v>
      </c>
      <c r="AD22" s="297">
        <v>2620</v>
      </c>
      <c r="AE22" s="297">
        <v>1318.0000000000005</v>
      </c>
      <c r="AF22" s="302">
        <v>1.503053435114504</v>
      </c>
      <c r="AG22" s="306">
        <v>3020</v>
      </c>
      <c r="AH22" s="297">
        <v>918.00000000000045</v>
      </c>
      <c r="AI22" s="311">
        <v>1.303973509933775</v>
      </c>
      <c r="AK22" s="352">
        <v>16</v>
      </c>
      <c r="AL22" s="289">
        <v>4080</v>
      </c>
      <c r="AM22" s="289">
        <v>4488</v>
      </c>
      <c r="AN22" s="297">
        <v>2670</v>
      </c>
      <c r="AO22" s="297">
        <v>1818</v>
      </c>
      <c r="AP22" s="302">
        <v>1.6808988764044943</v>
      </c>
      <c r="AQ22" s="306">
        <v>3060</v>
      </c>
      <c r="AR22" s="297">
        <v>1428</v>
      </c>
      <c r="AS22" s="311">
        <v>1.4666666666666666</v>
      </c>
      <c r="AU22" s="352">
        <v>16</v>
      </c>
      <c r="AV22" s="289">
        <v>5080</v>
      </c>
      <c r="AW22" s="289">
        <v>5588</v>
      </c>
      <c r="AX22" s="297">
        <v>2690</v>
      </c>
      <c r="AY22" s="297">
        <v>2898</v>
      </c>
      <c r="AZ22" s="302">
        <v>2.0773234200743493</v>
      </c>
      <c r="BA22" s="306">
        <v>3090</v>
      </c>
      <c r="BB22" s="297">
        <v>2498</v>
      </c>
      <c r="BC22" s="311">
        <v>1.8084142394822007</v>
      </c>
      <c r="BE22" s="352">
        <v>16</v>
      </c>
      <c r="BF22" s="289">
        <v>6080</v>
      </c>
      <c r="BG22" s="289">
        <v>6688.0000000000009</v>
      </c>
      <c r="BH22" s="297">
        <v>2830</v>
      </c>
      <c r="BI22" s="297">
        <v>3858.0000000000009</v>
      </c>
      <c r="BJ22" s="302">
        <v>2.3632508833922263</v>
      </c>
      <c r="BK22" s="306">
        <v>3230</v>
      </c>
      <c r="BL22" s="297">
        <v>3458.0000000000009</v>
      </c>
      <c r="BM22" s="311">
        <v>2.0705882352941178</v>
      </c>
      <c r="BO22" s="352">
        <v>16</v>
      </c>
      <c r="BP22" s="289">
        <v>8580</v>
      </c>
      <c r="BQ22" s="289">
        <v>9438</v>
      </c>
      <c r="BR22" s="297">
        <v>3220</v>
      </c>
      <c r="BS22" s="297">
        <v>6218</v>
      </c>
      <c r="BT22" s="302">
        <v>2.9310559006211179</v>
      </c>
      <c r="BU22" s="306">
        <v>3610</v>
      </c>
      <c r="BV22" s="297">
        <v>5828</v>
      </c>
      <c r="BW22" s="311">
        <v>2.614404432132964</v>
      </c>
      <c r="BY22" s="352">
        <v>16</v>
      </c>
      <c r="BZ22" s="289">
        <v>11080</v>
      </c>
      <c r="CA22" s="289">
        <v>12188.000000000002</v>
      </c>
      <c r="CB22" s="297">
        <v>3450</v>
      </c>
      <c r="CC22" s="297">
        <v>8738.0000000000018</v>
      </c>
      <c r="CD22" s="302">
        <v>3.5327536231884062</v>
      </c>
      <c r="CE22" s="306">
        <v>3850</v>
      </c>
      <c r="CF22" s="297">
        <v>8338.0000000000018</v>
      </c>
      <c r="CG22" s="311">
        <v>3.1657142857142864</v>
      </c>
    </row>
    <row r="23" spans="2:85">
      <c r="B23" s="278" t="s">
        <v>248</v>
      </c>
      <c r="C23" s="280">
        <v>200</v>
      </c>
      <c r="E23" s="289">
        <v>3360</v>
      </c>
      <c r="G23" s="352">
        <v>17</v>
      </c>
      <c r="H23" s="289">
        <v>2560</v>
      </c>
      <c r="I23" s="289">
        <v>2816</v>
      </c>
      <c r="J23" s="297">
        <v>2710</v>
      </c>
      <c r="K23" s="297">
        <v>106</v>
      </c>
      <c r="L23" s="302">
        <v>1.0391143911439114</v>
      </c>
      <c r="M23" s="306">
        <v>3120</v>
      </c>
      <c r="N23" s="297">
        <v>-304</v>
      </c>
      <c r="O23" s="311">
        <v>0.90256410256410258</v>
      </c>
      <c r="Q23" s="352">
        <v>17</v>
      </c>
      <c r="R23" s="289">
        <v>3260</v>
      </c>
      <c r="S23" s="289">
        <v>3586.0000000000005</v>
      </c>
      <c r="T23" s="297">
        <v>2720</v>
      </c>
      <c r="U23" s="297">
        <v>866.00000000000045</v>
      </c>
      <c r="V23" s="302">
        <v>1.3183823529411767</v>
      </c>
      <c r="W23" s="306">
        <v>3130</v>
      </c>
      <c r="X23" s="297">
        <v>456.00000000000045</v>
      </c>
      <c r="Y23" s="311">
        <v>1.1456869009584667</v>
      </c>
      <c r="AA23" s="352">
        <v>17</v>
      </c>
      <c r="AB23" s="289">
        <v>3760</v>
      </c>
      <c r="AC23" s="289">
        <v>4136</v>
      </c>
      <c r="AD23" s="297">
        <v>2810</v>
      </c>
      <c r="AE23" s="297">
        <v>1326</v>
      </c>
      <c r="AF23" s="302">
        <v>1.4718861209964413</v>
      </c>
      <c r="AG23" s="306">
        <v>3220</v>
      </c>
      <c r="AH23" s="297">
        <v>916</v>
      </c>
      <c r="AI23" s="311">
        <v>1.2844720496894411</v>
      </c>
      <c r="AK23" s="352">
        <v>17</v>
      </c>
      <c r="AL23" s="289">
        <v>4260</v>
      </c>
      <c r="AM23" s="289">
        <v>4686</v>
      </c>
      <c r="AN23" s="297">
        <v>2860</v>
      </c>
      <c r="AO23" s="297">
        <v>1826</v>
      </c>
      <c r="AP23" s="302">
        <v>1.6384615384615384</v>
      </c>
      <c r="AQ23" s="306">
        <v>3260</v>
      </c>
      <c r="AR23" s="297">
        <v>1426</v>
      </c>
      <c r="AS23" s="311">
        <v>1.4374233128834355</v>
      </c>
      <c r="AU23" s="352">
        <v>17</v>
      </c>
      <c r="AV23" s="289">
        <v>5260</v>
      </c>
      <c r="AW23" s="289">
        <v>5786.0000000000009</v>
      </c>
      <c r="AX23" s="297">
        <v>2880</v>
      </c>
      <c r="AY23" s="297">
        <v>2906.0000000000009</v>
      </c>
      <c r="AZ23" s="302">
        <v>2.0090277777777783</v>
      </c>
      <c r="BA23" s="306">
        <v>3280</v>
      </c>
      <c r="BB23" s="297">
        <v>2506.0000000000009</v>
      </c>
      <c r="BC23" s="311">
        <v>1.7640243902439028</v>
      </c>
      <c r="BE23" s="352">
        <v>17</v>
      </c>
      <c r="BF23" s="289">
        <v>6260</v>
      </c>
      <c r="BG23" s="289">
        <v>6886.0000000000009</v>
      </c>
      <c r="BH23" s="297">
        <v>3020</v>
      </c>
      <c r="BI23" s="297">
        <v>3866.0000000000009</v>
      </c>
      <c r="BJ23" s="302">
        <v>2.2801324503311262</v>
      </c>
      <c r="BK23" s="306">
        <v>3430</v>
      </c>
      <c r="BL23" s="297">
        <v>3456.0000000000009</v>
      </c>
      <c r="BM23" s="311">
        <v>2.007580174927114</v>
      </c>
      <c r="BO23" s="352">
        <v>17</v>
      </c>
      <c r="BP23" s="289">
        <v>8760</v>
      </c>
      <c r="BQ23" s="289">
        <v>9636</v>
      </c>
      <c r="BR23" s="297">
        <v>3410</v>
      </c>
      <c r="BS23" s="297">
        <v>6226</v>
      </c>
      <c r="BT23" s="302">
        <v>2.8258064516129031</v>
      </c>
      <c r="BU23" s="306">
        <v>3810</v>
      </c>
      <c r="BV23" s="297">
        <v>5826</v>
      </c>
      <c r="BW23" s="311">
        <v>2.5291338582677168</v>
      </c>
      <c r="BY23" s="352">
        <v>17</v>
      </c>
      <c r="BZ23" s="289">
        <v>11260</v>
      </c>
      <c r="CA23" s="289">
        <v>12386.000000000002</v>
      </c>
      <c r="CB23" s="297">
        <v>3640</v>
      </c>
      <c r="CC23" s="297">
        <v>8746.0000000000018</v>
      </c>
      <c r="CD23" s="302">
        <v>3.4027472527472531</v>
      </c>
      <c r="CE23" s="306">
        <v>4040</v>
      </c>
      <c r="CF23" s="297">
        <v>8346.0000000000018</v>
      </c>
      <c r="CG23" s="311">
        <v>3.0658415841584161</v>
      </c>
    </row>
    <row r="24" spans="2:85">
      <c r="B24" s="278" t="s">
        <v>141</v>
      </c>
      <c r="C24" s="281">
        <v>0</v>
      </c>
      <c r="E24" s="289">
        <v>3560</v>
      </c>
      <c r="G24" s="352">
        <v>18</v>
      </c>
      <c r="H24" s="289">
        <v>2740</v>
      </c>
      <c r="I24" s="289">
        <v>3014.0000000000005</v>
      </c>
      <c r="J24" s="297">
        <v>2890</v>
      </c>
      <c r="K24" s="297">
        <v>124.00000000000045</v>
      </c>
      <c r="L24" s="302">
        <v>1.0429065743944639</v>
      </c>
      <c r="M24" s="306">
        <v>3310</v>
      </c>
      <c r="N24" s="297">
        <v>-295.99999999999955</v>
      </c>
      <c r="O24" s="311">
        <v>0.91057401812688832</v>
      </c>
      <c r="Q24" s="352">
        <v>18</v>
      </c>
      <c r="R24" s="289">
        <v>3440</v>
      </c>
      <c r="S24" s="289">
        <v>3784.0000000000005</v>
      </c>
      <c r="T24" s="297">
        <v>2900</v>
      </c>
      <c r="U24" s="297">
        <v>884.00000000000045</v>
      </c>
      <c r="V24" s="302">
        <v>1.3048275862068968</v>
      </c>
      <c r="W24" s="306">
        <v>3320</v>
      </c>
      <c r="X24" s="297">
        <v>464.00000000000045</v>
      </c>
      <c r="Y24" s="311">
        <v>1.1397590361445784</v>
      </c>
      <c r="AA24" s="352">
        <v>18</v>
      </c>
      <c r="AB24" s="289">
        <v>3940</v>
      </c>
      <c r="AC24" s="289">
        <v>4334</v>
      </c>
      <c r="AD24" s="297">
        <v>3000</v>
      </c>
      <c r="AE24" s="297">
        <v>1334</v>
      </c>
      <c r="AF24" s="302">
        <v>1.4446666666666668</v>
      </c>
      <c r="AG24" s="306">
        <v>3420</v>
      </c>
      <c r="AH24" s="297">
        <v>914</v>
      </c>
      <c r="AI24" s="311">
        <v>1.2672514619883042</v>
      </c>
      <c r="AK24" s="352">
        <v>18</v>
      </c>
      <c r="AL24" s="289">
        <v>4440</v>
      </c>
      <c r="AM24" s="289">
        <v>4884</v>
      </c>
      <c r="AN24" s="297">
        <v>3040</v>
      </c>
      <c r="AO24" s="297">
        <v>1844</v>
      </c>
      <c r="AP24" s="302">
        <v>1.6065789473684211</v>
      </c>
      <c r="AQ24" s="306">
        <v>3460</v>
      </c>
      <c r="AR24" s="297">
        <v>1424</v>
      </c>
      <c r="AS24" s="311">
        <v>1.4115606936416185</v>
      </c>
      <c r="AU24" s="352">
        <v>18</v>
      </c>
      <c r="AV24" s="289">
        <v>5440</v>
      </c>
      <c r="AW24" s="289">
        <v>5984.0000000000009</v>
      </c>
      <c r="AX24" s="297">
        <v>3060</v>
      </c>
      <c r="AY24" s="297">
        <v>2924.0000000000009</v>
      </c>
      <c r="AZ24" s="302">
        <v>1.9555555555555559</v>
      </c>
      <c r="BA24" s="306">
        <v>3480</v>
      </c>
      <c r="BB24" s="297">
        <v>2504.0000000000009</v>
      </c>
      <c r="BC24" s="311">
        <v>1.7195402298850577</v>
      </c>
      <c r="BE24" s="352">
        <v>18</v>
      </c>
      <c r="BF24" s="289">
        <v>6440</v>
      </c>
      <c r="BG24" s="289">
        <v>7084.0000000000009</v>
      </c>
      <c r="BH24" s="297">
        <v>3210</v>
      </c>
      <c r="BI24" s="297">
        <v>3874.0000000000009</v>
      </c>
      <c r="BJ24" s="302">
        <v>2.2068535825545172</v>
      </c>
      <c r="BK24" s="306">
        <v>3630</v>
      </c>
      <c r="BL24" s="297">
        <v>3454.0000000000009</v>
      </c>
      <c r="BM24" s="311">
        <v>1.9515151515151519</v>
      </c>
      <c r="BO24" s="352">
        <v>18</v>
      </c>
      <c r="BP24" s="289">
        <v>8940</v>
      </c>
      <c r="BQ24" s="289">
        <v>9834</v>
      </c>
      <c r="BR24" s="297">
        <v>3590</v>
      </c>
      <c r="BS24" s="297">
        <v>6244</v>
      </c>
      <c r="BT24" s="302">
        <v>2.7392757660167133</v>
      </c>
      <c r="BU24" s="306">
        <v>4010</v>
      </c>
      <c r="BV24" s="297">
        <v>5824</v>
      </c>
      <c r="BW24" s="311">
        <v>2.452369077306733</v>
      </c>
      <c r="BY24" s="352">
        <v>18</v>
      </c>
      <c r="BZ24" s="289">
        <v>11440</v>
      </c>
      <c r="CA24" s="289">
        <v>12584.000000000002</v>
      </c>
      <c r="CB24" s="297">
        <v>3820</v>
      </c>
      <c r="CC24" s="297">
        <v>8764.0000000000018</v>
      </c>
      <c r="CD24" s="302">
        <v>3.2942408376963357</v>
      </c>
      <c r="CE24" s="306">
        <v>4240</v>
      </c>
      <c r="CF24" s="297">
        <v>8344.0000000000018</v>
      </c>
      <c r="CG24" s="311">
        <v>2.9679245283018871</v>
      </c>
    </row>
    <row r="25" spans="2:85">
      <c r="E25" s="289">
        <v>3760</v>
      </c>
      <c r="G25" s="352">
        <v>19</v>
      </c>
      <c r="H25" s="289">
        <v>2920</v>
      </c>
      <c r="I25" s="289">
        <v>3212.0000000000005</v>
      </c>
      <c r="J25" s="297">
        <v>3060</v>
      </c>
      <c r="K25" s="297">
        <v>152.00000000000045</v>
      </c>
      <c r="L25" s="302">
        <v>1.0496732026143791</v>
      </c>
      <c r="M25" s="306">
        <v>3490</v>
      </c>
      <c r="N25" s="297">
        <v>-277.99999999999955</v>
      </c>
      <c r="O25" s="311">
        <v>0.92034383954154741</v>
      </c>
      <c r="Q25" s="352">
        <v>19</v>
      </c>
      <c r="R25" s="289">
        <v>3620</v>
      </c>
      <c r="S25" s="289">
        <v>3982.0000000000005</v>
      </c>
      <c r="T25" s="297">
        <v>3080</v>
      </c>
      <c r="U25" s="297">
        <v>902.00000000000045</v>
      </c>
      <c r="V25" s="302">
        <v>1.2928571428571429</v>
      </c>
      <c r="W25" s="306">
        <v>3500</v>
      </c>
      <c r="X25" s="297">
        <v>482.00000000000045</v>
      </c>
      <c r="Y25" s="311">
        <v>1.1377142857142859</v>
      </c>
      <c r="AA25" s="352">
        <v>19</v>
      </c>
      <c r="AB25" s="289">
        <v>4120</v>
      </c>
      <c r="AC25" s="289">
        <v>4532</v>
      </c>
      <c r="AD25" s="297">
        <v>3190</v>
      </c>
      <c r="AE25" s="297">
        <v>1342</v>
      </c>
      <c r="AF25" s="302">
        <v>1.4206896551724137</v>
      </c>
      <c r="AG25" s="306">
        <v>3610</v>
      </c>
      <c r="AH25" s="297">
        <v>922</v>
      </c>
      <c r="AI25" s="311">
        <v>1.2554016620498616</v>
      </c>
      <c r="AK25" s="352">
        <v>19</v>
      </c>
      <c r="AL25" s="289">
        <v>4620</v>
      </c>
      <c r="AM25" s="289">
        <v>5082</v>
      </c>
      <c r="AN25" s="297">
        <v>3230</v>
      </c>
      <c r="AO25" s="297">
        <v>1852</v>
      </c>
      <c r="AP25" s="302">
        <v>1.5733746130030959</v>
      </c>
      <c r="AQ25" s="306">
        <v>3660</v>
      </c>
      <c r="AR25" s="297">
        <v>1422</v>
      </c>
      <c r="AS25" s="311">
        <v>1.3885245901639345</v>
      </c>
      <c r="AU25" s="352">
        <v>19</v>
      </c>
      <c r="AV25" s="289">
        <v>5620</v>
      </c>
      <c r="AW25" s="289">
        <v>6182.0000000000009</v>
      </c>
      <c r="AX25" s="297">
        <v>3250</v>
      </c>
      <c r="AY25" s="297">
        <v>2932.0000000000009</v>
      </c>
      <c r="AZ25" s="302">
        <v>1.9021538461538465</v>
      </c>
      <c r="BA25" s="306">
        <v>3680</v>
      </c>
      <c r="BB25" s="297">
        <v>2502.0000000000009</v>
      </c>
      <c r="BC25" s="311">
        <v>1.6798913043478263</v>
      </c>
      <c r="BE25" s="352">
        <v>19</v>
      </c>
      <c r="BF25" s="289">
        <v>6620</v>
      </c>
      <c r="BG25" s="289">
        <v>7282.0000000000009</v>
      </c>
      <c r="BH25" s="297">
        <v>3390</v>
      </c>
      <c r="BI25" s="297">
        <v>3892.0000000000009</v>
      </c>
      <c r="BJ25" s="302">
        <v>2.1480825958702066</v>
      </c>
      <c r="BK25" s="306">
        <v>3820</v>
      </c>
      <c r="BL25" s="297">
        <v>3462.0000000000009</v>
      </c>
      <c r="BM25" s="311">
        <v>1.9062827225130892</v>
      </c>
      <c r="BO25" s="352">
        <v>19</v>
      </c>
      <c r="BP25" s="289">
        <v>9120</v>
      </c>
      <c r="BQ25" s="289">
        <v>10032</v>
      </c>
      <c r="BR25" s="297">
        <v>3780</v>
      </c>
      <c r="BS25" s="297">
        <v>6252</v>
      </c>
      <c r="BT25" s="302">
        <v>2.6539682539682539</v>
      </c>
      <c r="BU25" s="306">
        <v>4210</v>
      </c>
      <c r="BV25" s="297">
        <v>5822</v>
      </c>
      <c r="BW25" s="311">
        <v>2.3828978622327792</v>
      </c>
      <c r="BY25" s="352">
        <v>19</v>
      </c>
      <c r="BZ25" s="289">
        <v>11620</v>
      </c>
      <c r="CA25" s="289">
        <v>12782.000000000002</v>
      </c>
      <c r="CB25" s="297">
        <v>4010</v>
      </c>
      <c r="CC25" s="297">
        <v>8772.0000000000018</v>
      </c>
      <c r="CD25" s="302">
        <v>3.1875311720698258</v>
      </c>
      <c r="CE25" s="306">
        <v>4440</v>
      </c>
      <c r="CF25" s="297">
        <v>8342.0000000000018</v>
      </c>
      <c r="CG25" s="311">
        <v>2.8788288288288291</v>
      </c>
    </row>
    <row r="26" spans="2:85">
      <c r="E26" s="289">
        <v>3960</v>
      </c>
      <c r="G26" s="352">
        <v>20</v>
      </c>
      <c r="H26" s="289">
        <v>3100</v>
      </c>
      <c r="I26" s="289">
        <v>3410.0000000000005</v>
      </c>
      <c r="J26" s="297">
        <v>3240</v>
      </c>
      <c r="K26" s="297">
        <v>170.00000000000045</v>
      </c>
      <c r="L26" s="302">
        <v>1.0524691358024694</v>
      </c>
      <c r="M26" s="306">
        <v>3680</v>
      </c>
      <c r="N26" s="297">
        <v>-269.99999999999955</v>
      </c>
      <c r="O26" s="311">
        <v>0.92663043478260887</v>
      </c>
      <c r="Q26" s="352">
        <v>20</v>
      </c>
      <c r="R26" s="289">
        <v>3800</v>
      </c>
      <c r="S26" s="289">
        <v>4180</v>
      </c>
      <c r="T26" s="297">
        <v>3250</v>
      </c>
      <c r="U26" s="297">
        <v>930</v>
      </c>
      <c r="V26" s="302">
        <v>1.2861538461538462</v>
      </c>
      <c r="W26" s="306">
        <v>3690</v>
      </c>
      <c r="X26" s="297">
        <v>490</v>
      </c>
      <c r="Y26" s="311">
        <v>1.1327913279132791</v>
      </c>
      <c r="AA26" s="352">
        <v>20</v>
      </c>
      <c r="AB26" s="289">
        <v>4300</v>
      </c>
      <c r="AC26" s="289">
        <v>4730</v>
      </c>
      <c r="AD26" s="297">
        <v>3370</v>
      </c>
      <c r="AE26" s="297">
        <v>1360</v>
      </c>
      <c r="AF26" s="302">
        <v>1.4035608308605341</v>
      </c>
      <c r="AG26" s="306">
        <v>3810</v>
      </c>
      <c r="AH26" s="297">
        <v>920</v>
      </c>
      <c r="AI26" s="311">
        <v>1.2414698162729658</v>
      </c>
      <c r="AK26" s="352">
        <v>20</v>
      </c>
      <c r="AL26" s="289">
        <v>4800</v>
      </c>
      <c r="AM26" s="289">
        <v>5280</v>
      </c>
      <c r="AN26" s="297">
        <v>3420</v>
      </c>
      <c r="AO26" s="297">
        <v>1860</v>
      </c>
      <c r="AP26" s="302">
        <v>1.5438596491228069</v>
      </c>
      <c r="AQ26" s="306">
        <v>3860</v>
      </c>
      <c r="AR26" s="297">
        <v>1420</v>
      </c>
      <c r="AS26" s="311">
        <v>1.3678756476683938</v>
      </c>
      <c r="AU26" s="352">
        <v>20</v>
      </c>
      <c r="AV26" s="289">
        <v>5800</v>
      </c>
      <c r="AW26" s="289">
        <v>6380.0000000000009</v>
      </c>
      <c r="AX26" s="297">
        <v>3440</v>
      </c>
      <c r="AY26" s="297">
        <v>2940</v>
      </c>
      <c r="AZ26" s="302">
        <v>1.8546511627906976</v>
      </c>
      <c r="BA26" s="306">
        <v>3880</v>
      </c>
      <c r="BB26" s="297">
        <v>2500</v>
      </c>
      <c r="BC26" s="311">
        <v>1.6443298969072164</v>
      </c>
      <c r="BE26" s="352">
        <v>20</v>
      </c>
      <c r="BF26" s="289">
        <v>6800</v>
      </c>
      <c r="BG26" s="289">
        <v>7480.0000000000009</v>
      </c>
      <c r="BH26" s="297">
        <v>3580</v>
      </c>
      <c r="BI26" s="297">
        <v>3900.0000000000009</v>
      </c>
      <c r="BJ26" s="302">
        <v>2.0893854748603355</v>
      </c>
      <c r="BK26" s="306">
        <v>4020</v>
      </c>
      <c r="BL26" s="297">
        <v>3460.0000000000009</v>
      </c>
      <c r="BM26" s="311">
        <v>1.8606965174129355</v>
      </c>
      <c r="BO26" s="352">
        <v>20</v>
      </c>
      <c r="BP26" s="289">
        <v>9300</v>
      </c>
      <c r="BQ26" s="289">
        <v>10230</v>
      </c>
      <c r="BR26" s="297">
        <v>3970</v>
      </c>
      <c r="BS26" s="297">
        <v>6260</v>
      </c>
      <c r="BT26" s="302">
        <v>2.5768261964735517</v>
      </c>
      <c r="BU26" s="306">
        <v>4410</v>
      </c>
      <c r="BV26" s="297">
        <v>5820</v>
      </c>
      <c r="BW26" s="311">
        <v>2.3197278911564627</v>
      </c>
      <c r="BY26" s="352">
        <v>20</v>
      </c>
      <c r="BZ26" s="289">
        <v>11800</v>
      </c>
      <c r="CA26" s="289">
        <v>12980.000000000002</v>
      </c>
      <c r="CB26" s="297">
        <v>4200</v>
      </c>
      <c r="CC26" s="297">
        <v>8780.0000000000018</v>
      </c>
      <c r="CD26" s="302">
        <v>3.090476190476191</v>
      </c>
      <c r="CE26" s="306">
        <v>4640</v>
      </c>
      <c r="CF26" s="297">
        <v>8340.0000000000018</v>
      </c>
      <c r="CG26" s="311">
        <v>2.7974137931034488</v>
      </c>
    </row>
    <row r="27" spans="2:85">
      <c r="E27" s="289">
        <v>4150</v>
      </c>
      <c r="G27" s="352">
        <v>21</v>
      </c>
      <c r="H27" s="289">
        <v>3280</v>
      </c>
      <c r="I27" s="289">
        <v>3608.0000000000005</v>
      </c>
      <c r="J27" s="297">
        <v>3420</v>
      </c>
      <c r="K27" s="297">
        <v>188.00000000000045</v>
      </c>
      <c r="L27" s="302">
        <v>1.0549707602339182</v>
      </c>
      <c r="M27" s="306">
        <v>3870</v>
      </c>
      <c r="N27" s="297">
        <v>-261.99999999999955</v>
      </c>
      <c r="O27" s="311">
        <v>0.9322997416020673</v>
      </c>
      <c r="Q27" s="352">
        <v>21</v>
      </c>
      <c r="R27" s="289">
        <v>3980</v>
      </c>
      <c r="S27" s="289">
        <v>4378</v>
      </c>
      <c r="T27" s="297">
        <v>3430</v>
      </c>
      <c r="U27" s="297">
        <v>948</v>
      </c>
      <c r="V27" s="302">
        <v>1.2763848396501458</v>
      </c>
      <c r="W27" s="306">
        <v>3880</v>
      </c>
      <c r="X27" s="297">
        <v>498</v>
      </c>
      <c r="Y27" s="311">
        <v>1.1283505154639175</v>
      </c>
      <c r="AA27" s="352">
        <v>21</v>
      </c>
      <c r="AB27" s="289">
        <v>4480</v>
      </c>
      <c r="AC27" s="289">
        <v>4928</v>
      </c>
      <c r="AD27" s="297">
        <v>3560</v>
      </c>
      <c r="AE27" s="297">
        <v>1368</v>
      </c>
      <c r="AF27" s="302">
        <v>1.3842696629213482</v>
      </c>
      <c r="AG27" s="306">
        <v>4010</v>
      </c>
      <c r="AH27" s="297">
        <v>918</v>
      </c>
      <c r="AI27" s="311">
        <v>1.228927680798005</v>
      </c>
      <c r="AK27" s="352">
        <v>21</v>
      </c>
      <c r="AL27" s="289">
        <v>4980</v>
      </c>
      <c r="AM27" s="289">
        <v>5478</v>
      </c>
      <c r="AN27" s="297">
        <v>3600</v>
      </c>
      <c r="AO27" s="297">
        <v>1878</v>
      </c>
      <c r="AP27" s="302">
        <v>1.5216666666666667</v>
      </c>
      <c r="AQ27" s="306">
        <v>4050</v>
      </c>
      <c r="AR27" s="297">
        <v>1428</v>
      </c>
      <c r="AS27" s="311">
        <v>1.3525925925925926</v>
      </c>
      <c r="AU27" s="352">
        <v>21</v>
      </c>
      <c r="AV27" s="289">
        <v>5980</v>
      </c>
      <c r="AW27" s="289">
        <v>6578.0000000000009</v>
      </c>
      <c r="AX27" s="297">
        <v>3630</v>
      </c>
      <c r="AY27" s="297">
        <v>2948.0000000000009</v>
      </c>
      <c r="AZ27" s="302">
        <v>1.8121212121212125</v>
      </c>
      <c r="BA27" s="306">
        <v>4080</v>
      </c>
      <c r="BB27" s="297">
        <v>2498.0000000000009</v>
      </c>
      <c r="BC27" s="311">
        <v>1.6122549019607846</v>
      </c>
      <c r="BE27" s="352">
        <v>21</v>
      </c>
      <c r="BF27" s="289">
        <v>6980</v>
      </c>
      <c r="BG27" s="289">
        <v>7678.0000000000009</v>
      </c>
      <c r="BH27" s="297">
        <v>3770</v>
      </c>
      <c r="BI27" s="297">
        <v>3908.0000000000009</v>
      </c>
      <c r="BJ27" s="302">
        <v>2.0366047745358093</v>
      </c>
      <c r="BK27" s="306">
        <v>4220</v>
      </c>
      <c r="BL27" s="297">
        <v>3458.0000000000009</v>
      </c>
      <c r="BM27" s="311">
        <v>1.8194312796208534</v>
      </c>
      <c r="BO27" s="352">
        <v>21</v>
      </c>
      <c r="BP27" s="289">
        <v>9480</v>
      </c>
      <c r="BQ27" s="289">
        <v>10428</v>
      </c>
      <c r="BR27" s="297">
        <v>4150</v>
      </c>
      <c r="BS27" s="297">
        <v>6278</v>
      </c>
      <c r="BT27" s="302">
        <v>2.5127710843373494</v>
      </c>
      <c r="BU27" s="306">
        <v>4600</v>
      </c>
      <c r="BV27" s="297">
        <v>5828</v>
      </c>
      <c r="BW27" s="311">
        <v>2.2669565217391305</v>
      </c>
      <c r="BY27" s="352">
        <v>21</v>
      </c>
      <c r="BZ27" s="289">
        <v>11980</v>
      </c>
      <c r="CA27" s="289">
        <v>13178.000000000002</v>
      </c>
      <c r="CB27" s="297">
        <v>4380</v>
      </c>
      <c r="CC27" s="297">
        <v>8798.0000000000018</v>
      </c>
      <c r="CD27" s="302">
        <v>3.0086757990867583</v>
      </c>
      <c r="CE27" s="306">
        <v>4840</v>
      </c>
      <c r="CF27" s="297">
        <v>8338.0000000000018</v>
      </c>
      <c r="CG27" s="311">
        <v>2.7227272727272731</v>
      </c>
    </row>
    <row r="28" spans="2:85">
      <c r="E28" s="289">
        <v>4350</v>
      </c>
      <c r="G28" s="352">
        <v>22</v>
      </c>
      <c r="H28" s="289">
        <v>3460</v>
      </c>
      <c r="I28" s="289">
        <v>3806.0000000000005</v>
      </c>
      <c r="J28" s="297">
        <v>3590</v>
      </c>
      <c r="K28" s="297">
        <v>216.00000000000045</v>
      </c>
      <c r="L28" s="302">
        <v>1.0601671309192202</v>
      </c>
      <c r="M28" s="306">
        <v>4050</v>
      </c>
      <c r="N28" s="297">
        <v>-243.99999999999955</v>
      </c>
      <c r="O28" s="311">
        <v>0.93975308641975319</v>
      </c>
      <c r="Q28" s="352">
        <v>22</v>
      </c>
      <c r="R28" s="289">
        <v>4160</v>
      </c>
      <c r="S28" s="289">
        <v>4576</v>
      </c>
      <c r="T28" s="297">
        <v>3600</v>
      </c>
      <c r="U28" s="297">
        <v>976</v>
      </c>
      <c r="V28" s="302">
        <v>1.2711111111111111</v>
      </c>
      <c r="W28" s="306">
        <v>4070</v>
      </c>
      <c r="X28" s="297">
        <v>506</v>
      </c>
      <c r="Y28" s="311">
        <v>1.1243243243243244</v>
      </c>
      <c r="AA28" s="352">
        <v>22</v>
      </c>
      <c r="AB28" s="289">
        <v>4660</v>
      </c>
      <c r="AC28" s="289">
        <v>5126</v>
      </c>
      <c r="AD28" s="297">
        <v>3750</v>
      </c>
      <c r="AE28" s="297">
        <v>1376</v>
      </c>
      <c r="AF28" s="302">
        <v>1.3669333333333333</v>
      </c>
      <c r="AG28" s="306">
        <v>4210</v>
      </c>
      <c r="AH28" s="297">
        <v>916</v>
      </c>
      <c r="AI28" s="311">
        <v>1.2175771971496436</v>
      </c>
      <c r="AK28" s="352">
        <v>22</v>
      </c>
      <c r="AL28" s="289">
        <v>5160</v>
      </c>
      <c r="AM28" s="289">
        <v>5676.0000000000009</v>
      </c>
      <c r="AN28" s="297">
        <v>3790</v>
      </c>
      <c r="AO28" s="297">
        <v>1886.0000000000009</v>
      </c>
      <c r="AP28" s="302">
        <v>1.4976253298153037</v>
      </c>
      <c r="AQ28" s="306">
        <v>4250</v>
      </c>
      <c r="AR28" s="297">
        <v>1426.0000000000009</v>
      </c>
      <c r="AS28" s="311">
        <v>1.3355294117647061</v>
      </c>
      <c r="AU28" s="352">
        <v>22</v>
      </c>
      <c r="AV28" s="289">
        <v>6160</v>
      </c>
      <c r="AW28" s="289">
        <v>6776.0000000000009</v>
      </c>
      <c r="AX28" s="297">
        <v>3810</v>
      </c>
      <c r="AY28" s="297">
        <v>2966.0000000000009</v>
      </c>
      <c r="AZ28" s="302">
        <v>1.7784776902887141</v>
      </c>
      <c r="BA28" s="306">
        <v>4270</v>
      </c>
      <c r="BB28" s="297">
        <v>2506.0000000000009</v>
      </c>
      <c r="BC28" s="311">
        <v>1.5868852459016396</v>
      </c>
      <c r="BE28" s="352">
        <v>22</v>
      </c>
      <c r="BF28" s="289">
        <v>7160</v>
      </c>
      <c r="BG28" s="289">
        <v>7876.0000000000009</v>
      </c>
      <c r="BH28" s="297">
        <v>3960</v>
      </c>
      <c r="BI28" s="297">
        <v>3916.0000000000009</v>
      </c>
      <c r="BJ28" s="302">
        <v>1.9888888888888892</v>
      </c>
      <c r="BK28" s="306">
        <v>4420</v>
      </c>
      <c r="BL28" s="297">
        <v>3456.0000000000009</v>
      </c>
      <c r="BM28" s="311">
        <v>1.7819004524886879</v>
      </c>
      <c r="BO28" s="352">
        <v>22</v>
      </c>
      <c r="BP28" s="289">
        <v>9660</v>
      </c>
      <c r="BQ28" s="289">
        <v>10626</v>
      </c>
      <c r="BR28" s="297">
        <v>4340</v>
      </c>
      <c r="BS28" s="297">
        <v>6286</v>
      </c>
      <c r="BT28" s="302">
        <v>2.4483870967741934</v>
      </c>
      <c r="BU28" s="306">
        <v>4800</v>
      </c>
      <c r="BV28" s="297">
        <v>5826</v>
      </c>
      <c r="BW28" s="311">
        <v>2.2137500000000001</v>
      </c>
      <c r="BY28" s="352">
        <v>22</v>
      </c>
      <c r="BZ28" s="289">
        <v>12160</v>
      </c>
      <c r="CA28" s="289">
        <v>13376.000000000002</v>
      </c>
      <c r="CB28" s="297">
        <v>4570</v>
      </c>
      <c r="CC28" s="297">
        <v>8806.0000000000018</v>
      </c>
      <c r="CD28" s="302">
        <v>2.9269146608315104</v>
      </c>
      <c r="CE28" s="306">
        <v>5030</v>
      </c>
      <c r="CF28" s="297">
        <v>8346.0000000000018</v>
      </c>
      <c r="CG28" s="311">
        <v>2.6592445328031813</v>
      </c>
    </row>
    <row r="29" spans="2:85">
      <c r="E29" s="289">
        <v>4550</v>
      </c>
      <c r="G29" s="352">
        <v>23</v>
      </c>
      <c r="H29" s="289">
        <v>3640</v>
      </c>
      <c r="I29" s="289">
        <v>4004.0000000000005</v>
      </c>
      <c r="J29" s="297">
        <v>3770</v>
      </c>
      <c r="K29" s="297">
        <v>234.00000000000045</v>
      </c>
      <c r="L29" s="302">
        <v>1.0620689655172415</v>
      </c>
      <c r="M29" s="306">
        <v>4240</v>
      </c>
      <c r="N29" s="297">
        <v>-235.99999999999955</v>
      </c>
      <c r="O29" s="311">
        <v>0.9443396226415095</v>
      </c>
      <c r="Q29" s="352">
        <v>23</v>
      </c>
      <c r="R29" s="289">
        <v>4340</v>
      </c>
      <c r="S29" s="289">
        <v>4774</v>
      </c>
      <c r="T29" s="297">
        <v>3780</v>
      </c>
      <c r="U29" s="297">
        <v>994</v>
      </c>
      <c r="V29" s="302">
        <v>1.2629629629629631</v>
      </c>
      <c r="W29" s="306">
        <v>4250</v>
      </c>
      <c r="X29" s="297">
        <v>524</v>
      </c>
      <c r="Y29" s="311">
        <v>1.1232941176470588</v>
      </c>
      <c r="AA29" s="352">
        <v>23</v>
      </c>
      <c r="AB29" s="289">
        <v>4840</v>
      </c>
      <c r="AC29" s="289">
        <v>5324</v>
      </c>
      <c r="AD29" s="297">
        <v>3930</v>
      </c>
      <c r="AE29" s="297">
        <v>1394</v>
      </c>
      <c r="AF29" s="302">
        <v>1.3547073791348601</v>
      </c>
      <c r="AG29" s="306">
        <v>4410</v>
      </c>
      <c r="AH29" s="297">
        <v>914</v>
      </c>
      <c r="AI29" s="311">
        <v>1.2072562358276644</v>
      </c>
      <c r="AK29" s="352">
        <v>23</v>
      </c>
      <c r="AL29" s="289">
        <v>5340</v>
      </c>
      <c r="AM29" s="289">
        <v>5874.0000000000009</v>
      </c>
      <c r="AN29" s="297">
        <v>3980</v>
      </c>
      <c r="AO29" s="297">
        <v>1894.0000000000009</v>
      </c>
      <c r="AP29" s="302">
        <v>1.4758793969849249</v>
      </c>
      <c r="AQ29" s="306">
        <v>4450</v>
      </c>
      <c r="AR29" s="297">
        <v>1424.0000000000009</v>
      </c>
      <c r="AS29" s="311">
        <v>1.3200000000000003</v>
      </c>
      <c r="AU29" s="352">
        <v>23</v>
      </c>
      <c r="AV29" s="289">
        <v>6340</v>
      </c>
      <c r="AW29" s="289">
        <v>6974.0000000000009</v>
      </c>
      <c r="AX29" s="297">
        <v>4000</v>
      </c>
      <c r="AY29" s="297">
        <v>2974.0000000000009</v>
      </c>
      <c r="AZ29" s="302">
        <v>1.7435000000000003</v>
      </c>
      <c r="BA29" s="306">
        <v>4470</v>
      </c>
      <c r="BB29" s="297">
        <v>2504.0000000000009</v>
      </c>
      <c r="BC29" s="311">
        <v>1.5601789709172262</v>
      </c>
      <c r="BE29" s="352">
        <v>23</v>
      </c>
      <c r="BF29" s="289">
        <v>7340</v>
      </c>
      <c r="BG29" s="289">
        <v>8074.0000000000009</v>
      </c>
      <c r="BH29" s="297">
        <v>4140</v>
      </c>
      <c r="BI29" s="297">
        <v>3934.0000000000009</v>
      </c>
      <c r="BJ29" s="302">
        <v>1.9502415458937201</v>
      </c>
      <c r="BK29" s="306">
        <v>4620</v>
      </c>
      <c r="BL29" s="297">
        <v>3454.0000000000009</v>
      </c>
      <c r="BM29" s="311">
        <v>1.7476190476190478</v>
      </c>
      <c r="BO29" s="352">
        <v>23</v>
      </c>
      <c r="BP29" s="289">
        <v>9840</v>
      </c>
      <c r="BQ29" s="289">
        <v>10824</v>
      </c>
      <c r="BR29" s="297">
        <v>4530</v>
      </c>
      <c r="BS29" s="297">
        <v>6294</v>
      </c>
      <c r="BT29" s="302">
        <v>2.3894039735099337</v>
      </c>
      <c r="BU29" s="306">
        <v>5000</v>
      </c>
      <c r="BV29" s="297">
        <v>5824</v>
      </c>
      <c r="BW29" s="311">
        <v>2.1648000000000001</v>
      </c>
      <c r="BY29" s="352">
        <v>23</v>
      </c>
      <c r="BZ29" s="289">
        <v>12340</v>
      </c>
      <c r="CA29" s="289">
        <v>13574.000000000002</v>
      </c>
      <c r="CB29" s="297">
        <v>4760</v>
      </c>
      <c r="CC29" s="297">
        <v>8814.0000000000018</v>
      </c>
      <c r="CD29" s="302">
        <v>2.8516806722689081</v>
      </c>
      <c r="CE29" s="306">
        <v>5230</v>
      </c>
      <c r="CF29" s="297">
        <v>8344.0000000000018</v>
      </c>
      <c r="CG29" s="311">
        <v>2.5954110898661571</v>
      </c>
    </row>
    <row r="30" spans="2:85">
      <c r="B30" s="350" t="s">
        <v>268</v>
      </c>
      <c r="C30" s="351"/>
      <c r="E30" s="289">
        <v>4750</v>
      </c>
      <c r="G30" s="352">
        <v>24</v>
      </c>
      <c r="H30" s="289">
        <v>3820</v>
      </c>
      <c r="I30" s="289">
        <v>4202</v>
      </c>
      <c r="J30" s="297">
        <v>3940</v>
      </c>
      <c r="K30" s="297">
        <v>262</v>
      </c>
      <c r="L30" s="302">
        <v>1.066497461928934</v>
      </c>
      <c r="M30" s="306">
        <v>4430</v>
      </c>
      <c r="N30" s="297">
        <v>-228</v>
      </c>
      <c r="O30" s="311">
        <v>0.94853273137697514</v>
      </c>
      <c r="Q30" s="352">
        <v>24</v>
      </c>
      <c r="R30" s="289">
        <v>4520</v>
      </c>
      <c r="S30" s="289">
        <v>4972</v>
      </c>
      <c r="T30" s="297">
        <v>3960</v>
      </c>
      <c r="U30" s="297">
        <v>1012</v>
      </c>
      <c r="V30" s="302">
        <v>1.2555555555555555</v>
      </c>
      <c r="W30" s="306">
        <v>4440</v>
      </c>
      <c r="X30" s="297">
        <v>532</v>
      </c>
      <c r="Y30" s="311">
        <v>1.1198198198198199</v>
      </c>
      <c r="AA30" s="352">
        <v>24</v>
      </c>
      <c r="AB30" s="289">
        <v>5020</v>
      </c>
      <c r="AC30" s="289">
        <v>5522</v>
      </c>
      <c r="AD30" s="297">
        <v>4120</v>
      </c>
      <c r="AE30" s="297">
        <v>1402</v>
      </c>
      <c r="AF30" s="302">
        <v>1.3402912621359224</v>
      </c>
      <c r="AG30" s="306">
        <v>4600</v>
      </c>
      <c r="AH30" s="297">
        <v>922</v>
      </c>
      <c r="AI30" s="311">
        <v>1.2004347826086956</v>
      </c>
      <c r="AK30" s="352">
        <v>24</v>
      </c>
      <c r="AL30" s="289">
        <v>5520</v>
      </c>
      <c r="AM30" s="289">
        <v>6072.0000000000009</v>
      </c>
      <c r="AN30" s="297">
        <v>4160</v>
      </c>
      <c r="AO30" s="297">
        <v>1912.0000000000009</v>
      </c>
      <c r="AP30" s="302">
        <v>1.4596153846153848</v>
      </c>
      <c r="AQ30" s="306">
        <v>4650</v>
      </c>
      <c r="AR30" s="297">
        <v>1422.0000000000009</v>
      </c>
      <c r="AS30" s="311">
        <v>1.3058064516129033</v>
      </c>
      <c r="AU30" s="352">
        <v>24</v>
      </c>
      <c r="AV30" s="289">
        <v>6520</v>
      </c>
      <c r="AW30" s="289">
        <v>7172.0000000000009</v>
      </c>
      <c r="AX30" s="297">
        <v>4190</v>
      </c>
      <c r="AY30" s="297">
        <v>2982.0000000000009</v>
      </c>
      <c r="AZ30" s="302">
        <v>1.7116945107398571</v>
      </c>
      <c r="BA30" s="306">
        <v>4670</v>
      </c>
      <c r="BB30" s="297">
        <v>2502.0000000000009</v>
      </c>
      <c r="BC30" s="311">
        <v>1.5357601713062101</v>
      </c>
      <c r="BE30" s="352">
        <v>24</v>
      </c>
      <c r="BF30" s="289">
        <v>7520</v>
      </c>
      <c r="BG30" s="289">
        <v>8272</v>
      </c>
      <c r="BH30" s="297">
        <v>4330</v>
      </c>
      <c r="BI30" s="297">
        <v>3942</v>
      </c>
      <c r="BJ30" s="302">
        <v>1.910392609699769</v>
      </c>
      <c r="BK30" s="306">
        <v>4810</v>
      </c>
      <c r="BL30" s="297">
        <v>3462</v>
      </c>
      <c r="BM30" s="311">
        <v>1.7197505197505198</v>
      </c>
      <c r="BO30" s="352">
        <v>24</v>
      </c>
      <c r="BP30" s="289">
        <v>10020</v>
      </c>
      <c r="BQ30" s="289">
        <v>11022</v>
      </c>
      <c r="BR30" s="297">
        <v>4710</v>
      </c>
      <c r="BS30" s="297">
        <v>6312</v>
      </c>
      <c r="BT30" s="302">
        <v>2.340127388535032</v>
      </c>
      <c r="BU30" s="306">
        <v>5200</v>
      </c>
      <c r="BV30" s="297">
        <v>5822</v>
      </c>
      <c r="BW30" s="311">
        <v>2.1196153846153845</v>
      </c>
      <c r="BY30" s="352">
        <v>24</v>
      </c>
      <c r="BZ30" s="289">
        <v>12520</v>
      </c>
      <c r="CA30" s="289">
        <v>13772.000000000002</v>
      </c>
      <c r="CB30" s="297">
        <v>4950</v>
      </c>
      <c r="CC30" s="297">
        <v>8822.0000000000018</v>
      </c>
      <c r="CD30" s="302">
        <v>2.7822222222222224</v>
      </c>
      <c r="CE30" s="306">
        <v>5430</v>
      </c>
      <c r="CF30" s="297">
        <v>8342.0000000000018</v>
      </c>
      <c r="CG30" s="311">
        <v>2.5362799263351752</v>
      </c>
    </row>
    <row r="31" spans="2:85">
      <c r="B31" s="278" t="s">
        <v>0</v>
      </c>
      <c r="C31" s="280">
        <v>1000</v>
      </c>
      <c r="E31" s="289">
        <v>4950</v>
      </c>
      <c r="G31" s="352">
        <v>25</v>
      </c>
      <c r="H31" s="289">
        <v>4000</v>
      </c>
      <c r="I31" s="289">
        <v>4400</v>
      </c>
      <c r="J31" s="297">
        <v>4120</v>
      </c>
      <c r="K31" s="297">
        <v>280</v>
      </c>
      <c r="L31" s="302">
        <v>1.0679611650485437</v>
      </c>
      <c r="M31" s="306">
        <v>4620</v>
      </c>
      <c r="N31" s="297">
        <v>-220</v>
      </c>
      <c r="O31" s="311">
        <v>0.95238095238095233</v>
      </c>
      <c r="Q31" s="352">
        <v>25</v>
      </c>
      <c r="R31" s="289">
        <v>4700</v>
      </c>
      <c r="S31" s="289">
        <v>5170</v>
      </c>
      <c r="T31" s="297">
        <v>4130</v>
      </c>
      <c r="U31" s="297">
        <v>1040</v>
      </c>
      <c r="V31" s="302">
        <v>1.2518159806295399</v>
      </c>
      <c r="W31" s="306">
        <v>4630</v>
      </c>
      <c r="X31" s="297">
        <v>540</v>
      </c>
      <c r="Y31" s="311">
        <v>1.1166306695464363</v>
      </c>
      <c r="AA31" s="352">
        <v>25</v>
      </c>
      <c r="AB31" s="289">
        <v>5200</v>
      </c>
      <c r="AC31" s="289">
        <v>5720.0000000000009</v>
      </c>
      <c r="AD31" s="297">
        <v>4310</v>
      </c>
      <c r="AE31" s="297">
        <v>1410</v>
      </c>
      <c r="AF31" s="302">
        <v>1.3271461716937354</v>
      </c>
      <c r="AG31" s="306">
        <v>4800</v>
      </c>
      <c r="AH31" s="297">
        <v>920.00000000000091</v>
      </c>
      <c r="AI31" s="311">
        <v>1.1916666666666667</v>
      </c>
      <c r="AK31" s="352">
        <v>25</v>
      </c>
      <c r="AL31" s="289">
        <v>5700</v>
      </c>
      <c r="AM31" s="289">
        <v>6270.0000000000009</v>
      </c>
      <c r="AN31" s="297">
        <v>4350</v>
      </c>
      <c r="AO31" s="297">
        <v>1920</v>
      </c>
      <c r="AP31" s="302">
        <v>1.4413793103448276</v>
      </c>
      <c r="AQ31" s="306">
        <v>4850</v>
      </c>
      <c r="AR31" s="297">
        <v>1420</v>
      </c>
      <c r="AS31" s="311">
        <v>1.2927835051546392</v>
      </c>
      <c r="AU31" s="352">
        <v>25</v>
      </c>
      <c r="AV31" s="289">
        <v>6700</v>
      </c>
      <c r="AW31" s="289">
        <v>7370.0000000000009</v>
      </c>
      <c r="AX31" s="297">
        <v>4370</v>
      </c>
      <c r="AY31" s="297">
        <v>3000</v>
      </c>
      <c r="AZ31" s="302">
        <v>1.6864988558352403</v>
      </c>
      <c r="BA31" s="306">
        <v>4870</v>
      </c>
      <c r="BB31" s="297">
        <v>2500</v>
      </c>
      <c r="BC31" s="311">
        <v>1.5133470225872689</v>
      </c>
      <c r="BE31" s="352">
        <v>25</v>
      </c>
      <c r="BF31" s="289">
        <v>7700</v>
      </c>
      <c r="BG31" s="289">
        <v>8470</v>
      </c>
      <c r="BH31" s="297">
        <v>4520</v>
      </c>
      <c r="BI31" s="297">
        <v>3950</v>
      </c>
      <c r="BJ31" s="302">
        <v>1.8738938053097345</v>
      </c>
      <c r="BK31" s="306">
        <v>5010</v>
      </c>
      <c r="BL31" s="297">
        <v>3460</v>
      </c>
      <c r="BM31" s="311">
        <v>1.6906187624750499</v>
      </c>
      <c r="BO31" s="352">
        <v>25</v>
      </c>
      <c r="BP31" s="289">
        <v>10200</v>
      </c>
      <c r="BQ31" s="289">
        <v>11220</v>
      </c>
      <c r="BR31" s="297">
        <v>4900</v>
      </c>
      <c r="BS31" s="297">
        <v>6320</v>
      </c>
      <c r="BT31" s="302">
        <v>2.2897959183673469</v>
      </c>
      <c r="BU31" s="306">
        <v>5400</v>
      </c>
      <c r="BV31" s="297">
        <v>5820</v>
      </c>
      <c r="BW31" s="311">
        <v>2.0777777777777779</v>
      </c>
      <c r="BY31" s="352">
        <v>25</v>
      </c>
      <c r="BZ31" s="289">
        <v>12700</v>
      </c>
      <c r="CA31" s="289">
        <v>13970.000000000002</v>
      </c>
      <c r="CB31" s="297">
        <v>5130</v>
      </c>
      <c r="CC31" s="297">
        <v>8840.0000000000018</v>
      </c>
      <c r="CD31" s="302">
        <v>2.7231968810916185</v>
      </c>
      <c r="CE31" s="306">
        <v>5630</v>
      </c>
      <c r="CF31" s="297">
        <v>8340.0000000000018</v>
      </c>
      <c r="CG31" s="311">
        <v>2.4813499111900534</v>
      </c>
    </row>
    <row r="32" spans="2:85">
      <c r="E32" s="289">
        <v>5140</v>
      </c>
      <c r="G32" s="352">
        <v>26</v>
      </c>
      <c r="H32" s="289">
        <v>4180</v>
      </c>
      <c r="I32" s="289">
        <v>4598</v>
      </c>
      <c r="J32" s="297">
        <v>4300</v>
      </c>
      <c r="K32" s="297">
        <v>298</v>
      </c>
      <c r="L32" s="302">
        <v>1.0693023255813954</v>
      </c>
      <c r="M32" s="306">
        <v>4800</v>
      </c>
      <c r="N32" s="297">
        <v>-202</v>
      </c>
      <c r="O32" s="311">
        <v>0.95791666666666664</v>
      </c>
      <c r="Q32" s="352">
        <v>26</v>
      </c>
      <c r="R32" s="289">
        <v>4880</v>
      </c>
      <c r="S32" s="289">
        <v>5368</v>
      </c>
      <c r="T32" s="297">
        <v>4310</v>
      </c>
      <c r="U32" s="297">
        <v>1058</v>
      </c>
      <c r="V32" s="302">
        <v>1.2454756380510441</v>
      </c>
      <c r="W32" s="306">
        <v>4810</v>
      </c>
      <c r="X32" s="297">
        <v>558</v>
      </c>
      <c r="Y32" s="311">
        <v>1.1160083160083161</v>
      </c>
      <c r="AA32" s="352">
        <v>26</v>
      </c>
      <c r="AB32" s="289">
        <v>5380</v>
      </c>
      <c r="AC32" s="289">
        <v>5918.0000000000009</v>
      </c>
      <c r="AD32" s="297">
        <v>4490</v>
      </c>
      <c r="AE32" s="297">
        <v>1428.0000000000009</v>
      </c>
      <c r="AF32" s="302">
        <v>1.31804008908686</v>
      </c>
      <c r="AG32" s="306">
        <v>5000</v>
      </c>
      <c r="AH32" s="297">
        <v>918.00000000000091</v>
      </c>
      <c r="AI32" s="311">
        <v>1.1836000000000002</v>
      </c>
      <c r="AK32" s="352">
        <v>26</v>
      </c>
      <c r="AL32" s="289">
        <v>5880</v>
      </c>
      <c r="AM32" s="289">
        <v>6468.0000000000009</v>
      </c>
      <c r="AN32" s="297">
        <v>4540</v>
      </c>
      <c r="AO32" s="297">
        <v>1928.0000000000009</v>
      </c>
      <c r="AP32" s="302">
        <v>1.4246696035242292</v>
      </c>
      <c r="AQ32" s="306">
        <v>5040</v>
      </c>
      <c r="AR32" s="297">
        <v>1428.0000000000009</v>
      </c>
      <c r="AS32" s="311">
        <v>1.2833333333333334</v>
      </c>
      <c r="AU32" s="352">
        <v>26</v>
      </c>
      <c r="AV32" s="289">
        <v>6880</v>
      </c>
      <c r="AW32" s="289">
        <v>7568.0000000000009</v>
      </c>
      <c r="AX32" s="297">
        <v>4560</v>
      </c>
      <c r="AY32" s="297">
        <v>3008.0000000000009</v>
      </c>
      <c r="AZ32" s="302">
        <v>1.6596491228070178</v>
      </c>
      <c r="BA32" s="306">
        <v>5070</v>
      </c>
      <c r="BB32" s="297">
        <v>2498.0000000000009</v>
      </c>
      <c r="BC32" s="311">
        <v>1.4927021696252467</v>
      </c>
      <c r="BE32" s="352">
        <v>26</v>
      </c>
      <c r="BF32" s="289">
        <v>7880</v>
      </c>
      <c r="BG32" s="289">
        <v>8668</v>
      </c>
      <c r="BH32" s="297">
        <v>4700</v>
      </c>
      <c r="BI32" s="297">
        <v>3968</v>
      </c>
      <c r="BJ32" s="302">
        <v>1.8442553191489361</v>
      </c>
      <c r="BK32" s="306">
        <v>5210</v>
      </c>
      <c r="BL32" s="297">
        <v>3458</v>
      </c>
      <c r="BM32" s="311">
        <v>1.6637236084452975</v>
      </c>
      <c r="BO32" s="352">
        <v>26</v>
      </c>
      <c r="BP32" s="289">
        <v>10380</v>
      </c>
      <c r="BQ32" s="289">
        <v>11418.000000000002</v>
      </c>
      <c r="BR32" s="297">
        <v>5090</v>
      </c>
      <c r="BS32" s="297">
        <v>6328.0000000000018</v>
      </c>
      <c r="BT32" s="302">
        <v>2.2432220039292736</v>
      </c>
      <c r="BU32" s="306">
        <v>5590</v>
      </c>
      <c r="BV32" s="297">
        <v>5828.0000000000018</v>
      </c>
      <c r="BW32" s="311">
        <v>2.0425760286225407</v>
      </c>
      <c r="BY32" s="352">
        <v>26</v>
      </c>
      <c r="BZ32" s="289">
        <v>12880</v>
      </c>
      <c r="CA32" s="289">
        <v>14168.000000000002</v>
      </c>
      <c r="CB32" s="297">
        <v>5320</v>
      </c>
      <c r="CC32" s="297">
        <v>8848.0000000000018</v>
      </c>
      <c r="CD32" s="302">
        <v>2.6631578947368424</v>
      </c>
      <c r="CE32" s="306">
        <v>5830</v>
      </c>
      <c r="CF32" s="297">
        <v>8338.0000000000018</v>
      </c>
      <c r="CG32" s="311">
        <v>2.4301886792452834</v>
      </c>
    </row>
    <row r="33" spans="2:85">
      <c r="E33" s="289">
        <v>5340</v>
      </c>
      <c r="G33" s="352">
        <v>27</v>
      </c>
      <c r="H33" s="289">
        <v>4360</v>
      </c>
      <c r="I33" s="289">
        <v>4796</v>
      </c>
      <c r="J33" s="297">
        <v>4470</v>
      </c>
      <c r="K33" s="297">
        <v>326</v>
      </c>
      <c r="L33" s="302">
        <v>1.0729306487695749</v>
      </c>
      <c r="M33" s="306">
        <v>4990</v>
      </c>
      <c r="N33" s="297">
        <v>-194</v>
      </c>
      <c r="O33" s="311">
        <v>0.96112224448897798</v>
      </c>
      <c r="Q33" s="352">
        <v>27</v>
      </c>
      <c r="R33" s="289">
        <v>5060</v>
      </c>
      <c r="S33" s="289">
        <v>5566</v>
      </c>
      <c r="T33" s="297">
        <v>4480</v>
      </c>
      <c r="U33" s="297">
        <v>1086</v>
      </c>
      <c r="V33" s="302">
        <v>1.2424107142857144</v>
      </c>
      <c r="W33" s="306">
        <v>5000</v>
      </c>
      <c r="X33" s="297">
        <v>566</v>
      </c>
      <c r="Y33" s="311">
        <v>1.1132</v>
      </c>
      <c r="AA33" s="352">
        <v>27</v>
      </c>
      <c r="AB33" s="289">
        <v>5560</v>
      </c>
      <c r="AC33" s="289">
        <v>6116.0000000000009</v>
      </c>
      <c r="AD33" s="297">
        <v>4680</v>
      </c>
      <c r="AE33" s="297">
        <v>1436.0000000000009</v>
      </c>
      <c r="AF33" s="302">
        <v>1.3068376068376071</v>
      </c>
      <c r="AG33" s="306">
        <v>5200</v>
      </c>
      <c r="AH33" s="297">
        <v>916.00000000000091</v>
      </c>
      <c r="AI33" s="311">
        <v>1.1761538461538463</v>
      </c>
      <c r="AK33" s="352">
        <v>27</v>
      </c>
      <c r="AL33" s="289">
        <v>6060</v>
      </c>
      <c r="AM33" s="289">
        <v>6666.0000000000009</v>
      </c>
      <c r="AN33" s="297">
        <v>4730</v>
      </c>
      <c r="AO33" s="297">
        <v>1936.0000000000009</v>
      </c>
      <c r="AP33" s="302">
        <v>1.4093023255813955</v>
      </c>
      <c r="AQ33" s="306">
        <v>5240</v>
      </c>
      <c r="AR33" s="297">
        <v>1426.0000000000009</v>
      </c>
      <c r="AS33" s="311">
        <v>1.2721374045801528</v>
      </c>
      <c r="AU33" s="352">
        <v>27</v>
      </c>
      <c r="AV33" s="289">
        <v>7060</v>
      </c>
      <c r="AW33" s="289">
        <v>7766.0000000000009</v>
      </c>
      <c r="AX33" s="297">
        <v>4750</v>
      </c>
      <c r="AY33" s="297">
        <v>3016.0000000000009</v>
      </c>
      <c r="AZ33" s="302">
        <v>1.6349473684210529</v>
      </c>
      <c r="BA33" s="306">
        <v>5260</v>
      </c>
      <c r="BB33" s="297">
        <v>2506.0000000000009</v>
      </c>
      <c r="BC33" s="311">
        <v>1.4764258555133081</v>
      </c>
      <c r="BE33" s="352">
        <v>27</v>
      </c>
      <c r="BF33" s="289">
        <v>8060</v>
      </c>
      <c r="BG33" s="289">
        <v>8866</v>
      </c>
      <c r="BH33" s="297">
        <v>4890</v>
      </c>
      <c r="BI33" s="297">
        <v>3976</v>
      </c>
      <c r="BJ33" s="302">
        <v>1.8130879345603272</v>
      </c>
      <c r="BK33" s="306">
        <v>5410</v>
      </c>
      <c r="BL33" s="297">
        <v>3456</v>
      </c>
      <c r="BM33" s="311">
        <v>1.6388170055452864</v>
      </c>
      <c r="BO33" s="352">
        <v>27</v>
      </c>
      <c r="BP33" s="289">
        <v>10560</v>
      </c>
      <c r="BQ33" s="289">
        <v>11616.000000000002</v>
      </c>
      <c r="BR33" s="297">
        <v>5280</v>
      </c>
      <c r="BS33" s="297">
        <v>6336.0000000000018</v>
      </c>
      <c r="BT33" s="302">
        <v>2.2000000000000002</v>
      </c>
      <c r="BU33" s="306">
        <v>5790</v>
      </c>
      <c r="BV33" s="297">
        <v>5826.0000000000018</v>
      </c>
      <c r="BW33" s="311">
        <v>2.0062176165803112</v>
      </c>
      <c r="BY33" s="352">
        <v>27</v>
      </c>
      <c r="BZ33" s="289">
        <v>13060</v>
      </c>
      <c r="CA33" s="289">
        <v>14366.000000000002</v>
      </c>
      <c r="CB33" s="297">
        <v>5510</v>
      </c>
      <c r="CC33" s="297">
        <v>8856.0000000000018</v>
      </c>
      <c r="CD33" s="302">
        <v>2.6072595281306716</v>
      </c>
      <c r="CE33" s="306">
        <v>6020</v>
      </c>
      <c r="CF33" s="297">
        <v>8346.0000000000018</v>
      </c>
      <c r="CG33" s="311">
        <v>2.3863787375415284</v>
      </c>
    </row>
    <row r="34" spans="2:85">
      <c r="B34" s="350" t="s">
        <v>269</v>
      </c>
      <c r="C34" s="351"/>
      <c r="E34" s="289">
        <v>5540</v>
      </c>
      <c r="G34" s="352">
        <v>28</v>
      </c>
      <c r="H34" s="289">
        <v>4540</v>
      </c>
      <c r="I34" s="289">
        <v>4994</v>
      </c>
      <c r="J34" s="297">
        <v>4650</v>
      </c>
      <c r="K34" s="297">
        <v>344</v>
      </c>
      <c r="L34" s="302">
        <v>1.0739784946236559</v>
      </c>
      <c r="M34" s="306">
        <v>5180</v>
      </c>
      <c r="N34" s="297">
        <v>-186</v>
      </c>
      <c r="O34" s="311">
        <v>0.96409266409266414</v>
      </c>
      <c r="Q34" s="352">
        <v>28</v>
      </c>
      <c r="R34" s="289">
        <v>5240</v>
      </c>
      <c r="S34" s="289">
        <v>5764.0000000000009</v>
      </c>
      <c r="T34" s="297">
        <v>4660</v>
      </c>
      <c r="U34" s="297">
        <v>1104.0000000000009</v>
      </c>
      <c r="V34" s="302">
        <v>1.2369098712446354</v>
      </c>
      <c r="W34" s="306">
        <v>5190</v>
      </c>
      <c r="X34" s="297">
        <v>574.00000000000091</v>
      </c>
      <c r="Y34" s="311">
        <v>1.110597302504817</v>
      </c>
      <c r="AA34" s="352">
        <v>28</v>
      </c>
      <c r="AB34" s="289">
        <v>5740</v>
      </c>
      <c r="AC34" s="289">
        <v>6314.0000000000009</v>
      </c>
      <c r="AD34" s="297">
        <v>4870</v>
      </c>
      <c r="AE34" s="297">
        <v>1444.0000000000009</v>
      </c>
      <c r="AF34" s="302">
        <v>1.2965092402464067</v>
      </c>
      <c r="AG34" s="306">
        <v>5400</v>
      </c>
      <c r="AH34" s="297">
        <v>914.00000000000091</v>
      </c>
      <c r="AI34" s="311">
        <v>1.1692592592592594</v>
      </c>
      <c r="AK34" s="352">
        <v>28</v>
      </c>
      <c r="AL34" s="289">
        <v>6240</v>
      </c>
      <c r="AM34" s="289">
        <v>6864.0000000000009</v>
      </c>
      <c r="AN34" s="297">
        <v>4910</v>
      </c>
      <c r="AO34" s="297">
        <v>1954.0000000000009</v>
      </c>
      <c r="AP34" s="302">
        <v>1.3979633401221998</v>
      </c>
      <c r="AQ34" s="306">
        <v>5440</v>
      </c>
      <c r="AR34" s="297">
        <v>1424.0000000000009</v>
      </c>
      <c r="AS34" s="311">
        <v>1.2617647058823531</v>
      </c>
      <c r="AU34" s="352">
        <v>28</v>
      </c>
      <c r="AV34" s="289">
        <v>7240</v>
      </c>
      <c r="AW34" s="289">
        <v>7964.0000000000009</v>
      </c>
      <c r="AX34" s="297">
        <v>4930</v>
      </c>
      <c r="AY34" s="297">
        <v>3034.0000000000009</v>
      </c>
      <c r="AZ34" s="302">
        <v>1.6154158215010144</v>
      </c>
      <c r="BA34" s="306">
        <v>5460</v>
      </c>
      <c r="BB34" s="297">
        <v>2504.0000000000009</v>
      </c>
      <c r="BC34" s="311">
        <v>1.4586080586080588</v>
      </c>
      <c r="BE34" s="352">
        <v>28</v>
      </c>
      <c r="BF34" s="289">
        <v>8240</v>
      </c>
      <c r="BG34" s="289">
        <v>9064</v>
      </c>
      <c r="BH34" s="297">
        <v>5080</v>
      </c>
      <c r="BI34" s="297">
        <v>3984</v>
      </c>
      <c r="BJ34" s="302">
        <v>1.7842519685039371</v>
      </c>
      <c r="BK34" s="306">
        <v>5610</v>
      </c>
      <c r="BL34" s="297">
        <v>3454</v>
      </c>
      <c r="BM34" s="311">
        <v>1.615686274509804</v>
      </c>
      <c r="BO34" s="352">
        <v>28</v>
      </c>
      <c r="BP34" s="289">
        <v>10740</v>
      </c>
      <c r="BQ34" s="289">
        <v>11814.000000000002</v>
      </c>
      <c r="BR34" s="297">
        <v>5460</v>
      </c>
      <c r="BS34" s="297">
        <v>6354.0000000000018</v>
      </c>
      <c r="BT34" s="302">
        <v>2.163736263736264</v>
      </c>
      <c r="BU34" s="306">
        <v>5990</v>
      </c>
      <c r="BV34" s="297">
        <v>5824.0000000000018</v>
      </c>
      <c r="BW34" s="311">
        <v>1.9722871452420705</v>
      </c>
      <c r="BY34" s="352">
        <v>28</v>
      </c>
      <c r="BZ34" s="289">
        <v>13240</v>
      </c>
      <c r="CA34" s="289">
        <v>14564.000000000002</v>
      </c>
      <c r="CB34" s="297">
        <v>5690</v>
      </c>
      <c r="CC34" s="297">
        <v>8874.0000000000018</v>
      </c>
      <c r="CD34" s="302">
        <v>2.5595782073813713</v>
      </c>
      <c r="CE34" s="306">
        <v>6220</v>
      </c>
      <c r="CF34" s="297">
        <v>8344.0000000000018</v>
      </c>
      <c r="CG34" s="311">
        <v>2.3414790996784567</v>
      </c>
    </row>
    <row r="35" spans="2:85">
      <c r="B35" s="278" t="s">
        <v>270</v>
      </c>
      <c r="C35" s="280">
        <v>100</v>
      </c>
      <c r="E35" s="289">
        <v>5740</v>
      </c>
      <c r="G35" s="352">
        <v>29</v>
      </c>
      <c r="H35" s="289">
        <v>4720</v>
      </c>
      <c r="I35" s="289">
        <v>5192</v>
      </c>
      <c r="J35" s="297">
        <v>4820</v>
      </c>
      <c r="K35" s="297">
        <v>372</v>
      </c>
      <c r="L35" s="302">
        <v>1.0771784232365145</v>
      </c>
      <c r="M35" s="306">
        <v>5360</v>
      </c>
      <c r="N35" s="297">
        <v>-168</v>
      </c>
      <c r="O35" s="311">
        <v>0.9686567164179104</v>
      </c>
      <c r="Q35" s="352">
        <v>29</v>
      </c>
      <c r="R35" s="289">
        <v>5420</v>
      </c>
      <c r="S35" s="289">
        <v>5962.0000000000009</v>
      </c>
      <c r="T35" s="297">
        <v>4840</v>
      </c>
      <c r="U35" s="297">
        <v>1122.0000000000009</v>
      </c>
      <c r="V35" s="302">
        <v>1.2318181818181819</v>
      </c>
      <c r="W35" s="306">
        <v>5370</v>
      </c>
      <c r="X35" s="297">
        <v>592.00000000000091</v>
      </c>
      <c r="Y35" s="311">
        <v>1.1102420856610802</v>
      </c>
      <c r="AA35" s="352">
        <v>29</v>
      </c>
      <c r="AB35" s="289">
        <v>5920</v>
      </c>
      <c r="AC35" s="289">
        <v>6512.0000000000009</v>
      </c>
      <c r="AD35" s="297">
        <v>5060</v>
      </c>
      <c r="AE35" s="297">
        <v>1452.0000000000009</v>
      </c>
      <c r="AF35" s="302">
        <v>1.2869565217391306</v>
      </c>
      <c r="AG35" s="306">
        <v>5590</v>
      </c>
      <c r="AH35" s="297">
        <v>922.00000000000091</v>
      </c>
      <c r="AI35" s="311">
        <v>1.1649373881932024</v>
      </c>
      <c r="AK35" s="352">
        <v>29</v>
      </c>
      <c r="AL35" s="289">
        <v>6420</v>
      </c>
      <c r="AM35" s="289">
        <v>7062.0000000000009</v>
      </c>
      <c r="AN35" s="297">
        <v>5100</v>
      </c>
      <c r="AO35" s="297">
        <v>1962.0000000000009</v>
      </c>
      <c r="AP35" s="302">
        <v>1.3847058823529415</v>
      </c>
      <c r="AQ35" s="306">
        <v>5640</v>
      </c>
      <c r="AR35" s="297">
        <v>1422.0000000000009</v>
      </c>
      <c r="AS35" s="311">
        <v>1.2521276595744681</v>
      </c>
      <c r="AU35" s="352">
        <v>29</v>
      </c>
      <c r="AV35" s="289">
        <v>7420</v>
      </c>
      <c r="AW35" s="289">
        <v>8162.0000000000009</v>
      </c>
      <c r="AX35" s="297">
        <v>5120</v>
      </c>
      <c r="AY35" s="297">
        <v>3042.0000000000009</v>
      </c>
      <c r="AZ35" s="302">
        <v>1.5941406250000001</v>
      </c>
      <c r="BA35" s="306">
        <v>5660</v>
      </c>
      <c r="BB35" s="297">
        <v>2502.0000000000009</v>
      </c>
      <c r="BC35" s="311">
        <v>1.4420494699646644</v>
      </c>
      <c r="BE35" s="352">
        <v>29</v>
      </c>
      <c r="BF35" s="289">
        <v>8420</v>
      </c>
      <c r="BG35" s="289">
        <v>9262</v>
      </c>
      <c r="BH35" s="297">
        <v>5260</v>
      </c>
      <c r="BI35" s="297">
        <v>4002</v>
      </c>
      <c r="BJ35" s="302">
        <v>1.7608365019011407</v>
      </c>
      <c r="BK35" s="306">
        <v>5800</v>
      </c>
      <c r="BL35" s="297">
        <v>3462</v>
      </c>
      <c r="BM35" s="311">
        <v>1.596896551724138</v>
      </c>
      <c r="BO35" s="352">
        <v>29</v>
      </c>
      <c r="BP35" s="289">
        <v>10920</v>
      </c>
      <c r="BQ35" s="289">
        <v>12012.000000000002</v>
      </c>
      <c r="BR35" s="297">
        <v>5650</v>
      </c>
      <c r="BS35" s="297">
        <v>6362.0000000000018</v>
      </c>
      <c r="BT35" s="302">
        <v>2.1260176991150446</v>
      </c>
      <c r="BU35" s="306">
        <v>6190</v>
      </c>
      <c r="BV35" s="297">
        <v>5822.0000000000018</v>
      </c>
      <c r="BW35" s="311">
        <v>1.9405492730210019</v>
      </c>
      <c r="BY35" s="352">
        <v>29</v>
      </c>
      <c r="BZ35" s="289">
        <v>13420</v>
      </c>
      <c r="CA35" s="289">
        <v>14762.000000000002</v>
      </c>
      <c r="CB35" s="297">
        <v>5880</v>
      </c>
      <c r="CC35" s="297">
        <v>8882.0000000000018</v>
      </c>
      <c r="CD35" s="302">
        <v>2.5105442176870749</v>
      </c>
      <c r="CE35" s="306">
        <v>6420</v>
      </c>
      <c r="CF35" s="297">
        <v>8342.0000000000018</v>
      </c>
      <c r="CG35" s="311">
        <v>2.2993769470404986</v>
      </c>
    </row>
    <row r="36" spans="2:85" ht="14.25">
      <c r="B36" s="278" t="s">
        <v>271</v>
      </c>
      <c r="C36" s="280">
        <v>120</v>
      </c>
      <c r="E36" s="290">
        <v>5940</v>
      </c>
      <c r="G36" s="353">
        <v>30</v>
      </c>
      <c r="H36" s="290">
        <v>4900</v>
      </c>
      <c r="I36" s="290">
        <v>5390</v>
      </c>
      <c r="J36" s="298">
        <v>5000</v>
      </c>
      <c r="K36" s="298">
        <v>390</v>
      </c>
      <c r="L36" s="303">
        <v>1.0780000000000001</v>
      </c>
      <c r="M36" s="307">
        <v>5550</v>
      </c>
      <c r="N36" s="298">
        <v>-160</v>
      </c>
      <c r="O36" s="312">
        <v>0.97117117117117113</v>
      </c>
      <c r="Q36" s="353">
        <v>30</v>
      </c>
      <c r="R36" s="290">
        <v>5600</v>
      </c>
      <c r="S36" s="290">
        <v>6160.0000000000009</v>
      </c>
      <c r="T36" s="298">
        <v>5010</v>
      </c>
      <c r="U36" s="298">
        <v>1150</v>
      </c>
      <c r="V36" s="303">
        <v>1.2295409181636727</v>
      </c>
      <c r="W36" s="307">
        <v>5560</v>
      </c>
      <c r="X36" s="298">
        <v>600.00000000000091</v>
      </c>
      <c r="Y36" s="312">
        <v>1.1079136690647482</v>
      </c>
      <c r="AA36" s="353">
        <v>30</v>
      </c>
      <c r="AB36" s="290">
        <v>6100</v>
      </c>
      <c r="AC36" s="290">
        <v>6710.0000000000009</v>
      </c>
      <c r="AD36" s="298">
        <v>5240</v>
      </c>
      <c r="AE36" s="298">
        <v>1470</v>
      </c>
      <c r="AF36" s="303">
        <v>1.2805343511450382</v>
      </c>
      <c r="AG36" s="307">
        <v>5790</v>
      </c>
      <c r="AH36" s="298">
        <v>920.00000000000091</v>
      </c>
      <c r="AI36" s="312">
        <v>1.1588946459412781</v>
      </c>
      <c r="AK36" s="353">
        <v>30</v>
      </c>
      <c r="AL36" s="290">
        <v>6600</v>
      </c>
      <c r="AM36" s="290">
        <v>7260.0000000000009</v>
      </c>
      <c r="AN36" s="298">
        <v>5290</v>
      </c>
      <c r="AO36" s="298">
        <v>1970</v>
      </c>
      <c r="AP36" s="303">
        <v>1.3724007561436673</v>
      </c>
      <c r="AQ36" s="307">
        <v>5840</v>
      </c>
      <c r="AR36" s="298">
        <v>1420</v>
      </c>
      <c r="AS36" s="312">
        <v>1.2431506849315068</v>
      </c>
      <c r="AU36" s="353">
        <v>30</v>
      </c>
      <c r="AV36" s="290">
        <v>7600</v>
      </c>
      <c r="AW36" s="290">
        <v>8360</v>
      </c>
      <c r="AX36" s="298">
        <v>5310</v>
      </c>
      <c r="AY36" s="298">
        <v>3050</v>
      </c>
      <c r="AZ36" s="303">
        <v>1.5743879472693032</v>
      </c>
      <c r="BA36" s="307">
        <v>5860</v>
      </c>
      <c r="BB36" s="298">
        <v>2500</v>
      </c>
      <c r="BC36" s="312">
        <v>1.4266211604095562</v>
      </c>
      <c r="BE36" s="353">
        <v>30</v>
      </c>
      <c r="BF36" s="290">
        <v>8600</v>
      </c>
      <c r="BG36" s="290">
        <v>9460</v>
      </c>
      <c r="BH36" s="298">
        <v>5450</v>
      </c>
      <c r="BI36" s="298">
        <v>4010</v>
      </c>
      <c r="BJ36" s="303">
        <v>1.7357798165137615</v>
      </c>
      <c r="BK36" s="307">
        <v>6000</v>
      </c>
      <c r="BL36" s="298">
        <v>3460</v>
      </c>
      <c r="BM36" s="312">
        <v>1.5766666666666667</v>
      </c>
      <c r="BO36" s="353">
        <v>30</v>
      </c>
      <c r="BP36" s="290">
        <v>11100</v>
      </c>
      <c r="BQ36" s="290">
        <v>12210.000000000002</v>
      </c>
      <c r="BR36" s="298">
        <v>5840</v>
      </c>
      <c r="BS36" s="298">
        <v>6370.0000000000018</v>
      </c>
      <c r="BT36" s="303">
        <v>2.0907534246575348</v>
      </c>
      <c r="BU36" s="307">
        <v>6390</v>
      </c>
      <c r="BV36" s="298">
        <v>5820.0000000000018</v>
      </c>
      <c r="BW36" s="312">
        <v>1.910798122065728</v>
      </c>
      <c r="BY36" s="353">
        <v>30</v>
      </c>
      <c r="BZ36" s="290">
        <v>13600</v>
      </c>
      <c r="CA36" s="290">
        <v>14960.000000000002</v>
      </c>
      <c r="CB36" s="298">
        <v>6070</v>
      </c>
      <c r="CC36" s="298">
        <v>8890.0000000000018</v>
      </c>
      <c r="CD36" s="303">
        <v>2.464579901153213</v>
      </c>
      <c r="CE36" s="307">
        <v>6620</v>
      </c>
      <c r="CF36" s="298">
        <v>8340.0000000000018</v>
      </c>
      <c r="CG36" s="312">
        <v>2.2598187311178251</v>
      </c>
    </row>
    <row r="37" spans="2:85">
      <c r="B37" s="278" t="s">
        <v>222</v>
      </c>
      <c r="C37" s="280">
        <v>140</v>
      </c>
      <c r="E37" s="291">
        <v>6140</v>
      </c>
      <c r="G37" s="354">
        <v>31</v>
      </c>
      <c r="H37" s="291">
        <v>5090</v>
      </c>
      <c r="I37" s="291">
        <v>5599</v>
      </c>
      <c r="J37" s="299">
        <v>5190</v>
      </c>
      <c r="K37" s="299">
        <v>409</v>
      </c>
      <c r="L37" s="304">
        <v>1.078805394990366</v>
      </c>
      <c r="M37" s="308">
        <v>5750</v>
      </c>
      <c r="N37" s="299">
        <v>-151</v>
      </c>
      <c r="O37" s="313">
        <v>0.97373913043478266</v>
      </c>
      <c r="Q37" s="354">
        <v>31</v>
      </c>
      <c r="R37" s="291">
        <v>5790</v>
      </c>
      <c r="S37" s="291">
        <v>6369.0000000000009</v>
      </c>
      <c r="T37" s="299">
        <v>5200</v>
      </c>
      <c r="U37" s="299">
        <v>1169.0000000000009</v>
      </c>
      <c r="V37" s="304">
        <v>1.2248076923076925</v>
      </c>
      <c r="W37" s="308">
        <v>5760</v>
      </c>
      <c r="X37" s="299">
        <v>609.00000000000091</v>
      </c>
      <c r="Y37" s="313">
        <v>1.1057291666666669</v>
      </c>
      <c r="AA37" s="354">
        <v>31</v>
      </c>
      <c r="AB37" s="291">
        <v>6290</v>
      </c>
      <c r="AC37" s="291">
        <v>6919.0000000000009</v>
      </c>
      <c r="AD37" s="299">
        <v>5440</v>
      </c>
      <c r="AE37" s="299">
        <v>1479.0000000000009</v>
      </c>
      <c r="AF37" s="304">
        <v>1.2718750000000001</v>
      </c>
      <c r="AG37" s="308">
        <v>6000</v>
      </c>
      <c r="AH37" s="299">
        <v>919.00000000000091</v>
      </c>
      <c r="AI37" s="313">
        <v>1.1531666666666669</v>
      </c>
      <c r="AK37" s="354">
        <v>31</v>
      </c>
      <c r="AL37" s="291">
        <v>6790</v>
      </c>
      <c r="AM37" s="291">
        <v>7469.0000000000009</v>
      </c>
      <c r="AN37" s="299">
        <v>5480</v>
      </c>
      <c r="AO37" s="299">
        <v>1989.0000000000009</v>
      </c>
      <c r="AP37" s="304">
        <v>1.3629562043795622</v>
      </c>
      <c r="AQ37" s="308">
        <v>6050</v>
      </c>
      <c r="AR37" s="299">
        <v>1419.0000000000009</v>
      </c>
      <c r="AS37" s="313">
        <v>1.2345454545454546</v>
      </c>
      <c r="AU37" s="354">
        <v>31</v>
      </c>
      <c r="AV37" s="291">
        <v>7790</v>
      </c>
      <c r="AW37" s="291">
        <v>8569</v>
      </c>
      <c r="AX37" s="299">
        <v>5510</v>
      </c>
      <c r="AY37" s="299">
        <v>3059</v>
      </c>
      <c r="AZ37" s="304">
        <v>1.5551724137931036</v>
      </c>
      <c r="BA37" s="308">
        <v>6070</v>
      </c>
      <c r="BB37" s="299">
        <v>2499</v>
      </c>
      <c r="BC37" s="313">
        <v>1.4116968698517298</v>
      </c>
      <c r="BE37" s="354">
        <v>31</v>
      </c>
      <c r="BF37" s="291">
        <v>8790</v>
      </c>
      <c r="BG37" s="291">
        <v>9669</v>
      </c>
      <c r="BH37" s="299">
        <v>5650</v>
      </c>
      <c r="BI37" s="299">
        <v>4019</v>
      </c>
      <c r="BJ37" s="304">
        <v>1.7113274336283186</v>
      </c>
      <c r="BK37" s="308">
        <v>6210</v>
      </c>
      <c r="BL37" s="299">
        <v>3459</v>
      </c>
      <c r="BM37" s="313">
        <v>1.5570048309178743</v>
      </c>
      <c r="BO37" s="354">
        <v>31</v>
      </c>
      <c r="BP37" s="291">
        <v>11290</v>
      </c>
      <c r="BQ37" s="291">
        <v>12419.000000000002</v>
      </c>
      <c r="BR37" s="299">
        <v>6030</v>
      </c>
      <c r="BS37" s="299">
        <v>6389.0000000000018</v>
      </c>
      <c r="BT37" s="304">
        <v>2.0595356550580433</v>
      </c>
      <c r="BU37" s="308">
        <v>6600</v>
      </c>
      <c r="BV37" s="299">
        <v>5819.0000000000018</v>
      </c>
      <c r="BW37" s="313">
        <v>1.881666666666667</v>
      </c>
      <c r="BY37" s="354">
        <v>31</v>
      </c>
      <c r="BZ37" s="291">
        <v>13790</v>
      </c>
      <c r="CA37" s="291">
        <v>15169.000000000002</v>
      </c>
      <c r="CB37" s="299">
        <v>6270</v>
      </c>
      <c r="CC37" s="299">
        <v>8899.0000000000018</v>
      </c>
      <c r="CD37" s="304">
        <v>2.4192982456140353</v>
      </c>
      <c r="CE37" s="308">
        <v>6830</v>
      </c>
      <c r="CF37" s="299">
        <v>8339.0000000000018</v>
      </c>
      <c r="CG37" s="313">
        <v>2.2209370424597368</v>
      </c>
    </row>
    <row r="38" spans="2:85">
      <c r="B38" s="278" t="s">
        <v>262</v>
      </c>
      <c r="C38" s="280">
        <v>160</v>
      </c>
      <c r="E38" s="289">
        <v>6350</v>
      </c>
      <c r="G38" s="352">
        <v>32</v>
      </c>
      <c r="H38" s="289">
        <v>5280</v>
      </c>
      <c r="I38" s="289">
        <v>5808.0000000000009</v>
      </c>
      <c r="J38" s="297">
        <v>5370</v>
      </c>
      <c r="K38" s="297">
        <v>438.00000000000091</v>
      </c>
      <c r="L38" s="302">
        <v>1.0815642458100561</v>
      </c>
      <c r="M38" s="306">
        <v>5950</v>
      </c>
      <c r="N38" s="297">
        <v>-141.99999999999909</v>
      </c>
      <c r="O38" s="311">
        <v>0.97613445378151276</v>
      </c>
      <c r="Q38" s="352">
        <v>32</v>
      </c>
      <c r="R38" s="289">
        <v>5980</v>
      </c>
      <c r="S38" s="289">
        <v>6578.0000000000009</v>
      </c>
      <c r="T38" s="297">
        <v>5390</v>
      </c>
      <c r="U38" s="297">
        <v>1188.0000000000009</v>
      </c>
      <c r="V38" s="302">
        <v>1.2204081632653063</v>
      </c>
      <c r="W38" s="306">
        <v>5960</v>
      </c>
      <c r="X38" s="297">
        <v>618.00000000000091</v>
      </c>
      <c r="Y38" s="311">
        <v>1.1036912751677854</v>
      </c>
      <c r="AA38" s="352">
        <v>32</v>
      </c>
      <c r="AB38" s="289">
        <v>6480</v>
      </c>
      <c r="AC38" s="289">
        <v>7128.0000000000009</v>
      </c>
      <c r="AD38" s="297">
        <v>5640</v>
      </c>
      <c r="AE38" s="297">
        <v>1488.0000000000009</v>
      </c>
      <c r="AF38" s="302">
        <v>1.2638297872340427</v>
      </c>
      <c r="AG38" s="306">
        <v>6210</v>
      </c>
      <c r="AH38" s="297">
        <v>918.00000000000091</v>
      </c>
      <c r="AI38" s="311">
        <v>1.147826086956522</v>
      </c>
      <c r="AK38" s="352">
        <v>32</v>
      </c>
      <c r="AL38" s="289">
        <v>6980</v>
      </c>
      <c r="AM38" s="289">
        <v>7678.0000000000009</v>
      </c>
      <c r="AN38" s="297">
        <v>5680</v>
      </c>
      <c r="AO38" s="297">
        <v>1998.0000000000009</v>
      </c>
      <c r="AP38" s="302">
        <v>1.3517605633802818</v>
      </c>
      <c r="AQ38" s="306">
        <v>6250</v>
      </c>
      <c r="AR38" s="297">
        <v>1428.0000000000009</v>
      </c>
      <c r="AS38" s="311">
        <v>1.2284800000000002</v>
      </c>
      <c r="AU38" s="352">
        <v>32</v>
      </c>
      <c r="AV38" s="289">
        <v>7980</v>
      </c>
      <c r="AW38" s="289">
        <v>8778</v>
      </c>
      <c r="AX38" s="297">
        <v>5700</v>
      </c>
      <c r="AY38" s="297">
        <v>3078</v>
      </c>
      <c r="AZ38" s="302">
        <v>1.54</v>
      </c>
      <c r="BA38" s="306">
        <v>6280</v>
      </c>
      <c r="BB38" s="297">
        <v>2498</v>
      </c>
      <c r="BC38" s="311">
        <v>1.3977707006369426</v>
      </c>
      <c r="BE38" s="352">
        <v>32</v>
      </c>
      <c r="BF38" s="289">
        <v>8980</v>
      </c>
      <c r="BG38" s="289">
        <v>9878</v>
      </c>
      <c r="BH38" s="297">
        <v>5850</v>
      </c>
      <c r="BI38" s="297">
        <v>4028</v>
      </c>
      <c r="BJ38" s="302">
        <v>1.6885470085470085</v>
      </c>
      <c r="BK38" s="306">
        <v>6420</v>
      </c>
      <c r="BL38" s="297">
        <v>3458</v>
      </c>
      <c r="BM38" s="311">
        <v>1.5386292834890967</v>
      </c>
      <c r="BO38" s="352">
        <v>32</v>
      </c>
      <c r="BP38" s="289">
        <v>11480</v>
      </c>
      <c r="BQ38" s="289">
        <v>12628.000000000002</v>
      </c>
      <c r="BR38" s="297">
        <v>6230</v>
      </c>
      <c r="BS38" s="297">
        <v>6398.0000000000018</v>
      </c>
      <c r="BT38" s="302">
        <v>2.0269662921348317</v>
      </c>
      <c r="BU38" s="306">
        <v>6800</v>
      </c>
      <c r="BV38" s="297">
        <v>5828.0000000000018</v>
      </c>
      <c r="BW38" s="311">
        <v>1.8570588235294121</v>
      </c>
      <c r="BY38" s="352">
        <v>32</v>
      </c>
      <c r="BZ38" s="289">
        <v>13980</v>
      </c>
      <c r="CA38" s="289">
        <v>15378.000000000002</v>
      </c>
      <c r="CB38" s="297">
        <v>6460</v>
      </c>
      <c r="CC38" s="297">
        <v>8918.0000000000018</v>
      </c>
      <c r="CD38" s="302">
        <v>2.380495356037152</v>
      </c>
      <c r="CE38" s="306">
        <v>7040</v>
      </c>
      <c r="CF38" s="297">
        <v>8338.0000000000018</v>
      </c>
      <c r="CG38" s="311">
        <v>2.1843750000000002</v>
      </c>
    </row>
    <row r="39" spans="2:85">
      <c r="B39" s="278" t="s">
        <v>272</v>
      </c>
      <c r="C39" s="280">
        <v>180</v>
      </c>
      <c r="E39" s="289">
        <v>6560</v>
      </c>
      <c r="G39" s="352">
        <v>33</v>
      </c>
      <c r="H39" s="289">
        <v>5470</v>
      </c>
      <c r="I39" s="289">
        <v>6017.0000000000009</v>
      </c>
      <c r="J39" s="297">
        <v>5560</v>
      </c>
      <c r="K39" s="297">
        <v>457.00000000000091</v>
      </c>
      <c r="L39" s="302">
        <v>1.0821942446043167</v>
      </c>
      <c r="M39" s="306">
        <v>6140</v>
      </c>
      <c r="N39" s="297">
        <v>-122.99999999999909</v>
      </c>
      <c r="O39" s="311">
        <v>0.97996742671009784</v>
      </c>
      <c r="Q39" s="352">
        <v>33</v>
      </c>
      <c r="R39" s="289">
        <v>6170</v>
      </c>
      <c r="S39" s="289">
        <v>6787.0000000000009</v>
      </c>
      <c r="T39" s="297">
        <v>5570</v>
      </c>
      <c r="U39" s="297">
        <v>1217.0000000000009</v>
      </c>
      <c r="V39" s="302">
        <v>1.2184919210053862</v>
      </c>
      <c r="W39" s="306">
        <v>6160</v>
      </c>
      <c r="X39" s="297">
        <v>627.00000000000091</v>
      </c>
      <c r="Y39" s="311">
        <v>1.1017857142857144</v>
      </c>
      <c r="AA39" s="352">
        <v>33</v>
      </c>
      <c r="AB39" s="289">
        <v>6670</v>
      </c>
      <c r="AC39" s="289">
        <v>7337.0000000000009</v>
      </c>
      <c r="AD39" s="297">
        <v>5840</v>
      </c>
      <c r="AE39" s="297">
        <v>1497.0000000000009</v>
      </c>
      <c r="AF39" s="302">
        <v>1.2563356164383563</v>
      </c>
      <c r="AG39" s="306">
        <v>6420</v>
      </c>
      <c r="AH39" s="297">
        <v>917.00000000000091</v>
      </c>
      <c r="AI39" s="311">
        <v>1.1428348909657322</v>
      </c>
      <c r="AK39" s="352">
        <v>33</v>
      </c>
      <c r="AL39" s="289">
        <v>7170</v>
      </c>
      <c r="AM39" s="289">
        <v>7887.0000000000009</v>
      </c>
      <c r="AN39" s="297">
        <v>5880</v>
      </c>
      <c r="AO39" s="297">
        <v>2007.0000000000009</v>
      </c>
      <c r="AP39" s="302">
        <v>1.341326530612245</v>
      </c>
      <c r="AQ39" s="306">
        <v>6460</v>
      </c>
      <c r="AR39" s="297">
        <v>1427.0000000000009</v>
      </c>
      <c r="AS39" s="311">
        <v>1.2208978328173377</v>
      </c>
      <c r="AU39" s="352">
        <v>33</v>
      </c>
      <c r="AV39" s="289">
        <v>8170</v>
      </c>
      <c r="AW39" s="289">
        <v>8987</v>
      </c>
      <c r="AX39" s="297">
        <v>5900</v>
      </c>
      <c r="AY39" s="297">
        <v>3087</v>
      </c>
      <c r="AZ39" s="302">
        <v>1.5232203389830508</v>
      </c>
      <c r="BA39" s="306">
        <v>6490</v>
      </c>
      <c r="BB39" s="297">
        <v>2497</v>
      </c>
      <c r="BC39" s="311">
        <v>1.3847457627118644</v>
      </c>
      <c r="BE39" s="352">
        <v>33</v>
      </c>
      <c r="BF39" s="289">
        <v>9170</v>
      </c>
      <c r="BG39" s="289">
        <v>10087</v>
      </c>
      <c r="BH39" s="297">
        <v>6050</v>
      </c>
      <c r="BI39" s="297">
        <v>4037</v>
      </c>
      <c r="BJ39" s="302">
        <v>1.6672727272727272</v>
      </c>
      <c r="BK39" s="306">
        <v>6630</v>
      </c>
      <c r="BL39" s="297">
        <v>3457</v>
      </c>
      <c r="BM39" s="311">
        <v>1.521417797888386</v>
      </c>
      <c r="BO39" s="352">
        <v>33</v>
      </c>
      <c r="BP39" s="289">
        <v>11670</v>
      </c>
      <c r="BQ39" s="289">
        <v>12837.000000000002</v>
      </c>
      <c r="BR39" s="297">
        <v>6430</v>
      </c>
      <c r="BS39" s="297">
        <v>6407.0000000000018</v>
      </c>
      <c r="BT39" s="302">
        <v>1.9964230171073098</v>
      </c>
      <c r="BU39" s="306">
        <v>7010</v>
      </c>
      <c r="BV39" s="297">
        <v>5827.0000000000018</v>
      </c>
      <c r="BW39" s="311">
        <v>1.831241084165478</v>
      </c>
      <c r="BY39" s="352">
        <v>33</v>
      </c>
      <c r="BZ39" s="289">
        <v>14170</v>
      </c>
      <c r="CA39" s="289">
        <v>15587.000000000002</v>
      </c>
      <c r="CB39" s="297">
        <v>6660</v>
      </c>
      <c r="CC39" s="297">
        <v>8927.0000000000018</v>
      </c>
      <c r="CD39" s="302">
        <v>2.3403903903903909</v>
      </c>
      <c r="CE39" s="306">
        <v>7240</v>
      </c>
      <c r="CF39" s="297">
        <v>8347.0000000000018</v>
      </c>
      <c r="CG39" s="311">
        <v>2.1529005524861882</v>
      </c>
    </row>
    <row r="40" spans="2:85">
      <c r="B40" s="278" t="s">
        <v>147</v>
      </c>
      <c r="C40" s="280">
        <v>200</v>
      </c>
      <c r="E40" s="289">
        <v>6770</v>
      </c>
      <c r="G40" s="352">
        <v>34</v>
      </c>
      <c r="H40" s="289">
        <v>5660</v>
      </c>
      <c r="I40" s="289">
        <v>6226.0000000000009</v>
      </c>
      <c r="J40" s="297">
        <v>5750</v>
      </c>
      <c r="K40" s="297">
        <v>476.00000000000091</v>
      </c>
      <c r="L40" s="302">
        <v>1.0827826086956522</v>
      </c>
      <c r="M40" s="306">
        <v>6340</v>
      </c>
      <c r="N40" s="297">
        <v>-113.99999999999909</v>
      </c>
      <c r="O40" s="311">
        <v>0.98201892744479513</v>
      </c>
      <c r="Q40" s="352">
        <v>34</v>
      </c>
      <c r="R40" s="289">
        <v>6360</v>
      </c>
      <c r="S40" s="289">
        <v>6996.0000000000009</v>
      </c>
      <c r="T40" s="297">
        <v>5760</v>
      </c>
      <c r="U40" s="297">
        <v>1236.0000000000009</v>
      </c>
      <c r="V40" s="302">
        <v>1.2145833333333336</v>
      </c>
      <c r="W40" s="306">
        <v>6350</v>
      </c>
      <c r="X40" s="297">
        <v>646.00000000000091</v>
      </c>
      <c r="Y40" s="311">
        <v>1.1017322834645671</v>
      </c>
      <c r="AA40" s="352">
        <v>34</v>
      </c>
      <c r="AB40" s="289">
        <v>6860</v>
      </c>
      <c r="AC40" s="289">
        <v>7546.0000000000009</v>
      </c>
      <c r="AD40" s="297">
        <v>6030</v>
      </c>
      <c r="AE40" s="297">
        <v>1516.0000000000009</v>
      </c>
      <c r="AF40" s="302">
        <v>1.2514096185737977</v>
      </c>
      <c r="AG40" s="306">
        <v>6630</v>
      </c>
      <c r="AH40" s="297">
        <v>916.00000000000091</v>
      </c>
      <c r="AI40" s="311">
        <v>1.1381598793363501</v>
      </c>
      <c r="AK40" s="352">
        <v>34</v>
      </c>
      <c r="AL40" s="289">
        <v>7360</v>
      </c>
      <c r="AM40" s="289">
        <v>8096.0000000000009</v>
      </c>
      <c r="AN40" s="297">
        <v>6080</v>
      </c>
      <c r="AO40" s="297">
        <v>2016.0000000000009</v>
      </c>
      <c r="AP40" s="302">
        <v>1.3315789473684212</v>
      </c>
      <c r="AQ40" s="306">
        <v>6670</v>
      </c>
      <c r="AR40" s="297">
        <v>1426.0000000000009</v>
      </c>
      <c r="AS40" s="311">
        <v>1.2137931034482761</v>
      </c>
      <c r="AU40" s="352">
        <v>34</v>
      </c>
      <c r="AV40" s="289">
        <v>8360</v>
      </c>
      <c r="AW40" s="289">
        <v>9196</v>
      </c>
      <c r="AX40" s="297">
        <v>6100</v>
      </c>
      <c r="AY40" s="297">
        <v>3096</v>
      </c>
      <c r="AZ40" s="302">
        <v>1.5075409836065574</v>
      </c>
      <c r="BA40" s="306">
        <v>6690</v>
      </c>
      <c r="BB40" s="297">
        <v>2506</v>
      </c>
      <c r="BC40" s="311">
        <v>1.3745889387144992</v>
      </c>
      <c r="BE40" s="352">
        <v>34</v>
      </c>
      <c r="BF40" s="289">
        <v>9360</v>
      </c>
      <c r="BG40" s="289">
        <v>10296</v>
      </c>
      <c r="BH40" s="297">
        <v>6240</v>
      </c>
      <c r="BI40" s="297">
        <v>4056</v>
      </c>
      <c r="BJ40" s="302">
        <v>1.65</v>
      </c>
      <c r="BK40" s="306">
        <v>6840</v>
      </c>
      <c r="BL40" s="297">
        <v>3456</v>
      </c>
      <c r="BM40" s="311">
        <v>1.5052631578947369</v>
      </c>
      <c r="BO40" s="352">
        <v>34</v>
      </c>
      <c r="BP40" s="289">
        <v>11860</v>
      </c>
      <c r="BQ40" s="289">
        <v>13046.000000000002</v>
      </c>
      <c r="BR40" s="297">
        <v>6630</v>
      </c>
      <c r="BS40" s="297">
        <v>6416.0000000000018</v>
      </c>
      <c r="BT40" s="302">
        <v>1.9677224736048269</v>
      </c>
      <c r="BU40" s="306">
        <v>7220</v>
      </c>
      <c r="BV40" s="297">
        <v>5826.0000000000018</v>
      </c>
      <c r="BW40" s="311">
        <v>1.806925207756233</v>
      </c>
      <c r="BY40" s="352">
        <v>34</v>
      </c>
      <c r="BZ40" s="289">
        <v>14360</v>
      </c>
      <c r="CA40" s="289">
        <v>15796.000000000002</v>
      </c>
      <c r="CB40" s="297">
        <v>6860</v>
      </c>
      <c r="CC40" s="297">
        <v>8936.0000000000018</v>
      </c>
      <c r="CD40" s="302">
        <v>2.3026239067055396</v>
      </c>
      <c r="CE40" s="306">
        <v>7450</v>
      </c>
      <c r="CF40" s="297">
        <v>8346.0000000000018</v>
      </c>
      <c r="CG40" s="311">
        <v>2.1202684563758392</v>
      </c>
    </row>
    <row r="41" spans="2:85">
      <c r="B41" s="278" t="s">
        <v>248</v>
      </c>
      <c r="C41" s="280">
        <v>220</v>
      </c>
      <c r="E41" s="289">
        <v>6980</v>
      </c>
      <c r="G41" s="352">
        <v>35</v>
      </c>
      <c r="H41" s="289">
        <v>5850</v>
      </c>
      <c r="I41" s="289">
        <v>6435.0000000000009</v>
      </c>
      <c r="J41" s="297">
        <v>5940</v>
      </c>
      <c r="K41" s="297">
        <v>495.00000000000091</v>
      </c>
      <c r="L41" s="302">
        <v>1.0833333333333335</v>
      </c>
      <c r="M41" s="306">
        <v>6540</v>
      </c>
      <c r="N41" s="297">
        <v>-104.99999999999909</v>
      </c>
      <c r="O41" s="311">
        <v>0.98394495412844052</v>
      </c>
      <c r="Q41" s="352">
        <v>35</v>
      </c>
      <c r="R41" s="289">
        <v>6550</v>
      </c>
      <c r="S41" s="289">
        <v>7205.0000000000009</v>
      </c>
      <c r="T41" s="297">
        <v>5950</v>
      </c>
      <c r="U41" s="297">
        <v>1255.0000000000009</v>
      </c>
      <c r="V41" s="302">
        <v>1.2109243697478993</v>
      </c>
      <c r="W41" s="306">
        <v>6550</v>
      </c>
      <c r="X41" s="297">
        <v>655.00000000000091</v>
      </c>
      <c r="Y41" s="311">
        <v>1.1000000000000001</v>
      </c>
      <c r="AA41" s="352">
        <v>35</v>
      </c>
      <c r="AB41" s="289">
        <v>7050</v>
      </c>
      <c r="AC41" s="289">
        <v>7755.0000000000009</v>
      </c>
      <c r="AD41" s="297">
        <v>6230</v>
      </c>
      <c r="AE41" s="297">
        <v>1525.0000000000009</v>
      </c>
      <c r="AF41" s="302">
        <v>1.2447833065810596</v>
      </c>
      <c r="AG41" s="306">
        <v>6840</v>
      </c>
      <c r="AH41" s="297">
        <v>915.00000000000091</v>
      </c>
      <c r="AI41" s="311">
        <v>1.1337719298245614</v>
      </c>
      <c r="AK41" s="352">
        <v>35</v>
      </c>
      <c r="AL41" s="289">
        <v>7550</v>
      </c>
      <c r="AM41" s="289">
        <v>8305</v>
      </c>
      <c r="AN41" s="297">
        <v>6280</v>
      </c>
      <c r="AO41" s="297">
        <v>2025</v>
      </c>
      <c r="AP41" s="302">
        <v>1.322452229299363</v>
      </c>
      <c r="AQ41" s="306">
        <v>6880</v>
      </c>
      <c r="AR41" s="297">
        <v>1425</v>
      </c>
      <c r="AS41" s="311">
        <v>1.2071220930232558</v>
      </c>
      <c r="AU41" s="352">
        <v>35</v>
      </c>
      <c r="AV41" s="289">
        <v>8550</v>
      </c>
      <c r="AW41" s="289">
        <v>9405</v>
      </c>
      <c r="AX41" s="297">
        <v>6300</v>
      </c>
      <c r="AY41" s="297">
        <v>3105</v>
      </c>
      <c r="AZ41" s="302">
        <v>1.4928571428571429</v>
      </c>
      <c r="BA41" s="306">
        <v>6900</v>
      </c>
      <c r="BB41" s="297">
        <v>2505</v>
      </c>
      <c r="BC41" s="311">
        <v>1.3630434782608696</v>
      </c>
      <c r="BE41" s="352">
        <v>35</v>
      </c>
      <c r="BF41" s="289">
        <v>9550</v>
      </c>
      <c r="BG41" s="289">
        <v>10505</v>
      </c>
      <c r="BH41" s="297">
        <v>6440</v>
      </c>
      <c r="BI41" s="297">
        <v>4065</v>
      </c>
      <c r="BJ41" s="302">
        <v>1.6312111801242235</v>
      </c>
      <c r="BK41" s="306">
        <v>7050</v>
      </c>
      <c r="BL41" s="297">
        <v>3455</v>
      </c>
      <c r="BM41" s="311">
        <v>1.4900709219858157</v>
      </c>
      <c r="BO41" s="352">
        <v>35</v>
      </c>
      <c r="BP41" s="289">
        <v>12050</v>
      </c>
      <c r="BQ41" s="289">
        <v>13255.000000000002</v>
      </c>
      <c r="BR41" s="297">
        <v>6830</v>
      </c>
      <c r="BS41" s="297">
        <v>6425.0000000000018</v>
      </c>
      <c r="BT41" s="302">
        <v>1.9407027818448026</v>
      </c>
      <c r="BU41" s="306">
        <v>7430</v>
      </c>
      <c r="BV41" s="297">
        <v>5825.0000000000018</v>
      </c>
      <c r="BW41" s="311">
        <v>1.7839838492597579</v>
      </c>
      <c r="BY41" s="352">
        <v>35</v>
      </c>
      <c r="BZ41" s="289">
        <v>14550</v>
      </c>
      <c r="CA41" s="289">
        <v>16005.000000000002</v>
      </c>
      <c r="CB41" s="297">
        <v>7060</v>
      </c>
      <c r="CC41" s="297">
        <v>8945.0000000000018</v>
      </c>
      <c r="CD41" s="302">
        <v>2.2669971671388103</v>
      </c>
      <c r="CE41" s="306">
        <v>7660</v>
      </c>
      <c r="CF41" s="297">
        <v>8345.0000000000018</v>
      </c>
      <c r="CG41" s="311">
        <v>2.0894255874673631</v>
      </c>
    </row>
    <row r="42" spans="2:85">
      <c r="E42" s="289">
        <v>7190</v>
      </c>
      <c r="G42" s="352">
        <v>36</v>
      </c>
      <c r="H42" s="289">
        <v>6040</v>
      </c>
      <c r="I42" s="289">
        <v>6644.0000000000009</v>
      </c>
      <c r="J42" s="297">
        <v>6120</v>
      </c>
      <c r="K42" s="297">
        <v>524.00000000000091</v>
      </c>
      <c r="L42" s="302">
        <v>1.0856209150326799</v>
      </c>
      <c r="M42" s="306">
        <v>6740</v>
      </c>
      <c r="N42" s="297">
        <v>-95.999999999999091</v>
      </c>
      <c r="O42" s="311">
        <v>0.98575667655786359</v>
      </c>
      <c r="Q42" s="352">
        <v>36</v>
      </c>
      <c r="R42" s="289">
        <v>6740</v>
      </c>
      <c r="S42" s="289">
        <v>7414.0000000000009</v>
      </c>
      <c r="T42" s="297">
        <v>6130</v>
      </c>
      <c r="U42" s="297">
        <v>1284.0000000000009</v>
      </c>
      <c r="V42" s="302">
        <v>1.209461663947798</v>
      </c>
      <c r="W42" s="306">
        <v>6750</v>
      </c>
      <c r="X42" s="297">
        <v>664.00000000000091</v>
      </c>
      <c r="Y42" s="311">
        <v>1.0983703703703704</v>
      </c>
      <c r="AA42" s="352">
        <v>36</v>
      </c>
      <c r="AB42" s="289">
        <v>7240</v>
      </c>
      <c r="AC42" s="289">
        <v>7964.0000000000009</v>
      </c>
      <c r="AD42" s="297">
        <v>6430</v>
      </c>
      <c r="AE42" s="297">
        <v>1534.0000000000009</v>
      </c>
      <c r="AF42" s="302">
        <v>1.2385692068429239</v>
      </c>
      <c r="AG42" s="306">
        <v>7050</v>
      </c>
      <c r="AH42" s="297">
        <v>914.00000000000091</v>
      </c>
      <c r="AI42" s="311">
        <v>1.129645390070922</v>
      </c>
      <c r="AK42" s="352">
        <v>36</v>
      </c>
      <c r="AL42" s="289">
        <v>7740</v>
      </c>
      <c r="AM42" s="289">
        <v>8514</v>
      </c>
      <c r="AN42" s="297">
        <v>6470</v>
      </c>
      <c r="AO42" s="297">
        <v>2044</v>
      </c>
      <c r="AP42" s="302">
        <v>1.3159196290571871</v>
      </c>
      <c r="AQ42" s="306">
        <v>7090</v>
      </c>
      <c r="AR42" s="297">
        <v>1424</v>
      </c>
      <c r="AS42" s="311">
        <v>1.2008462623413259</v>
      </c>
      <c r="AU42" s="352">
        <v>36</v>
      </c>
      <c r="AV42" s="289">
        <v>8740</v>
      </c>
      <c r="AW42" s="289">
        <v>9614</v>
      </c>
      <c r="AX42" s="297">
        <v>6500</v>
      </c>
      <c r="AY42" s="297">
        <v>3114</v>
      </c>
      <c r="AZ42" s="302">
        <v>1.4790769230769232</v>
      </c>
      <c r="BA42" s="306">
        <v>7110</v>
      </c>
      <c r="BB42" s="297">
        <v>2504</v>
      </c>
      <c r="BC42" s="311">
        <v>1.3521800281293952</v>
      </c>
      <c r="BE42" s="352">
        <v>36</v>
      </c>
      <c r="BF42" s="289">
        <v>9740</v>
      </c>
      <c r="BG42" s="289">
        <v>10714</v>
      </c>
      <c r="BH42" s="297">
        <v>6640</v>
      </c>
      <c r="BI42" s="297">
        <v>4074</v>
      </c>
      <c r="BJ42" s="302">
        <v>1.6135542168674699</v>
      </c>
      <c r="BK42" s="306">
        <v>7260</v>
      </c>
      <c r="BL42" s="297">
        <v>3454</v>
      </c>
      <c r="BM42" s="311">
        <v>1.4757575757575758</v>
      </c>
      <c r="BO42" s="352">
        <v>36</v>
      </c>
      <c r="BP42" s="289">
        <v>12240</v>
      </c>
      <c r="BQ42" s="289">
        <v>13464.000000000002</v>
      </c>
      <c r="BR42" s="297">
        <v>7020</v>
      </c>
      <c r="BS42" s="297">
        <v>6444.0000000000018</v>
      </c>
      <c r="BT42" s="302">
        <v>1.9179487179487182</v>
      </c>
      <c r="BU42" s="306">
        <v>7640</v>
      </c>
      <c r="BV42" s="297">
        <v>5824.0000000000018</v>
      </c>
      <c r="BW42" s="311">
        <v>1.7623036649214663</v>
      </c>
      <c r="BY42" s="352">
        <v>36</v>
      </c>
      <c r="BZ42" s="289">
        <v>14740</v>
      </c>
      <c r="CA42" s="289">
        <v>16214.000000000002</v>
      </c>
      <c r="CB42" s="297">
        <v>7260</v>
      </c>
      <c r="CC42" s="297">
        <v>8954.0000000000018</v>
      </c>
      <c r="CD42" s="302">
        <v>2.2333333333333334</v>
      </c>
      <c r="CE42" s="306">
        <v>7870</v>
      </c>
      <c r="CF42" s="297">
        <v>8344.0000000000018</v>
      </c>
      <c r="CG42" s="311">
        <v>2.0602287166454896</v>
      </c>
    </row>
    <row r="43" spans="2:85">
      <c r="E43" s="289">
        <v>7400</v>
      </c>
      <c r="G43" s="352">
        <v>37</v>
      </c>
      <c r="H43" s="289">
        <v>6230</v>
      </c>
      <c r="I43" s="289">
        <v>6853.0000000000009</v>
      </c>
      <c r="J43" s="297">
        <v>6310</v>
      </c>
      <c r="K43" s="297">
        <v>543.00000000000091</v>
      </c>
      <c r="L43" s="302">
        <v>1.0860538827258321</v>
      </c>
      <c r="M43" s="306">
        <v>6940</v>
      </c>
      <c r="N43" s="297">
        <v>-86.999999999999091</v>
      </c>
      <c r="O43" s="311">
        <v>0.98746397694524513</v>
      </c>
      <c r="Q43" s="352">
        <v>37</v>
      </c>
      <c r="R43" s="289">
        <v>6930</v>
      </c>
      <c r="S43" s="289">
        <v>7623.0000000000009</v>
      </c>
      <c r="T43" s="297">
        <v>6320</v>
      </c>
      <c r="U43" s="297">
        <v>1303.0000000000009</v>
      </c>
      <c r="V43" s="302">
        <v>1.2061708860759495</v>
      </c>
      <c r="W43" s="306">
        <v>6950</v>
      </c>
      <c r="X43" s="297">
        <v>673.00000000000091</v>
      </c>
      <c r="Y43" s="311">
        <v>1.0968345323741009</v>
      </c>
      <c r="AA43" s="352">
        <v>37</v>
      </c>
      <c r="AB43" s="289">
        <v>7430</v>
      </c>
      <c r="AC43" s="289">
        <v>8173.0000000000009</v>
      </c>
      <c r="AD43" s="297">
        <v>6630</v>
      </c>
      <c r="AE43" s="297">
        <v>1543.0000000000009</v>
      </c>
      <c r="AF43" s="302">
        <v>1.2327300150829563</v>
      </c>
      <c r="AG43" s="306">
        <v>7260</v>
      </c>
      <c r="AH43" s="297">
        <v>913.00000000000091</v>
      </c>
      <c r="AI43" s="311">
        <v>1.125757575757576</v>
      </c>
      <c r="AK43" s="352">
        <v>37</v>
      </c>
      <c r="AL43" s="289">
        <v>7930</v>
      </c>
      <c r="AM43" s="289">
        <v>8723</v>
      </c>
      <c r="AN43" s="297">
        <v>6670</v>
      </c>
      <c r="AO43" s="297">
        <v>2053</v>
      </c>
      <c r="AP43" s="302">
        <v>1.3077961019490254</v>
      </c>
      <c r="AQ43" s="306">
        <v>7300</v>
      </c>
      <c r="AR43" s="297">
        <v>1423</v>
      </c>
      <c r="AS43" s="311">
        <v>1.1949315068493152</v>
      </c>
      <c r="AU43" s="352">
        <v>37</v>
      </c>
      <c r="AV43" s="289">
        <v>8930</v>
      </c>
      <c r="AW43" s="289">
        <v>9823</v>
      </c>
      <c r="AX43" s="297">
        <v>6690</v>
      </c>
      <c r="AY43" s="297">
        <v>3133</v>
      </c>
      <c r="AZ43" s="302">
        <v>1.4683109118086697</v>
      </c>
      <c r="BA43" s="306">
        <v>7320</v>
      </c>
      <c r="BB43" s="297">
        <v>2503</v>
      </c>
      <c r="BC43" s="311">
        <v>1.3419398907103826</v>
      </c>
      <c r="BE43" s="352">
        <v>37</v>
      </c>
      <c r="BF43" s="289">
        <v>9930</v>
      </c>
      <c r="BG43" s="289">
        <v>10923</v>
      </c>
      <c r="BH43" s="297">
        <v>6840</v>
      </c>
      <c r="BI43" s="297">
        <v>4083</v>
      </c>
      <c r="BJ43" s="302">
        <v>1.5969298245614034</v>
      </c>
      <c r="BK43" s="306">
        <v>7460</v>
      </c>
      <c r="BL43" s="297">
        <v>3463</v>
      </c>
      <c r="BM43" s="311">
        <v>1.4642091152815013</v>
      </c>
      <c r="BO43" s="352">
        <v>37</v>
      </c>
      <c r="BP43" s="289">
        <v>12430</v>
      </c>
      <c r="BQ43" s="289">
        <v>13673.000000000002</v>
      </c>
      <c r="BR43" s="297">
        <v>7220</v>
      </c>
      <c r="BS43" s="297">
        <v>6453.0000000000018</v>
      </c>
      <c r="BT43" s="302">
        <v>1.8937673130193908</v>
      </c>
      <c r="BU43" s="306">
        <v>7850</v>
      </c>
      <c r="BV43" s="297">
        <v>5823.0000000000018</v>
      </c>
      <c r="BW43" s="311">
        <v>1.7417834394904461</v>
      </c>
      <c r="BY43" s="352">
        <v>37</v>
      </c>
      <c r="BZ43" s="289">
        <v>14930</v>
      </c>
      <c r="CA43" s="289">
        <v>16423</v>
      </c>
      <c r="CB43" s="297">
        <v>7450</v>
      </c>
      <c r="CC43" s="297">
        <v>8973</v>
      </c>
      <c r="CD43" s="302">
        <v>2.2044295302013421</v>
      </c>
      <c r="CE43" s="306">
        <v>8080</v>
      </c>
      <c r="CF43" s="297">
        <v>8343</v>
      </c>
      <c r="CG43" s="311">
        <v>2.0325495049504951</v>
      </c>
    </row>
    <row r="44" spans="2:85">
      <c r="E44" s="289">
        <v>7610</v>
      </c>
      <c r="G44" s="352">
        <v>38</v>
      </c>
      <c r="H44" s="289">
        <v>6420</v>
      </c>
      <c r="I44" s="289">
        <v>7062.0000000000009</v>
      </c>
      <c r="J44" s="297">
        <v>6500</v>
      </c>
      <c r="K44" s="297">
        <v>562.00000000000091</v>
      </c>
      <c r="L44" s="302">
        <v>1.0864615384615386</v>
      </c>
      <c r="M44" s="306">
        <v>7130</v>
      </c>
      <c r="N44" s="297">
        <v>-67.999999999999091</v>
      </c>
      <c r="O44" s="311">
        <v>0.99046283309957939</v>
      </c>
      <c r="Q44" s="352">
        <v>38</v>
      </c>
      <c r="R44" s="289">
        <v>7120</v>
      </c>
      <c r="S44" s="289">
        <v>7832.0000000000009</v>
      </c>
      <c r="T44" s="297">
        <v>6510</v>
      </c>
      <c r="U44" s="297">
        <v>1322.0000000000009</v>
      </c>
      <c r="V44" s="302">
        <v>1.203072196620584</v>
      </c>
      <c r="W44" s="306">
        <v>7150</v>
      </c>
      <c r="X44" s="297">
        <v>682.00000000000091</v>
      </c>
      <c r="Y44" s="311">
        <v>1.0953846153846154</v>
      </c>
      <c r="AA44" s="352">
        <v>38</v>
      </c>
      <c r="AB44" s="289">
        <v>7620</v>
      </c>
      <c r="AC44" s="289">
        <v>8382</v>
      </c>
      <c r="AD44" s="297">
        <v>6830</v>
      </c>
      <c r="AE44" s="297">
        <v>1552</v>
      </c>
      <c r="AF44" s="302">
        <v>1.2272327964860907</v>
      </c>
      <c r="AG44" s="306">
        <v>7460</v>
      </c>
      <c r="AH44" s="297">
        <v>922</v>
      </c>
      <c r="AI44" s="311">
        <v>1.1235924932975871</v>
      </c>
      <c r="AK44" s="352">
        <v>38</v>
      </c>
      <c r="AL44" s="289">
        <v>8120</v>
      </c>
      <c r="AM44" s="289">
        <v>8932</v>
      </c>
      <c r="AN44" s="297">
        <v>6870</v>
      </c>
      <c r="AO44" s="297">
        <v>2062</v>
      </c>
      <c r="AP44" s="302">
        <v>1.3001455604075691</v>
      </c>
      <c r="AQ44" s="306">
        <v>7510</v>
      </c>
      <c r="AR44" s="297">
        <v>1422</v>
      </c>
      <c r="AS44" s="311">
        <v>1.189347536617843</v>
      </c>
      <c r="AU44" s="352">
        <v>38</v>
      </c>
      <c r="AV44" s="289">
        <v>9120</v>
      </c>
      <c r="AW44" s="289">
        <v>10032</v>
      </c>
      <c r="AX44" s="297">
        <v>6890</v>
      </c>
      <c r="AY44" s="297">
        <v>3142</v>
      </c>
      <c r="AZ44" s="302">
        <v>1.4560232220609579</v>
      </c>
      <c r="BA44" s="306">
        <v>7530</v>
      </c>
      <c r="BB44" s="297">
        <v>2502</v>
      </c>
      <c r="BC44" s="311">
        <v>1.3322709163346613</v>
      </c>
      <c r="BE44" s="352">
        <v>38</v>
      </c>
      <c r="BF44" s="289">
        <v>10120</v>
      </c>
      <c r="BG44" s="289">
        <v>11132</v>
      </c>
      <c r="BH44" s="297">
        <v>7040</v>
      </c>
      <c r="BI44" s="297">
        <v>4092</v>
      </c>
      <c r="BJ44" s="302">
        <v>1.58125</v>
      </c>
      <c r="BK44" s="306">
        <v>7670</v>
      </c>
      <c r="BL44" s="297">
        <v>3462</v>
      </c>
      <c r="BM44" s="311">
        <v>1.4513689700130379</v>
      </c>
      <c r="BO44" s="352">
        <v>38</v>
      </c>
      <c r="BP44" s="289">
        <v>12620</v>
      </c>
      <c r="BQ44" s="289">
        <v>13882.000000000002</v>
      </c>
      <c r="BR44" s="297">
        <v>7420</v>
      </c>
      <c r="BS44" s="297">
        <v>6462.0000000000018</v>
      </c>
      <c r="BT44" s="302">
        <v>1.8708894878706201</v>
      </c>
      <c r="BU44" s="306">
        <v>8060</v>
      </c>
      <c r="BV44" s="297">
        <v>5822.0000000000018</v>
      </c>
      <c r="BW44" s="311">
        <v>1.7223325062034742</v>
      </c>
      <c r="BY44" s="352">
        <v>38</v>
      </c>
      <c r="BZ44" s="289">
        <v>15120</v>
      </c>
      <c r="CA44" s="289">
        <v>16632</v>
      </c>
      <c r="CB44" s="297">
        <v>7650</v>
      </c>
      <c r="CC44" s="297">
        <v>8982</v>
      </c>
      <c r="CD44" s="302">
        <v>2.1741176470588237</v>
      </c>
      <c r="CE44" s="306">
        <v>8290</v>
      </c>
      <c r="CF44" s="297">
        <v>8342</v>
      </c>
      <c r="CG44" s="311">
        <v>2.0062726176115802</v>
      </c>
    </row>
    <row r="45" spans="2:85">
      <c r="E45" s="289">
        <v>7820</v>
      </c>
      <c r="G45" s="352">
        <v>39</v>
      </c>
      <c r="H45" s="289">
        <v>6610</v>
      </c>
      <c r="I45" s="289">
        <v>7271.0000000000009</v>
      </c>
      <c r="J45" s="297">
        <v>6680</v>
      </c>
      <c r="K45" s="297">
        <v>591.00000000000091</v>
      </c>
      <c r="L45" s="302">
        <v>1.0884730538922156</v>
      </c>
      <c r="M45" s="306">
        <v>7330</v>
      </c>
      <c r="N45" s="297">
        <v>-58.999999999999091</v>
      </c>
      <c r="O45" s="311">
        <v>0.99195088676671228</v>
      </c>
      <c r="Q45" s="352">
        <v>39</v>
      </c>
      <c r="R45" s="289">
        <v>7310</v>
      </c>
      <c r="S45" s="289">
        <v>8041.0000000000009</v>
      </c>
      <c r="T45" s="297">
        <v>6690</v>
      </c>
      <c r="U45" s="297">
        <v>1351.0000000000009</v>
      </c>
      <c r="V45" s="302">
        <v>1.2019431988041855</v>
      </c>
      <c r="W45" s="306">
        <v>7340</v>
      </c>
      <c r="X45" s="297">
        <v>701.00000000000091</v>
      </c>
      <c r="Y45" s="311">
        <v>1.0955040871934607</v>
      </c>
      <c r="AA45" s="352">
        <v>39</v>
      </c>
      <c r="AB45" s="289">
        <v>7810</v>
      </c>
      <c r="AC45" s="289">
        <v>8591</v>
      </c>
      <c r="AD45" s="297">
        <v>7020</v>
      </c>
      <c r="AE45" s="297">
        <v>1571</v>
      </c>
      <c r="AF45" s="302">
        <v>1.2237891737891737</v>
      </c>
      <c r="AG45" s="306">
        <v>7670</v>
      </c>
      <c r="AH45" s="297">
        <v>921</v>
      </c>
      <c r="AI45" s="311">
        <v>1.1200782268578879</v>
      </c>
      <c r="AK45" s="352">
        <v>39</v>
      </c>
      <c r="AL45" s="289">
        <v>8310</v>
      </c>
      <c r="AM45" s="289">
        <v>9141</v>
      </c>
      <c r="AN45" s="297">
        <v>7070</v>
      </c>
      <c r="AO45" s="297">
        <v>2071</v>
      </c>
      <c r="AP45" s="302">
        <v>1.2929278642149928</v>
      </c>
      <c r="AQ45" s="306">
        <v>7720</v>
      </c>
      <c r="AR45" s="297">
        <v>1421</v>
      </c>
      <c r="AS45" s="311">
        <v>1.1840673575129534</v>
      </c>
      <c r="AU45" s="352">
        <v>39</v>
      </c>
      <c r="AV45" s="289">
        <v>9310</v>
      </c>
      <c r="AW45" s="289">
        <v>10241</v>
      </c>
      <c r="AX45" s="297">
        <v>7090</v>
      </c>
      <c r="AY45" s="297">
        <v>3151</v>
      </c>
      <c r="AZ45" s="302">
        <v>1.444428772919605</v>
      </c>
      <c r="BA45" s="306">
        <v>7740</v>
      </c>
      <c r="BB45" s="297">
        <v>2501</v>
      </c>
      <c r="BC45" s="311">
        <v>1.3231266149870802</v>
      </c>
      <c r="BE45" s="352">
        <v>39</v>
      </c>
      <c r="BF45" s="289">
        <v>10310</v>
      </c>
      <c r="BG45" s="289">
        <v>11341.000000000002</v>
      </c>
      <c r="BH45" s="297">
        <v>7230</v>
      </c>
      <c r="BI45" s="297">
        <v>4111.0000000000018</v>
      </c>
      <c r="BJ45" s="302">
        <v>1.568603042876902</v>
      </c>
      <c r="BK45" s="306">
        <v>7880</v>
      </c>
      <c r="BL45" s="297">
        <v>3461.0000000000018</v>
      </c>
      <c r="BM45" s="311">
        <v>1.4392131979695433</v>
      </c>
      <c r="BO45" s="352">
        <v>39</v>
      </c>
      <c r="BP45" s="289">
        <v>12810</v>
      </c>
      <c r="BQ45" s="289">
        <v>14091.000000000002</v>
      </c>
      <c r="BR45" s="297">
        <v>7620</v>
      </c>
      <c r="BS45" s="297">
        <v>6471.0000000000018</v>
      </c>
      <c r="BT45" s="302">
        <v>1.849212598425197</v>
      </c>
      <c r="BU45" s="306">
        <v>8270</v>
      </c>
      <c r="BV45" s="297">
        <v>5821.0000000000018</v>
      </c>
      <c r="BW45" s="311">
        <v>1.7038694074969774</v>
      </c>
      <c r="BY45" s="352">
        <v>39</v>
      </c>
      <c r="BZ45" s="289">
        <v>15310</v>
      </c>
      <c r="CA45" s="289">
        <v>16841</v>
      </c>
      <c r="CB45" s="297">
        <v>7850</v>
      </c>
      <c r="CC45" s="297">
        <v>8991</v>
      </c>
      <c r="CD45" s="302">
        <v>2.1453503184713374</v>
      </c>
      <c r="CE45" s="306">
        <v>8500</v>
      </c>
      <c r="CF45" s="297">
        <v>8341</v>
      </c>
      <c r="CG45" s="311">
        <v>1.9812941176470589</v>
      </c>
    </row>
    <row r="46" spans="2:85">
      <c r="E46" s="289">
        <v>8030</v>
      </c>
      <c r="G46" s="352">
        <v>40</v>
      </c>
      <c r="H46" s="289">
        <v>6800</v>
      </c>
      <c r="I46" s="289">
        <v>7480.0000000000009</v>
      </c>
      <c r="J46" s="297">
        <v>6870</v>
      </c>
      <c r="K46" s="297">
        <v>610.00000000000091</v>
      </c>
      <c r="L46" s="302">
        <v>1.0887918486171762</v>
      </c>
      <c r="M46" s="306">
        <v>7530</v>
      </c>
      <c r="N46" s="297">
        <v>-49.999999999999091</v>
      </c>
      <c r="O46" s="311">
        <v>0.99335989375830025</v>
      </c>
      <c r="Q46" s="352">
        <v>40</v>
      </c>
      <c r="R46" s="289">
        <v>7500</v>
      </c>
      <c r="S46" s="289">
        <v>8250</v>
      </c>
      <c r="T46" s="297">
        <v>6880</v>
      </c>
      <c r="U46" s="297">
        <v>1370</v>
      </c>
      <c r="V46" s="302">
        <v>1.1991279069767442</v>
      </c>
      <c r="W46" s="306">
        <v>7540</v>
      </c>
      <c r="X46" s="297">
        <v>710</v>
      </c>
      <c r="Y46" s="311">
        <v>1.0941644562334218</v>
      </c>
      <c r="AA46" s="352">
        <v>40</v>
      </c>
      <c r="AB46" s="289">
        <v>8000</v>
      </c>
      <c r="AC46" s="289">
        <v>8800</v>
      </c>
      <c r="AD46" s="297">
        <v>7220</v>
      </c>
      <c r="AE46" s="297">
        <v>1580</v>
      </c>
      <c r="AF46" s="302">
        <v>1.2188365650969528</v>
      </c>
      <c r="AG46" s="306">
        <v>7880</v>
      </c>
      <c r="AH46" s="297">
        <v>920</v>
      </c>
      <c r="AI46" s="311">
        <v>1.116751269035533</v>
      </c>
      <c r="AK46" s="352">
        <v>40</v>
      </c>
      <c r="AL46" s="289">
        <v>8500</v>
      </c>
      <c r="AM46" s="289">
        <v>9350</v>
      </c>
      <c r="AN46" s="297">
        <v>7270</v>
      </c>
      <c r="AO46" s="297">
        <v>2080</v>
      </c>
      <c r="AP46" s="302">
        <v>1.2861072902338377</v>
      </c>
      <c r="AQ46" s="306">
        <v>7930</v>
      </c>
      <c r="AR46" s="297">
        <v>1420</v>
      </c>
      <c r="AS46" s="311">
        <v>1.1790668348045397</v>
      </c>
      <c r="AU46" s="352">
        <v>40</v>
      </c>
      <c r="AV46" s="289">
        <v>9500</v>
      </c>
      <c r="AW46" s="289">
        <v>10450</v>
      </c>
      <c r="AX46" s="297">
        <v>7290</v>
      </c>
      <c r="AY46" s="297">
        <v>3160</v>
      </c>
      <c r="AZ46" s="302">
        <v>1.4334705075445817</v>
      </c>
      <c r="BA46" s="306">
        <v>7950</v>
      </c>
      <c r="BB46" s="297">
        <v>2500</v>
      </c>
      <c r="BC46" s="311">
        <v>1.3144654088050314</v>
      </c>
      <c r="BE46" s="352">
        <v>40</v>
      </c>
      <c r="BF46" s="289">
        <v>10500</v>
      </c>
      <c r="BG46" s="289">
        <v>11550.000000000002</v>
      </c>
      <c r="BH46" s="297">
        <v>7430</v>
      </c>
      <c r="BI46" s="297">
        <v>4120.0000000000018</v>
      </c>
      <c r="BJ46" s="302">
        <v>1.5545087483176314</v>
      </c>
      <c r="BK46" s="306">
        <v>8090</v>
      </c>
      <c r="BL46" s="297">
        <v>3460.0000000000018</v>
      </c>
      <c r="BM46" s="311">
        <v>1.427688504326329</v>
      </c>
      <c r="BO46" s="352">
        <v>40</v>
      </c>
      <c r="BP46" s="289">
        <v>13000</v>
      </c>
      <c r="BQ46" s="289">
        <v>14300.000000000002</v>
      </c>
      <c r="BR46" s="297">
        <v>7820</v>
      </c>
      <c r="BS46" s="297">
        <v>6480.0000000000018</v>
      </c>
      <c r="BT46" s="302">
        <v>1.8286445012787726</v>
      </c>
      <c r="BU46" s="306">
        <v>8480</v>
      </c>
      <c r="BV46" s="297">
        <v>5820.0000000000018</v>
      </c>
      <c r="BW46" s="311">
        <v>1.6863207547169814</v>
      </c>
      <c r="BY46" s="352">
        <v>40</v>
      </c>
      <c r="BZ46" s="289">
        <v>15500</v>
      </c>
      <c r="CA46" s="289">
        <v>17050</v>
      </c>
      <c r="CB46" s="297">
        <v>8050</v>
      </c>
      <c r="CC46" s="297">
        <v>9000</v>
      </c>
      <c r="CD46" s="302">
        <v>2.1180124223602483</v>
      </c>
      <c r="CE46" s="306">
        <v>8710</v>
      </c>
      <c r="CF46" s="297">
        <v>8340</v>
      </c>
      <c r="CG46" s="311">
        <v>1.9575200918484501</v>
      </c>
    </row>
    <row r="47" spans="2:85">
      <c r="E47" s="289">
        <v>8230</v>
      </c>
      <c r="G47" s="352">
        <v>41</v>
      </c>
      <c r="H47" s="289">
        <v>6990</v>
      </c>
      <c r="I47" s="289">
        <v>7689.0000000000009</v>
      </c>
      <c r="J47" s="297">
        <v>7060</v>
      </c>
      <c r="K47" s="297">
        <v>629.00000000000091</v>
      </c>
      <c r="L47" s="302">
        <v>1.0890934844192637</v>
      </c>
      <c r="M47" s="306">
        <v>7730</v>
      </c>
      <c r="N47" s="297">
        <v>-40.999999999999091</v>
      </c>
      <c r="O47" s="311">
        <v>0.9946959896507116</v>
      </c>
      <c r="Q47" s="352">
        <v>41</v>
      </c>
      <c r="R47" s="289">
        <v>7690</v>
      </c>
      <c r="S47" s="289">
        <v>8459</v>
      </c>
      <c r="T47" s="297">
        <v>7070</v>
      </c>
      <c r="U47" s="297">
        <v>1389</v>
      </c>
      <c r="V47" s="302">
        <v>1.1964639321074964</v>
      </c>
      <c r="W47" s="306">
        <v>7740</v>
      </c>
      <c r="X47" s="297">
        <v>719</v>
      </c>
      <c r="Y47" s="311">
        <v>1.0928940568475451</v>
      </c>
      <c r="AA47" s="352">
        <v>41</v>
      </c>
      <c r="AB47" s="289">
        <v>8190</v>
      </c>
      <c r="AC47" s="289">
        <v>9009</v>
      </c>
      <c r="AD47" s="297">
        <v>7420</v>
      </c>
      <c r="AE47" s="297">
        <v>1589</v>
      </c>
      <c r="AF47" s="302">
        <v>1.2141509433962263</v>
      </c>
      <c r="AG47" s="306">
        <v>8090</v>
      </c>
      <c r="AH47" s="297">
        <v>919</v>
      </c>
      <c r="AI47" s="311">
        <v>1.1135970333745364</v>
      </c>
      <c r="AK47" s="352">
        <v>41</v>
      </c>
      <c r="AL47" s="289">
        <v>8690</v>
      </c>
      <c r="AM47" s="289">
        <v>9559</v>
      </c>
      <c r="AN47" s="297">
        <v>7460</v>
      </c>
      <c r="AO47" s="297">
        <v>2099</v>
      </c>
      <c r="AP47" s="302">
        <v>1.2813672922252011</v>
      </c>
      <c r="AQ47" s="306">
        <v>8140</v>
      </c>
      <c r="AR47" s="297">
        <v>1419</v>
      </c>
      <c r="AS47" s="311">
        <v>1.1743243243243244</v>
      </c>
      <c r="AU47" s="352">
        <v>41</v>
      </c>
      <c r="AV47" s="289">
        <v>9690</v>
      </c>
      <c r="AW47" s="289">
        <v>10659</v>
      </c>
      <c r="AX47" s="297">
        <v>7490</v>
      </c>
      <c r="AY47" s="297">
        <v>3169</v>
      </c>
      <c r="AZ47" s="302">
        <v>1.4230974632843791</v>
      </c>
      <c r="BA47" s="306">
        <v>8160</v>
      </c>
      <c r="BB47" s="297">
        <v>2499</v>
      </c>
      <c r="BC47" s="311">
        <v>1.3062499999999999</v>
      </c>
      <c r="BE47" s="352">
        <v>41</v>
      </c>
      <c r="BF47" s="289">
        <v>10690</v>
      </c>
      <c r="BG47" s="289">
        <v>11759.000000000002</v>
      </c>
      <c r="BH47" s="297">
        <v>7630</v>
      </c>
      <c r="BI47" s="297">
        <v>4129.0000000000018</v>
      </c>
      <c r="BJ47" s="302">
        <v>1.5411533420707735</v>
      </c>
      <c r="BK47" s="306">
        <v>8300</v>
      </c>
      <c r="BL47" s="297">
        <v>3459.0000000000018</v>
      </c>
      <c r="BM47" s="311">
        <v>1.4167469879518075</v>
      </c>
      <c r="BO47" s="352">
        <v>41</v>
      </c>
      <c r="BP47" s="289">
        <v>13190</v>
      </c>
      <c r="BQ47" s="289">
        <v>14509.000000000002</v>
      </c>
      <c r="BR47" s="297">
        <v>8010</v>
      </c>
      <c r="BS47" s="297">
        <v>6499.0000000000018</v>
      </c>
      <c r="BT47" s="302">
        <v>1.8113607990012486</v>
      </c>
      <c r="BU47" s="306">
        <v>8690</v>
      </c>
      <c r="BV47" s="297">
        <v>5819.0000000000018</v>
      </c>
      <c r="BW47" s="311">
        <v>1.6696202531645572</v>
      </c>
      <c r="BY47" s="352">
        <v>41</v>
      </c>
      <c r="BZ47" s="289">
        <v>15690</v>
      </c>
      <c r="CA47" s="289">
        <v>17259</v>
      </c>
      <c r="CB47" s="297">
        <v>8250</v>
      </c>
      <c r="CC47" s="297">
        <v>9009</v>
      </c>
      <c r="CD47" s="302">
        <v>2.0920000000000001</v>
      </c>
      <c r="CE47" s="306">
        <v>8920</v>
      </c>
      <c r="CF47" s="297">
        <v>8339</v>
      </c>
      <c r="CG47" s="311">
        <v>1.9348654708520179</v>
      </c>
    </row>
    <row r="48" spans="2:85">
      <c r="E48" s="289">
        <v>8440</v>
      </c>
      <c r="G48" s="352">
        <v>42</v>
      </c>
      <c r="H48" s="289">
        <v>7180</v>
      </c>
      <c r="I48" s="289">
        <v>7898.0000000000009</v>
      </c>
      <c r="J48" s="297">
        <v>7240</v>
      </c>
      <c r="K48" s="297">
        <v>658.00000000000091</v>
      </c>
      <c r="L48" s="302">
        <v>1.0908839779005526</v>
      </c>
      <c r="M48" s="306">
        <v>7930</v>
      </c>
      <c r="N48" s="297">
        <v>-31.999999999999091</v>
      </c>
      <c r="O48" s="311">
        <v>0.99596469104665841</v>
      </c>
      <c r="Q48" s="352">
        <v>42</v>
      </c>
      <c r="R48" s="289">
        <v>7880</v>
      </c>
      <c r="S48" s="289">
        <v>8668</v>
      </c>
      <c r="T48" s="297">
        <v>7260</v>
      </c>
      <c r="U48" s="297">
        <v>1408</v>
      </c>
      <c r="V48" s="302">
        <v>1.1939393939393939</v>
      </c>
      <c r="W48" s="306">
        <v>7940</v>
      </c>
      <c r="X48" s="297">
        <v>728</v>
      </c>
      <c r="Y48" s="311">
        <v>1.0916876574307304</v>
      </c>
      <c r="AA48" s="352">
        <v>42</v>
      </c>
      <c r="AB48" s="289">
        <v>8380</v>
      </c>
      <c r="AC48" s="289">
        <v>9218</v>
      </c>
      <c r="AD48" s="297">
        <v>7620</v>
      </c>
      <c r="AE48" s="297">
        <v>1598</v>
      </c>
      <c r="AF48" s="302">
        <v>1.2097112860892389</v>
      </c>
      <c r="AG48" s="306">
        <v>8300</v>
      </c>
      <c r="AH48" s="297">
        <v>918</v>
      </c>
      <c r="AI48" s="311">
        <v>1.1106024096385543</v>
      </c>
      <c r="AK48" s="352">
        <v>42</v>
      </c>
      <c r="AL48" s="289">
        <v>8880</v>
      </c>
      <c r="AM48" s="289">
        <v>9768</v>
      </c>
      <c r="AN48" s="297">
        <v>7660</v>
      </c>
      <c r="AO48" s="297">
        <v>2108</v>
      </c>
      <c r="AP48" s="302">
        <v>1.2751958224543081</v>
      </c>
      <c r="AQ48" s="306">
        <v>8340</v>
      </c>
      <c r="AR48" s="297">
        <v>1428</v>
      </c>
      <c r="AS48" s="311">
        <v>1.1712230215827337</v>
      </c>
      <c r="AU48" s="352">
        <v>42</v>
      </c>
      <c r="AV48" s="289">
        <v>9880</v>
      </c>
      <c r="AW48" s="289">
        <v>10868</v>
      </c>
      <c r="AX48" s="297">
        <v>7680</v>
      </c>
      <c r="AY48" s="297">
        <v>3188</v>
      </c>
      <c r="AZ48" s="302">
        <v>1.4151041666666666</v>
      </c>
      <c r="BA48" s="306">
        <v>8370</v>
      </c>
      <c r="BB48" s="297">
        <v>2498</v>
      </c>
      <c r="BC48" s="311">
        <v>1.2984468339307049</v>
      </c>
      <c r="BE48" s="352">
        <v>42</v>
      </c>
      <c r="BF48" s="289">
        <v>10880</v>
      </c>
      <c r="BG48" s="289">
        <v>11968.000000000002</v>
      </c>
      <c r="BH48" s="297">
        <v>7830</v>
      </c>
      <c r="BI48" s="297">
        <v>4138.0000000000018</v>
      </c>
      <c r="BJ48" s="302">
        <v>1.5284802043422736</v>
      </c>
      <c r="BK48" s="306">
        <v>8510</v>
      </c>
      <c r="BL48" s="297">
        <v>3458.0000000000018</v>
      </c>
      <c r="BM48" s="311">
        <v>1.4063454759106935</v>
      </c>
      <c r="BO48" s="352">
        <v>42</v>
      </c>
      <c r="BP48" s="289">
        <v>13380</v>
      </c>
      <c r="BQ48" s="289">
        <v>14718.000000000002</v>
      </c>
      <c r="BR48" s="297">
        <v>8210</v>
      </c>
      <c r="BS48" s="297">
        <v>6508.0000000000018</v>
      </c>
      <c r="BT48" s="302">
        <v>1.7926918392204632</v>
      </c>
      <c r="BU48" s="306">
        <v>8890</v>
      </c>
      <c r="BV48" s="297">
        <v>5828.0000000000018</v>
      </c>
      <c r="BW48" s="311">
        <v>1.6555680539932511</v>
      </c>
      <c r="BY48" s="352">
        <v>42</v>
      </c>
      <c r="BZ48" s="289">
        <v>15880</v>
      </c>
      <c r="CA48" s="289">
        <v>17468</v>
      </c>
      <c r="CB48" s="297">
        <v>8440</v>
      </c>
      <c r="CC48" s="297">
        <v>9028</v>
      </c>
      <c r="CD48" s="302">
        <v>2.0696682464454979</v>
      </c>
      <c r="CE48" s="306">
        <v>9130</v>
      </c>
      <c r="CF48" s="297">
        <v>8338</v>
      </c>
      <c r="CG48" s="311">
        <v>1.9132530120481928</v>
      </c>
    </row>
    <row r="49" spans="5:85">
      <c r="E49" s="289">
        <v>8650</v>
      </c>
      <c r="G49" s="352">
        <v>43</v>
      </c>
      <c r="H49" s="289">
        <v>7370</v>
      </c>
      <c r="I49" s="289">
        <v>8107.0000000000009</v>
      </c>
      <c r="J49" s="297">
        <v>7430</v>
      </c>
      <c r="K49" s="297">
        <v>677.00000000000091</v>
      </c>
      <c r="L49" s="302">
        <v>1.0911170928667566</v>
      </c>
      <c r="M49" s="306">
        <v>8120</v>
      </c>
      <c r="N49" s="297">
        <v>-12.999999999999091</v>
      </c>
      <c r="O49" s="311">
        <v>0.99839901477832527</v>
      </c>
      <c r="Q49" s="352">
        <v>43</v>
      </c>
      <c r="R49" s="289">
        <v>8070</v>
      </c>
      <c r="S49" s="289">
        <v>8877</v>
      </c>
      <c r="T49" s="297">
        <v>7440</v>
      </c>
      <c r="U49" s="297">
        <v>1437</v>
      </c>
      <c r="V49" s="302">
        <v>1.1931451612903226</v>
      </c>
      <c r="W49" s="306">
        <v>8140</v>
      </c>
      <c r="X49" s="297">
        <v>737</v>
      </c>
      <c r="Y49" s="311">
        <v>1.0905405405405406</v>
      </c>
      <c r="AA49" s="352">
        <v>43</v>
      </c>
      <c r="AB49" s="289">
        <v>8570</v>
      </c>
      <c r="AC49" s="289">
        <v>9427</v>
      </c>
      <c r="AD49" s="297">
        <v>7820</v>
      </c>
      <c r="AE49" s="297">
        <v>1607</v>
      </c>
      <c r="AF49" s="302">
        <v>1.2054987212276216</v>
      </c>
      <c r="AG49" s="306">
        <v>8510</v>
      </c>
      <c r="AH49" s="297">
        <v>917</v>
      </c>
      <c r="AI49" s="311">
        <v>1.1077555816686251</v>
      </c>
      <c r="AK49" s="352">
        <v>43</v>
      </c>
      <c r="AL49" s="289">
        <v>9070</v>
      </c>
      <c r="AM49" s="289">
        <v>9977</v>
      </c>
      <c r="AN49" s="297">
        <v>7860</v>
      </c>
      <c r="AO49" s="297">
        <v>2117</v>
      </c>
      <c r="AP49" s="302">
        <v>1.2693384223918576</v>
      </c>
      <c r="AQ49" s="306">
        <v>8550</v>
      </c>
      <c r="AR49" s="297">
        <v>1427</v>
      </c>
      <c r="AS49" s="311">
        <v>1.1669005847953215</v>
      </c>
      <c r="AU49" s="352">
        <v>43</v>
      </c>
      <c r="AV49" s="289">
        <v>10070</v>
      </c>
      <c r="AW49" s="289">
        <v>11077</v>
      </c>
      <c r="AX49" s="297">
        <v>7880</v>
      </c>
      <c r="AY49" s="297">
        <v>3197</v>
      </c>
      <c r="AZ49" s="302">
        <v>1.4057106598984772</v>
      </c>
      <c r="BA49" s="306">
        <v>8580</v>
      </c>
      <c r="BB49" s="297">
        <v>2497</v>
      </c>
      <c r="BC49" s="311">
        <v>1.2910256410256411</v>
      </c>
      <c r="BE49" s="352">
        <v>43</v>
      </c>
      <c r="BF49" s="289">
        <v>11070</v>
      </c>
      <c r="BG49" s="289">
        <v>12177.000000000002</v>
      </c>
      <c r="BH49" s="297">
        <v>8030</v>
      </c>
      <c r="BI49" s="297">
        <v>4147.0000000000018</v>
      </c>
      <c r="BJ49" s="302">
        <v>1.5164383561643837</v>
      </c>
      <c r="BK49" s="306">
        <v>8720</v>
      </c>
      <c r="BL49" s="297">
        <v>3457.0000000000018</v>
      </c>
      <c r="BM49" s="311">
        <v>1.3964449541284405</v>
      </c>
      <c r="BO49" s="352">
        <v>43</v>
      </c>
      <c r="BP49" s="289">
        <v>13570</v>
      </c>
      <c r="BQ49" s="289">
        <v>14927.000000000002</v>
      </c>
      <c r="BR49" s="297">
        <v>8410</v>
      </c>
      <c r="BS49" s="297">
        <v>6517.0000000000018</v>
      </c>
      <c r="BT49" s="302">
        <v>1.7749108204518433</v>
      </c>
      <c r="BU49" s="306">
        <v>9100</v>
      </c>
      <c r="BV49" s="297">
        <v>5827.0000000000018</v>
      </c>
      <c r="BW49" s="311">
        <v>1.6403296703296706</v>
      </c>
      <c r="BY49" s="352">
        <v>43</v>
      </c>
      <c r="BZ49" s="289">
        <v>16070</v>
      </c>
      <c r="CA49" s="289">
        <v>17677</v>
      </c>
      <c r="CB49" s="297">
        <v>8640</v>
      </c>
      <c r="CC49" s="297">
        <v>9037</v>
      </c>
      <c r="CD49" s="302">
        <v>2.0459490740740742</v>
      </c>
      <c r="CE49" s="306">
        <v>9330</v>
      </c>
      <c r="CF49" s="297">
        <v>8347</v>
      </c>
      <c r="CG49" s="311">
        <v>1.8946409431939979</v>
      </c>
    </row>
    <row r="50" spans="5:85">
      <c r="E50" s="289">
        <v>8860</v>
      </c>
      <c r="G50" s="352">
        <v>44</v>
      </c>
      <c r="H50" s="289">
        <v>7560</v>
      </c>
      <c r="I50" s="289">
        <v>8316</v>
      </c>
      <c r="J50" s="297">
        <v>7620</v>
      </c>
      <c r="K50" s="297">
        <v>696</v>
      </c>
      <c r="L50" s="302">
        <v>1.0913385826771653</v>
      </c>
      <c r="M50" s="306">
        <v>8320</v>
      </c>
      <c r="N50" s="297">
        <v>-4</v>
      </c>
      <c r="O50" s="311">
        <v>0.99951923076923077</v>
      </c>
      <c r="Q50" s="352">
        <v>44</v>
      </c>
      <c r="R50" s="289">
        <v>8260</v>
      </c>
      <c r="S50" s="289">
        <v>9086</v>
      </c>
      <c r="T50" s="297">
        <v>7630</v>
      </c>
      <c r="U50" s="297">
        <v>1456</v>
      </c>
      <c r="V50" s="302">
        <v>1.1908256880733945</v>
      </c>
      <c r="W50" s="306">
        <v>8330</v>
      </c>
      <c r="X50" s="297">
        <v>756</v>
      </c>
      <c r="Y50" s="311">
        <v>1.0907563025210083</v>
      </c>
      <c r="AA50" s="352">
        <v>44</v>
      </c>
      <c r="AB50" s="289">
        <v>8760</v>
      </c>
      <c r="AC50" s="289">
        <v>9636</v>
      </c>
      <c r="AD50" s="297">
        <v>8010</v>
      </c>
      <c r="AE50" s="297">
        <v>1626</v>
      </c>
      <c r="AF50" s="302">
        <v>1.2029962546816479</v>
      </c>
      <c r="AG50" s="306">
        <v>8720</v>
      </c>
      <c r="AH50" s="297">
        <v>916</v>
      </c>
      <c r="AI50" s="311">
        <v>1.105045871559633</v>
      </c>
      <c r="AK50" s="352">
        <v>44</v>
      </c>
      <c r="AL50" s="289">
        <v>9260</v>
      </c>
      <c r="AM50" s="289">
        <v>10186</v>
      </c>
      <c r="AN50" s="297">
        <v>8060</v>
      </c>
      <c r="AO50" s="297">
        <v>2126</v>
      </c>
      <c r="AP50" s="302">
        <v>1.263771712158809</v>
      </c>
      <c r="AQ50" s="306">
        <v>8760</v>
      </c>
      <c r="AR50" s="297">
        <v>1426</v>
      </c>
      <c r="AS50" s="311">
        <v>1.1627853881278538</v>
      </c>
      <c r="AU50" s="352">
        <v>44</v>
      </c>
      <c r="AV50" s="289">
        <v>10260</v>
      </c>
      <c r="AW50" s="289">
        <v>11286.000000000002</v>
      </c>
      <c r="AX50" s="297">
        <v>8080</v>
      </c>
      <c r="AY50" s="297">
        <v>3206.0000000000018</v>
      </c>
      <c r="AZ50" s="302">
        <v>1.396782178217822</v>
      </c>
      <c r="BA50" s="306">
        <v>8780</v>
      </c>
      <c r="BB50" s="297">
        <v>2506.0000000000018</v>
      </c>
      <c r="BC50" s="311">
        <v>1.2854214123006835</v>
      </c>
      <c r="BE50" s="352">
        <v>44</v>
      </c>
      <c r="BF50" s="289">
        <v>11260</v>
      </c>
      <c r="BG50" s="289">
        <v>12386.000000000002</v>
      </c>
      <c r="BH50" s="297">
        <v>8220</v>
      </c>
      <c r="BI50" s="297">
        <v>4166.0000000000018</v>
      </c>
      <c r="BJ50" s="302">
        <v>1.5068126520681266</v>
      </c>
      <c r="BK50" s="306">
        <v>8930</v>
      </c>
      <c r="BL50" s="297">
        <v>3456.0000000000018</v>
      </c>
      <c r="BM50" s="311">
        <v>1.3870100783874582</v>
      </c>
      <c r="BO50" s="352">
        <v>44</v>
      </c>
      <c r="BP50" s="289">
        <v>13760</v>
      </c>
      <c r="BQ50" s="289">
        <v>15136.000000000002</v>
      </c>
      <c r="BR50" s="297">
        <v>8610</v>
      </c>
      <c r="BS50" s="297">
        <v>6526.0000000000018</v>
      </c>
      <c r="BT50" s="302">
        <v>1.7579558652729386</v>
      </c>
      <c r="BU50" s="306">
        <v>9310</v>
      </c>
      <c r="BV50" s="297">
        <v>5826.0000000000018</v>
      </c>
      <c r="BW50" s="311">
        <v>1.6257787325456501</v>
      </c>
      <c r="BY50" s="352">
        <v>44</v>
      </c>
      <c r="BZ50" s="289">
        <v>16260</v>
      </c>
      <c r="CA50" s="289">
        <v>17886</v>
      </c>
      <c r="CB50" s="297">
        <v>8840</v>
      </c>
      <c r="CC50" s="297">
        <v>9046</v>
      </c>
      <c r="CD50" s="302">
        <v>2.0233031674208144</v>
      </c>
      <c r="CE50" s="306">
        <v>9540</v>
      </c>
      <c r="CF50" s="297">
        <v>8346</v>
      </c>
      <c r="CG50" s="311">
        <v>1.8748427672955974</v>
      </c>
    </row>
    <row r="51" spans="5:85">
      <c r="E51" s="289">
        <v>9070</v>
      </c>
      <c r="G51" s="352">
        <v>45</v>
      </c>
      <c r="H51" s="289">
        <v>7750</v>
      </c>
      <c r="I51" s="289">
        <v>8525</v>
      </c>
      <c r="J51" s="297">
        <v>7810</v>
      </c>
      <c r="K51" s="297">
        <v>715</v>
      </c>
      <c r="L51" s="302">
        <v>1.091549295774648</v>
      </c>
      <c r="M51" s="306">
        <v>8520</v>
      </c>
      <c r="N51" s="297">
        <v>5</v>
      </c>
      <c r="O51" s="311">
        <v>1.000586854460094</v>
      </c>
      <c r="Q51" s="352">
        <v>45</v>
      </c>
      <c r="R51" s="289">
        <v>8450</v>
      </c>
      <c r="S51" s="289">
        <v>9295</v>
      </c>
      <c r="T51" s="297">
        <v>7820</v>
      </c>
      <c r="U51" s="297">
        <v>1475</v>
      </c>
      <c r="V51" s="302">
        <v>1.1886189258312021</v>
      </c>
      <c r="W51" s="306">
        <v>8530</v>
      </c>
      <c r="X51" s="297">
        <v>765</v>
      </c>
      <c r="Y51" s="311">
        <v>1.08968347010551</v>
      </c>
      <c r="AA51" s="352">
        <v>45</v>
      </c>
      <c r="AB51" s="289">
        <v>8950</v>
      </c>
      <c r="AC51" s="289">
        <v>9845</v>
      </c>
      <c r="AD51" s="297">
        <v>8210</v>
      </c>
      <c r="AE51" s="297">
        <v>1635</v>
      </c>
      <c r="AF51" s="302">
        <v>1.1991473812423874</v>
      </c>
      <c r="AG51" s="306">
        <v>8930</v>
      </c>
      <c r="AH51" s="297">
        <v>915</v>
      </c>
      <c r="AI51" s="311">
        <v>1.1024636058230683</v>
      </c>
      <c r="AK51" s="352">
        <v>45</v>
      </c>
      <c r="AL51" s="289">
        <v>9450</v>
      </c>
      <c r="AM51" s="289">
        <v>10395</v>
      </c>
      <c r="AN51" s="297">
        <v>8260</v>
      </c>
      <c r="AO51" s="297">
        <v>2135</v>
      </c>
      <c r="AP51" s="302">
        <v>1.2584745762711864</v>
      </c>
      <c r="AQ51" s="306">
        <v>8970</v>
      </c>
      <c r="AR51" s="297">
        <v>1425</v>
      </c>
      <c r="AS51" s="311">
        <v>1.1588628762541806</v>
      </c>
      <c r="AU51" s="352">
        <v>45</v>
      </c>
      <c r="AV51" s="289">
        <v>10450</v>
      </c>
      <c r="AW51" s="289">
        <v>11495.000000000002</v>
      </c>
      <c r="AX51" s="297">
        <v>8280</v>
      </c>
      <c r="AY51" s="297">
        <v>3215.0000000000018</v>
      </c>
      <c r="AZ51" s="302">
        <v>1.3882850241545897</v>
      </c>
      <c r="BA51" s="306">
        <v>8990</v>
      </c>
      <c r="BB51" s="297">
        <v>2505.0000000000018</v>
      </c>
      <c r="BC51" s="311">
        <v>1.2786429365962182</v>
      </c>
      <c r="BE51" s="352">
        <v>45</v>
      </c>
      <c r="BF51" s="289">
        <v>11450</v>
      </c>
      <c r="BG51" s="289">
        <v>12595.000000000002</v>
      </c>
      <c r="BH51" s="297">
        <v>8420</v>
      </c>
      <c r="BI51" s="297">
        <v>4175.0000000000018</v>
      </c>
      <c r="BJ51" s="302">
        <v>1.4958432304038007</v>
      </c>
      <c r="BK51" s="306">
        <v>9140</v>
      </c>
      <c r="BL51" s="297">
        <v>3455.0000000000018</v>
      </c>
      <c r="BM51" s="311">
        <v>1.37800875273523</v>
      </c>
      <c r="BO51" s="352">
        <v>45</v>
      </c>
      <c r="BP51" s="289">
        <v>13950</v>
      </c>
      <c r="BQ51" s="289">
        <v>15345.000000000002</v>
      </c>
      <c r="BR51" s="297">
        <v>8810</v>
      </c>
      <c r="BS51" s="297">
        <v>6535.0000000000018</v>
      </c>
      <c r="BT51" s="302">
        <v>1.7417707150964814</v>
      </c>
      <c r="BU51" s="306">
        <v>9520</v>
      </c>
      <c r="BV51" s="297">
        <v>5825.0000000000018</v>
      </c>
      <c r="BW51" s="311">
        <v>1.6118697478991599</v>
      </c>
      <c r="BY51" s="352">
        <v>45</v>
      </c>
      <c r="BZ51" s="289">
        <v>16450</v>
      </c>
      <c r="CA51" s="289">
        <v>18095</v>
      </c>
      <c r="CB51" s="297">
        <v>9040</v>
      </c>
      <c r="CC51" s="297">
        <v>9055</v>
      </c>
      <c r="CD51" s="302">
        <v>2.0016592920353982</v>
      </c>
      <c r="CE51" s="306">
        <v>9750</v>
      </c>
      <c r="CF51" s="297">
        <v>8345</v>
      </c>
      <c r="CG51" s="311">
        <v>1.8558974358974358</v>
      </c>
    </row>
    <row r="52" spans="5:85">
      <c r="E52" s="289">
        <v>9280</v>
      </c>
      <c r="G52" s="352">
        <v>46</v>
      </c>
      <c r="H52" s="289">
        <v>7940</v>
      </c>
      <c r="I52" s="289">
        <v>8734</v>
      </c>
      <c r="J52" s="297">
        <v>7990</v>
      </c>
      <c r="K52" s="297">
        <v>744</v>
      </c>
      <c r="L52" s="302">
        <v>1.0931163954943679</v>
      </c>
      <c r="M52" s="306">
        <v>8720</v>
      </c>
      <c r="N52" s="297">
        <v>14</v>
      </c>
      <c r="O52" s="311">
        <v>1.0016055045871559</v>
      </c>
      <c r="Q52" s="352">
        <v>46</v>
      </c>
      <c r="R52" s="289">
        <v>8640</v>
      </c>
      <c r="S52" s="289">
        <v>9504</v>
      </c>
      <c r="T52" s="297">
        <v>8000</v>
      </c>
      <c r="U52" s="297">
        <v>1504</v>
      </c>
      <c r="V52" s="302">
        <v>1.1879999999999999</v>
      </c>
      <c r="W52" s="306">
        <v>8730</v>
      </c>
      <c r="X52" s="297">
        <v>774</v>
      </c>
      <c r="Y52" s="311">
        <v>1.0886597938144329</v>
      </c>
      <c r="AA52" s="352">
        <v>46</v>
      </c>
      <c r="AB52" s="289">
        <v>9140</v>
      </c>
      <c r="AC52" s="289">
        <v>10054</v>
      </c>
      <c r="AD52" s="297">
        <v>8410</v>
      </c>
      <c r="AE52" s="297">
        <v>1644</v>
      </c>
      <c r="AF52" s="302">
        <v>1.1954815695600476</v>
      </c>
      <c r="AG52" s="306">
        <v>9140</v>
      </c>
      <c r="AH52" s="297">
        <v>914</v>
      </c>
      <c r="AI52" s="311">
        <v>1.1000000000000001</v>
      </c>
      <c r="AK52" s="352">
        <v>46</v>
      </c>
      <c r="AL52" s="289">
        <v>9640</v>
      </c>
      <c r="AM52" s="289">
        <v>10604</v>
      </c>
      <c r="AN52" s="297">
        <v>8450</v>
      </c>
      <c r="AO52" s="297">
        <v>2154</v>
      </c>
      <c r="AP52" s="302">
        <v>1.2549112426035502</v>
      </c>
      <c r="AQ52" s="306">
        <v>9180</v>
      </c>
      <c r="AR52" s="297">
        <v>1424</v>
      </c>
      <c r="AS52" s="311">
        <v>1.155119825708061</v>
      </c>
      <c r="AU52" s="352">
        <v>46</v>
      </c>
      <c r="AV52" s="289">
        <v>10640</v>
      </c>
      <c r="AW52" s="289">
        <v>11704.000000000002</v>
      </c>
      <c r="AX52" s="297">
        <v>8480</v>
      </c>
      <c r="AY52" s="297">
        <v>3224.0000000000018</v>
      </c>
      <c r="AZ52" s="302">
        <v>1.3801886792452833</v>
      </c>
      <c r="BA52" s="306">
        <v>9200</v>
      </c>
      <c r="BB52" s="297">
        <v>2504.0000000000018</v>
      </c>
      <c r="BC52" s="311">
        <v>1.2721739130434784</v>
      </c>
      <c r="BE52" s="352">
        <v>46</v>
      </c>
      <c r="BF52" s="289">
        <v>11640</v>
      </c>
      <c r="BG52" s="289">
        <v>12804.000000000002</v>
      </c>
      <c r="BH52" s="297">
        <v>8620</v>
      </c>
      <c r="BI52" s="297">
        <v>4184.0000000000018</v>
      </c>
      <c r="BJ52" s="302">
        <v>1.4853828306264503</v>
      </c>
      <c r="BK52" s="306">
        <v>9350</v>
      </c>
      <c r="BL52" s="297">
        <v>3454.0000000000018</v>
      </c>
      <c r="BM52" s="311">
        <v>1.3694117647058826</v>
      </c>
      <c r="BO52" s="352">
        <v>46</v>
      </c>
      <c r="BP52" s="289">
        <v>14140</v>
      </c>
      <c r="BQ52" s="289">
        <v>15554.000000000002</v>
      </c>
      <c r="BR52" s="297">
        <v>9000</v>
      </c>
      <c r="BS52" s="297">
        <v>6554.0000000000018</v>
      </c>
      <c r="BT52" s="302">
        <v>1.7282222222222223</v>
      </c>
      <c r="BU52" s="306">
        <v>9730</v>
      </c>
      <c r="BV52" s="297">
        <v>5824.0000000000018</v>
      </c>
      <c r="BW52" s="311">
        <v>1.5985611510791369</v>
      </c>
      <c r="BY52" s="352">
        <v>46</v>
      </c>
      <c r="BZ52" s="289">
        <v>16640</v>
      </c>
      <c r="CA52" s="289">
        <v>18304</v>
      </c>
      <c r="CB52" s="297">
        <v>9240</v>
      </c>
      <c r="CC52" s="297">
        <v>9064</v>
      </c>
      <c r="CD52" s="302">
        <v>1.980952380952381</v>
      </c>
      <c r="CE52" s="306">
        <v>9960</v>
      </c>
      <c r="CF52" s="297">
        <v>8344</v>
      </c>
      <c r="CG52" s="311">
        <v>1.8377510040160643</v>
      </c>
    </row>
    <row r="53" spans="5:85">
      <c r="E53" s="289">
        <v>9490</v>
      </c>
      <c r="G53" s="352">
        <v>47</v>
      </c>
      <c r="H53" s="289">
        <v>8130</v>
      </c>
      <c r="I53" s="289">
        <v>8943</v>
      </c>
      <c r="J53" s="297">
        <v>8180</v>
      </c>
      <c r="K53" s="297">
        <v>763</v>
      </c>
      <c r="L53" s="302">
        <v>1.0932762836185819</v>
      </c>
      <c r="M53" s="306">
        <v>8920</v>
      </c>
      <c r="N53" s="297">
        <v>23</v>
      </c>
      <c r="O53" s="311">
        <v>1.0025784753363229</v>
      </c>
      <c r="Q53" s="352">
        <v>47</v>
      </c>
      <c r="R53" s="289">
        <v>8830</v>
      </c>
      <c r="S53" s="289">
        <v>9713</v>
      </c>
      <c r="T53" s="297">
        <v>8190</v>
      </c>
      <c r="U53" s="297">
        <v>1523</v>
      </c>
      <c r="V53" s="302">
        <v>1.185958485958486</v>
      </c>
      <c r="W53" s="306">
        <v>8930</v>
      </c>
      <c r="X53" s="297">
        <v>783</v>
      </c>
      <c r="Y53" s="311">
        <v>1.0876819708846583</v>
      </c>
      <c r="AA53" s="352">
        <v>47</v>
      </c>
      <c r="AB53" s="289">
        <v>9330</v>
      </c>
      <c r="AC53" s="289">
        <v>10263</v>
      </c>
      <c r="AD53" s="297">
        <v>8610</v>
      </c>
      <c r="AE53" s="297">
        <v>1653</v>
      </c>
      <c r="AF53" s="302">
        <v>1.1919860627177701</v>
      </c>
      <c r="AG53" s="306">
        <v>9350</v>
      </c>
      <c r="AH53" s="297">
        <v>913</v>
      </c>
      <c r="AI53" s="311">
        <v>1.0976470588235294</v>
      </c>
      <c r="AK53" s="352">
        <v>47</v>
      </c>
      <c r="AL53" s="289">
        <v>9830</v>
      </c>
      <c r="AM53" s="289">
        <v>10813</v>
      </c>
      <c r="AN53" s="297">
        <v>8650</v>
      </c>
      <c r="AO53" s="297">
        <v>2163</v>
      </c>
      <c r="AP53" s="302">
        <v>1.2500578034682082</v>
      </c>
      <c r="AQ53" s="306">
        <v>9390</v>
      </c>
      <c r="AR53" s="297">
        <v>1423</v>
      </c>
      <c r="AS53" s="311">
        <v>1.1515441959531416</v>
      </c>
      <c r="AU53" s="352">
        <v>47</v>
      </c>
      <c r="AV53" s="289">
        <v>10830</v>
      </c>
      <c r="AW53" s="289">
        <v>11913.000000000002</v>
      </c>
      <c r="AX53" s="297">
        <v>8670</v>
      </c>
      <c r="AY53" s="297">
        <v>3243.0000000000018</v>
      </c>
      <c r="AZ53" s="302">
        <v>1.3740484429065747</v>
      </c>
      <c r="BA53" s="306">
        <v>9410</v>
      </c>
      <c r="BB53" s="297">
        <v>2503.0000000000018</v>
      </c>
      <c r="BC53" s="311">
        <v>1.2659936238044636</v>
      </c>
      <c r="BE53" s="352">
        <v>47</v>
      </c>
      <c r="BF53" s="289">
        <v>11830</v>
      </c>
      <c r="BG53" s="289">
        <v>13013.000000000002</v>
      </c>
      <c r="BH53" s="297">
        <v>8820</v>
      </c>
      <c r="BI53" s="297">
        <v>4193.0000000000018</v>
      </c>
      <c r="BJ53" s="302">
        <v>1.4753968253968257</v>
      </c>
      <c r="BK53" s="306">
        <v>9550</v>
      </c>
      <c r="BL53" s="297">
        <v>3463.0000000000018</v>
      </c>
      <c r="BM53" s="311">
        <v>1.3626178010471206</v>
      </c>
      <c r="BO53" s="352">
        <v>47</v>
      </c>
      <c r="BP53" s="289">
        <v>14330</v>
      </c>
      <c r="BQ53" s="289">
        <v>15763.000000000002</v>
      </c>
      <c r="BR53" s="297">
        <v>9200</v>
      </c>
      <c r="BS53" s="297">
        <v>6563.0000000000018</v>
      </c>
      <c r="BT53" s="302">
        <v>1.7133695652173915</v>
      </c>
      <c r="BU53" s="306">
        <v>9940</v>
      </c>
      <c r="BV53" s="297">
        <v>5823.0000000000018</v>
      </c>
      <c r="BW53" s="311">
        <v>1.5858148893360162</v>
      </c>
      <c r="BY53" s="352">
        <v>47</v>
      </c>
      <c r="BZ53" s="289">
        <v>16830</v>
      </c>
      <c r="CA53" s="289">
        <v>18513</v>
      </c>
      <c r="CB53" s="297">
        <v>9430</v>
      </c>
      <c r="CC53" s="297">
        <v>9083</v>
      </c>
      <c r="CD53" s="302">
        <v>1.963202545068929</v>
      </c>
      <c r="CE53" s="306">
        <v>10170</v>
      </c>
      <c r="CF53" s="297">
        <v>8343</v>
      </c>
      <c r="CG53" s="311">
        <v>1.820353982300885</v>
      </c>
    </row>
    <row r="54" spans="5:85">
      <c r="E54" s="289">
        <v>9700</v>
      </c>
      <c r="G54" s="352">
        <v>48</v>
      </c>
      <c r="H54" s="289">
        <v>8320</v>
      </c>
      <c r="I54" s="289">
        <v>9152</v>
      </c>
      <c r="J54" s="297">
        <v>8370</v>
      </c>
      <c r="K54" s="297">
        <v>782</v>
      </c>
      <c r="L54" s="302">
        <v>1.0934289127837515</v>
      </c>
      <c r="M54" s="306">
        <v>9110</v>
      </c>
      <c r="N54" s="297">
        <v>42</v>
      </c>
      <c r="O54" s="311">
        <v>1.0046103183315038</v>
      </c>
      <c r="Q54" s="352">
        <v>48</v>
      </c>
      <c r="R54" s="289">
        <v>9020</v>
      </c>
      <c r="S54" s="289">
        <v>9922</v>
      </c>
      <c r="T54" s="297">
        <v>8380</v>
      </c>
      <c r="U54" s="297">
        <v>1542</v>
      </c>
      <c r="V54" s="302">
        <v>1.1840095465393794</v>
      </c>
      <c r="W54" s="306">
        <v>9130</v>
      </c>
      <c r="X54" s="297">
        <v>792</v>
      </c>
      <c r="Y54" s="311">
        <v>1.0867469879518072</v>
      </c>
      <c r="AA54" s="352">
        <v>48</v>
      </c>
      <c r="AB54" s="289">
        <v>9520</v>
      </c>
      <c r="AC54" s="289">
        <v>10472</v>
      </c>
      <c r="AD54" s="297">
        <v>8810</v>
      </c>
      <c r="AE54" s="297">
        <v>1662</v>
      </c>
      <c r="AF54" s="302">
        <v>1.188649262202043</v>
      </c>
      <c r="AG54" s="306">
        <v>9550</v>
      </c>
      <c r="AH54" s="297">
        <v>922</v>
      </c>
      <c r="AI54" s="311">
        <v>1.0965445026178011</v>
      </c>
      <c r="AK54" s="352">
        <v>48</v>
      </c>
      <c r="AL54" s="289">
        <v>10020</v>
      </c>
      <c r="AM54" s="289">
        <v>11022</v>
      </c>
      <c r="AN54" s="297">
        <v>8850</v>
      </c>
      <c r="AO54" s="297">
        <v>2172</v>
      </c>
      <c r="AP54" s="302">
        <v>1.2454237288135592</v>
      </c>
      <c r="AQ54" s="306">
        <v>9600</v>
      </c>
      <c r="AR54" s="297">
        <v>1422</v>
      </c>
      <c r="AS54" s="311">
        <v>1.1481250000000001</v>
      </c>
      <c r="AU54" s="352">
        <v>48</v>
      </c>
      <c r="AV54" s="289">
        <v>11020</v>
      </c>
      <c r="AW54" s="289">
        <v>12122.000000000002</v>
      </c>
      <c r="AX54" s="297">
        <v>8870</v>
      </c>
      <c r="AY54" s="297">
        <v>3252.0000000000018</v>
      </c>
      <c r="AZ54" s="302">
        <v>1.3666290868094704</v>
      </c>
      <c r="BA54" s="306">
        <v>9620</v>
      </c>
      <c r="BB54" s="297">
        <v>2502.0000000000018</v>
      </c>
      <c r="BC54" s="311">
        <v>1.2600831600831603</v>
      </c>
      <c r="BE54" s="352">
        <v>48</v>
      </c>
      <c r="BF54" s="289">
        <v>12020</v>
      </c>
      <c r="BG54" s="289">
        <v>13222.000000000002</v>
      </c>
      <c r="BH54" s="297">
        <v>9020</v>
      </c>
      <c r="BI54" s="297">
        <v>4202.0000000000018</v>
      </c>
      <c r="BJ54" s="302">
        <v>1.4658536585365856</v>
      </c>
      <c r="BK54" s="306">
        <v>9760</v>
      </c>
      <c r="BL54" s="297">
        <v>3462.0000000000018</v>
      </c>
      <c r="BM54" s="311">
        <v>1.3547131147540985</v>
      </c>
      <c r="BO54" s="352">
        <v>48</v>
      </c>
      <c r="BP54" s="289">
        <v>14520</v>
      </c>
      <c r="BQ54" s="289">
        <v>15972.000000000002</v>
      </c>
      <c r="BR54" s="297">
        <v>9400</v>
      </c>
      <c r="BS54" s="297">
        <v>6572.0000000000018</v>
      </c>
      <c r="BT54" s="302">
        <v>1.699148936170213</v>
      </c>
      <c r="BU54" s="306">
        <v>10150</v>
      </c>
      <c r="BV54" s="297">
        <v>5822.0000000000018</v>
      </c>
      <c r="BW54" s="311">
        <v>1.5735960591133007</v>
      </c>
      <c r="BY54" s="352">
        <v>48</v>
      </c>
      <c r="BZ54" s="289">
        <v>17020</v>
      </c>
      <c r="CA54" s="289">
        <v>18722</v>
      </c>
      <c r="CB54" s="297">
        <v>9630</v>
      </c>
      <c r="CC54" s="297">
        <v>9092</v>
      </c>
      <c r="CD54" s="302">
        <v>1.9441329179646936</v>
      </c>
      <c r="CE54" s="306">
        <v>10380</v>
      </c>
      <c r="CF54" s="297">
        <v>8342</v>
      </c>
      <c r="CG54" s="311">
        <v>1.8036608863198458</v>
      </c>
    </row>
    <row r="55" spans="5:85">
      <c r="E55" s="289">
        <v>9910</v>
      </c>
      <c r="G55" s="352">
        <v>49</v>
      </c>
      <c r="H55" s="289">
        <v>8510</v>
      </c>
      <c r="I55" s="289">
        <v>9361</v>
      </c>
      <c r="J55" s="297">
        <v>8550</v>
      </c>
      <c r="K55" s="297">
        <v>811</v>
      </c>
      <c r="L55" s="302">
        <v>1.0948538011695907</v>
      </c>
      <c r="M55" s="306">
        <v>9310</v>
      </c>
      <c r="N55" s="297">
        <v>51</v>
      </c>
      <c r="O55" s="311">
        <v>1.0054779806659506</v>
      </c>
      <c r="Q55" s="352">
        <v>49</v>
      </c>
      <c r="R55" s="289">
        <v>9210</v>
      </c>
      <c r="S55" s="289">
        <v>10131</v>
      </c>
      <c r="T55" s="297">
        <v>8560</v>
      </c>
      <c r="U55" s="297">
        <v>1571</v>
      </c>
      <c r="V55" s="302">
        <v>1.1835280373831776</v>
      </c>
      <c r="W55" s="306">
        <v>9320</v>
      </c>
      <c r="X55" s="297">
        <v>811</v>
      </c>
      <c r="Y55" s="311">
        <v>1.0870171673819742</v>
      </c>
      <c r="AA55" s="352">
        <v>49</v>
      </c>
      <c r="AB55" s="289">
        <v>9710</v>
      </c>
      <c r="AC55" s="289">
        <v>10681</v>
      </c>
      <c r="AD55" s="297">
        <v>9000</v>
      </c>
      <c r="AE55" s="297">
        <v>1681</v>
      </c>
      <c r="AF55" s="302">
        <v>1.1867777777777777</v>
      </c>
      <c r="AG55" s="306">
        <v>9760</v>
      </c>
      <c r="AH55" s="297">
        <v>921</v>
      </c>
      <c r="AI55" s="311">
        <v>1.0943647540983608</v>
      </c>
      <c r="AK55" s="352">
        <v>49</v>
      </c>
      <c r="AL55" s="289">
        <v>10210</v>
      </c>
      <c r="AM55" s="289">
        <v>11231</v>
      </c>
      <c r="AN55" s="297">
        <v>9050</v>
      </c>
      <c r="AO55" s="297">
        <v>2181</v>
      </c>
      <c r="AP55" s="302">
        <v>1.2409944751381214</v>
      </c>
      <c r="AQ55" s="306">
        <v>9810</v>
      </c>
      <c r="AR55" s="297">
        <v>1421</v>
      </c>
      <c r="AS55" s="311">
        <v>1.1448521916411825</v>
      </c>
      <c r="AU55" s="352">
        <v>49</v>
      </c>
      <c r="AV55" s="289">
        <v>11210</v>
      </c>
      <c r="AW55" s="289">
        <v>12331.000000000002</v>
      </c>
      <c r="AX55" s="297">
        <v>9070</v>
      </c>
      <c r="AY55" s="297">
        <v>3261.0000000000018</v>
      </c>
      <c r="AZ55" s="302">
        <v>1.3595369349503861</v>
      </c>
      <c r="BA55" s="306">
        <v>9830</v>
      </c>
      <c r="BB55" s="297">
        <v>2501.0000000000018</v>
      </c>
      <c r="BC55" s="311">
        <v>1.2544252288911497</v>
      </c>
      <c r="BE55" s="352">
        <v>49</v>
      </c>
      <c r="BF55" s="289">
        <v>12210</v>
      </c>
      <c r="BG55" s="289">
        <v>13431.000000000002</v>
      </c>
      <c r="BH55" s="297">
        <v>9210</v>
      </c>
      <c r="BI55" s="297">
        <v>4221.0000000000018</v>
      </c>
      <c r="BJ55" s="302">
        <v>1.4583061889250817</v>
      </c>
      <c r="BK55" s="306">
        <v>9970</v>
      </c>
      <c r="BL55" s="297">
        <v>3461.0000000000018</v>
      </c>
      <c r="BM55" s="311">
        <v>1.3471414242728186</v>
      </c>
      <c r="BO55" s="352">
        <v>49</v>
      </c>
      <c r="BP55" s="289">
        <v>14710</v>
      </c>
      <c r="BQ55" s="289">
        <v>16181.000000000002</v>
      </c>
      <c r="BR55" s="297">
        <v>9600</v>
      </c>
      <c r="BS55" s="297">
        <v>6581.0000000000018</v>
      </c>
      <c r="BT55" s="302">
        <v>1.6855208333333336</v>
      </c>
      <c r="BU55" s="306">
        <v>10360</v>
      </c>
      <c r="BV55" s="297">
        <v>5821.0000000000018</v>
      </c>
      <c r="BW55" s="311">
        <v>1.5618725868725871</v>
      </c>
      <c r="BY55" s="352">
        <v>49</v>
      </c>
      <c r="BZ55" s="289">
        <v>17210</v>
      </c>
      <c r="CA55" s="289">
        <v>18931</v>
      </c>
      <c r="CB55" s="297">
        <v>9830</v>
      </c>
      <c r="CC55" s="297">
        <v>9101</v>
      </c>
      <c r="CD55" s="302">
        <v>1.9258392675483214</v>
      </c>
      <c r="CE55" s="306">
        <v>10590</v>
      </c>
      <c r="CF55" s="297">
        <v>8341</v>
      </c>
      <c r="CG55" s="311">
        <v>1.7876298394711994</v>
      </c>
    </row>
    <row r="56" spans="5:85" ht="14.25">
      <c r="E56" s="290">
        <v>10120</v>
      </c>
      <c r="G56" s="353">
        <v>50</v>
      </c>
      <c r="H56" s="290">
        <v>8700</v>
      </c>
      <c r="I56" s="290">
        <v>9570</v>
      </c>
      <c r="J56" s="298">
        <v>8740</v>
      </c>
      <c r="K56" s="298">
        <v>830</v>
      </c>
      <c r="L56" s="303">
        <v>1.0949656750572083</v>
      </c>
      <c r="M56" s="307">
        <v>9510</v>
      </c>
      <c r="N56" s="298">
        <v>60</v>
      </c>
      <c r="O56" s="312">
        <v>1.0063091482649842</v>
      </c>
      <c r="Q56" s="353">
        <v>50</v>
      </c>
      <c r="R56" s="290">
        <v>9400</v>
      </c>
      <c r="S56" s="290">
        <v>10340</v>
      </c>
      <c r="T56" s="298">
        <v>8750</v>
      </c>
      <c r="U56" s="298">
        <v>1590</v>
      </c>
      <c r="V56" s="303">
        <v>1.1817142857142857</v>
      </c>
      <c r="W56" s="307">
        <v>9520</v>
      </c>
      <c r="X56" s="298">
        <v>820</v>
      </c>
      <c r="Y56" s="312">
        <v>1.0861344537815125</v>
      </c>
      <c r="AA56" s="353">
        <v>50</v>
      </c>
      <c r="AB56" s="290">
        <v>9900</v>
      </c>
      <c r="AC56" s="290">
        <v>10890</v>
      </c>
      <c r="AD56" s="298">
        <v>9200</v>
      </c>
      <c r="AE56" s="298">
        <v>1690</v>
      </c>
      <c r="AF56" s="303">
        <v>1.183695652173913</v>
      </c>
      <c r="AG56" s="307">
        <v>9970</v>
      </c>
      <c r="AH56" s="298">
        <v>920</v>
      </c>
      <c r="AI56" s="312">
        <v>1.0922768304914745</v>
      </c>
      <c r="AK56" s="353">
        <v>50</v>
      </c>
      <c r="AL56" s="290">
        <v>10400</v>
      </c>
      <c r="AM56" s="290">
        <v>11440.000000000002</v>
      </c>
      <c r="AN56" s="298">
        <v>9250</v>
      </c>
      <c r="AO56" s="298">
        <v>2190</v>
      </c>
      <c r="AP56" s="303">
        <v>1.2367567567567568</v>
      </c>
      <c r="AQ56" s="307">
        <v>10020</v>
      </c>
      <c r="AR56" s="298">
        <v>1420</v>
      </c>
      <c r="AS56" s="312">
        <v>1.1417165668662674</v>
      </c>
      <c r="AU56" s="353">
        <v>50</v>
      </c>
      <c r="AV56" s="290">
        <v>11400</v>
      </c>
      <c r="AW56" s="290">
        <v>12540.000000000002</v>
      </c>
      <c r="AX56" s="298">
        <v>9270</v>
      </c>
      <c r="AY56" s="298">
        <v>3270</v>
      </c>
      <c r="AZ56" s="303">
        <v>1.3527508090614886</v>
      </c>
      <c r="BA56" s="307">
        <v>10040</v>
      </c>
      <c r="BB56" s="298">
        <v>2500</v>
      </c>
      <c r="BC56" s="312">
        <v>1.249003984063745</v>
      </c>
      <c r="BE56" s="353">
        <v>50</v>
      </c>
      <c r="BF56" s="290">
        <v>12400</v>
      </c>
      <c r="BG56" s="290">
        <v>13640.000000000002</v>
      </c>
      <c r="BH56" s="298">
        <v>9410</v>
      </c>
      <c r="BI56" s="298">
        <v>4230.0000000000018</v>
      </c>
      <c r="BJ56" s="303">
        <v>1.4495217853347504</v>
      </c>
      <c r="BK56" s="307">
        <v>10180</v>
      </c>
      <c r="BL56" s="298">
        <v>3460.0000000000018</v>
      </c>
      <c r="BM56" s="312">
        <v>1.3398821218074657</v>
      </c>
      <c r="BO56" s="353">
        <v>50</v>
      </c>
      <c r="BP56" s="290">
        <v>14900</v>
      </c>
      <c r="BQ56" s="290">
        <v>16390</v>
      </c>
      <c r="BR56" s="298">
        <v>9800</v>
      </c>
      <c r="BS56" s="298">
        <v>6590</v>
      </c>
      <c r="BT56" s="303">
        <v>1.6724489795918367</v>
      </c>
      <c r="BU56" s="307">
        <v>10570</v>
      </c>
      <c r="BV56" s="298">
        <v>5820</v>
      </c>
      <c r="BW56" s="312">
        <v>1.5506149479659412</v>
      </c>
      <c r="BY56" s="353">
        <v>50</v>
      </c>
      <c r="BZ56" s="290">
        <v>17400</v>
      </c>
      <c r="CA56" s="290">
        <v>19140</v>
      </c>
      <c r="CB56" s="298">
        <v>10030</v>
      </c>
      <c r="CC56" s="298">
        <v>9110</v>
      </c>
      <c r="CD56" s="303">
        <v>1.9082751744765702</v>
      </c>
      <c r="CE56" s="307">
        <v>10800</v>
      </c>
      <c r="CF56" s="298">
        <v>8340</v>
      </c>
      <c r="CG56" s="312">
        <v>1.7722222222222221</v>
      </c>
    </row>
    <row r="57" spans="5:85">
      <c r="E57" s="291">
        <v>10320</v>
      </c>
      <c r="G57" s="354">
        <v>51</v>
      </c>
      <c r="H57" s="291">
        <v>8890</v>
      </c>
      <c r="I57" s="291">
        <v>9779</v>
      </c>
      <c r="J57" s="299">
        <v>8930</v>
      </c>
      <c r="K57" s="299">
        <v>849</v>
      </c>
      <c r="L57" s="304">
        <v>1.0950727883538633</v>
      </c>
      <c r="M57" s="308">
        <v>9710</v>
      </c>
      <c r="N57" s="299">
        <v>69</v>
      </c>
      <c r="O57" s="313">
        <v>1.0071060762100927</v>
      </c>
      <c r="Q57" s="354">
        <v>51</v>
      </c>
      <c r="R57" s="291">
        <v>9590</v>
      </c>
      <c r="S57" s="291">
        <v>10549</v>
      </c>
      <c r="T57" s="299">
        <v>8940</v>
      </c>
      <c r="U57" s="299">
        <v>1609</v>
      </c>
      <c r="V57" s="304">
        <v>1.1799776286353467</v>
      </c>
      <c r="W57" s="308">
        <v>9720</v>
      </c>
      <c r="X57" s="299">
        <v>829</v>
      </c>
      <c r="Y57" s="313">
        <v>1.0852880658436215</v>
      </c>
      <c r="AA57" s="354">
        <v>51</v>
      </c>
      <c r="AB57" s="291">
        <v>10090</v>
      </c>
      <c r="AC57" s="291">
        <v>11099</v>
      </c>
      <c r="AD57" s="299">
        <v>9400</v>
      </c>
      <c r="AE57" s="299">
        <v>1699</v>
      </c>
      <c r="AF57" s="304">
        <v>1.1807446808510638</v>
      </c>
      <c r="AG57" s="308">
        <v>10180</v>
      </c>
      <c r="AH57" s="299">
        <v>919</v>
      </c>
      <c r="AI57" s="313">
        <v>1.0902750491159137</v>
      </c>
      <c r="AK57" s="354">
        <v>51</v>
      </c>
      <c r="AL57" s="291">
        <v>10590</v>
      </c>
      <c r="AM57" s="291">
        <v>11649.000000000002</v>
      </c>
      <c r="AN57" s="299">
        <v>9440</v>
      </c>
      <c r="AO57" s="299">
        <v>2209.0000000000018</v>
      </c>
      <c r="AP57" s="304">
        <v>1.2340042372881357</v>
      </c>
      <c r="AQ57" s="308">
        <v>10230</v>
      </c>
      <c r="AR57" s="299">
        <v>1419.0000000000018</v>
      </c>
      <c r="AS57" s="313">
        <v>1.138709677419355</v>
      </c>
      <c r="AU57" s="354">
        <v>51</v>
      </c>
      <c r="AV57" s="291">
        <v>11590</v>
      </c>
      <c r="AW57" s="291">
        <v>12749.000000000002</v>
      </c>
      <c r="AX57" s="299">
        <v>9470</v>
      </c>
      <c r="AY57" s="299">
        <v>3279.0000000000018</v>
      </c>
      <c r="AZ57" s="304">
        <v>1.3462513199577615</v>
      </c>
      <c r="BA57" s="308">
        <v>10250</v>
      </c>
      <c r="BB57" s="299">
        <v>2499.0000000000018</v>
      </c>
      <c r="BC57" s="313">
        <v>1.2438048780487807</v>
      </c>
      <c r="BE57" s="354">
        <v>51</v>
      </c>
      <c r="BF57" s="291">
        <v>12590</v>
      </c>
      <c r="BG57" s="291">
        <v>13849.000000000002</v>
      </c>
      <c r="BH57" s="299">
        <v>9610</v>
      </c>
      <c r="BI57" s="299">
        <v>4239.0000000000018</v>
      </c>
      <c r="BJ57" s="304">
        <v>1.4411030176899065</v>
      </c>
      <c r="BK57" s="308">
        <v>10390</v>
      </c>
      <c r="BL57" s="299">
        <v>3459.0000000000018</v>
      </c>
      <c r="BM57" s="313">
        <v>1.3329162656400386</v>
      </c>
      <c r="BO57" s="354">
        <v>51</v>
      </c>
      <c r="BP57" s="291">
        <v>15090</v>
      </c>
      <c r="BQ57" s="291">
        <v>16599</v>
      </c>
      <c r="BR57" s="299">
        <v>9990</v>
      </c>
      <c r="BS57" s="299">
        <v>6609</v>
      </c>
      <c r="BT57" s="304">
        <v>1.6615615615615615</v>
      </c>
      <c r="BU57" s="308">
        <v>10780</v>
      </c>
      <c r="BV57" s="299">
        <v>5819</v>
      </c>
      <c r="BW57" s="313">
        <v>1.5397959183673469</v>
      </c>
      <c r="BY57" s="354">
        <v>51</v>
      </c>
      <c r="BZ57" s="291">
        <v>17590</v>
      </c>
      <c r="CA57" s="291">
        <v>19349</v>
      </c>
      <c r="CB57" s="299">
        <v>10230</v>
      </c>
      <c r="CC57" s="299">
        <v>9119</v>
      </c>
      <c r="CD57" s="304">
        <v>1.8913978494623656</v>
      </c>
      <c r="CE57" s="308">
        <v>11010</v>
      </c>
      <c r="CF57" s="299">
        <v>8339</v>
      </c>
      <c r="CG57" s="313">
        <v>1.7574023614895549</v>
      </c>
    </row>
    <row r="58" spans="5:85">
      <c r="E58" s="289">
        <v>10530</v>
      </c>
      <c r="G58" s="352">
        <v>52</v>
      </c>
      <c r="H58" s="289">
        <v>9080</v>
      </c>
      <c r="I58" s="289">
        <v>9988</v>
      </c>
      <c r="J58" s="297">
        <v>9110</v>
      </c>
      <c r="K58" s="297">
        <v>878</v>
      </c>
      <c r="L58" s="302">
        <v>1.0963776070252469</v>
      </c>
      <c r="M58" s="306">
        <v>9910</v>
      </c>
      <c r="N58" s="297">
        <v>78</v>
      </c>
      <c r="O58" s="311">
        <v>1.0078708375378405</v>
      </c>
      <c r="Q58" s="352">
        <v>52</v>
      </c>
      <c r="R58" s="289">
        <v>9780</v>
      </c>
      <c r="S58" s="289">
        <v>10758</v>
      </c>
      <c r="T58" s="297">
        <v>9130</v>
      </c>
      <c r="U58" s="297">
        <v>1628</v>
      </c>
      <c r="V58" s="302">
        <v>1.1783132530120481</v>
      </c>
      <c r="W58" s="306">
        <v>9920</v>
      </c>
      <c r="X58" s="297">
        <v>838</v>
      </c>
      <c r="Y58" s="311">
        <v>1.0844758064516129</v>
      </c>
      <c r="AA58" s="352">
        <v>52</v>
      </c>
      <c r="AB58" s="289">
        <v>10280</v>
      </c>
      <c r="AC58" s="289">
        <v>11308.000000000002</v>
      </c>
      <c r="AD58" s="297">
        <v>9600</v>
      </c>
      <c r="AE58" s="297">
        <v>1708.0000000000018</v>
      </c>
      <c r="AF58" s="302">
        <v>1.1779166666666669</v>
      </c>
      <c r="AG58" s="306">
        <v>10390</v>
      </c>
      <c r="AH58" s="297">
        <v>918.00000000000182</v>
      </c>
      <c r="AI58" s="311">
        <v>1.0883541867179982</v>
      </c>
      <c r="AK58" s="352">
        <v>52</v>
      </c>
      <c r="AL58" s="289">
        <v>10780</v>
      </c>
      <c r="AM58" s="289">
        <v>11858.000000000002</v>
      </c>
      <c r="AN58" s="297">
        <v>9640</v>
      </c>
      <c r="AO58" s="297">
        <v>2218.0000000000018</v>
      </c>
      <c r="AP58" s="302">
        <v>1.2300829875518675</v>
      </c>
      <c r="AQ58" s="306">
        <v>10430</v>
      </c>
      <c r="AR58" s="297">
        <v>1428.0000000000018</v>
      </c>
      <c r="AS58" s="311">
        <v>1.1369127516778526</v>
      </c>
      <c r="AU58" s="352">
        <v>52</v>
      </c>
      <c r="AV58" s="289">
        <v>11780</v>
      </c>
      <c r="AW58" s="289">
        <v>12958.000000000002</v>
      </c>
      <c r="AX58" s="297">
        <v>9660</v>
      </c>
      <c r="AY58" s="297">
        <v>3298.0000000000018</v>
      </c>
      <c r="AZ58" s="302">
        <v>1.3414078674948242</v>
      </c>
      <c r="BA58" s="306">
        <v>10460</v>
      </c>
      <c r="BB58" s="297">
        <v>2498.0000000000018</v>
      </c>
      <c r="BC58" s="311">
        <v>1.2388145315487573</v>
      </c>
      <c r="BE58" s="352">
        <v>52</v>
      </c>
      <c r="BF58" s="289">
        <v>12780</v>
      </c>
      <c r="BG58" s="289">
        <v>14058.000000000002</v>
      </c>
      <c r="BH58" s="297">
        <v>9810</v>
      </c>
      <c r="BI58" s="297">
        <v>4248.0000000000018</v>
      </c>
      <c r="BJ58" s="302">
        <v>1.4330275229357801</v>
      </c>
      <c r="BK58" s="306">
        <v>10600</v>
      </c>
      <c r="BL58" s="297">
        <v>3458.0000000000018</v>
      </c>
      <c r="BM58" s="311">
        <v>1.3262264150943397</v>
      </c>
      <c r="BO58" s="352">
        <v>52</v>
      </c>
      <c r="BP58" s="289">
        <v>15280</v>
      </c>
      <c r="BQ58" s="289">
        <v>16808</v>
      </c>
      <c r="BR58" s="297">
        <v>10190</v>
      </c>
      <c r="BS58" s="297">
        <v>6618</v>
      </c>
      <c r="BT58" s="302">
        <v>1.6494602551521098</v>
      </c>
      <c r="BU58" s="306">
        <v>10980</v>
      </c>
      <c r="BV58" s="297">
        <v>5828</v>
      </c>
      <c r="BW58" s="311">
        <v>1.530783242258652</v>
      </c>
      <c r="BY58" s="352">
        <v>52</v>
      </c>
      <c r="BZ58" s="289">
        <v>17780</v>
      </c>
      <c r="CA58" s="289">
        <v>19558</v>
      </c>
      <c r="CB58" s="297">
        <v>10420</v>
      </c>
      <c r="CC58" s="297">
        <v>9138</v>
      </c>
      <c r="CD58" s="302">
        <v>1.8769673704414587</v>
      </c>
      <c r="CE58" s="306">
        <v>11220</v>
      </c>
      <c r="CF58" s="297">
        <v>8338</v>
      </c>
      <c r="CG58" s="311">
        <v>1.7431372549019608</v>
      </c>
    </row>
    <row r="59" spans="5:85">
      <c r="E59" s="289">
        <v>10740</v>
      </c>
      <c r="G59" s="352">
        <v>53</v>
      </c>
      <c r="H59" s="289">
        <v>9270</v>
      </c>
      <c r="I59" s="289">
        <v>10197</v>
      </c>
      <c r="J59" s="297">
        <v>9300</v>
      </c>
      <c r="K59" s="297">
        <v>897</v>
      </c>
      <c r="L59" s="302">
        <v>1.0964516129032258</v>
      </c>
      <c r="M59" s="306">
        <v>10100</v>
      </c>
      <c r="N59" s="297">
        <v>97</v>
      </c>
      <c r="O59" s="311">
        <v>1.0096039603960396</v>
      </c>
      <c r="Q59" s="352">
        <v>53</v>
      </c>
      <c r="R59" s="289">
        <v>9970</v>
      </c>
      <c r="S59" s="289">
        <v>10967</v>
      </c>
      <c r="T59" s="297">
        <v>9310</v>
      </c>
      <c r="U59" s="297">
        <v>1657</v>
      </c>
      <c r="V59" s="302">
        <v>1.1779806659505907</v>
      </c>
      <c r="W59" s="306">
        <v>10120</v>
      </c>
      <c r="X59" s="297">
        <v>847</v>
      </c>
      <c r="Y59" s="311">
        <v>1.0836956521739129</v>
      </c>
      <c r="AA59" s="352">
        <v>53</v>
      </c>
      <c r="AB59" s="289">
        <v>10470</v>
      </c>
      <c r="AC59" s="289">
        <v>11517.000000000002</v>
      </c>
      <c r="AD59" s="297">
        <v>9800</v>
      </c>
      <c r="AE59" s="297">
        <v>1717.0000000000018</v>
      </c>
      <c r="AF59" s="302">
        <v>1.1752040816326532</v>
      </c>
      <c r="AG59" s="306">
        <v>10600</v>
      </c>
      <c r="AH59" s="297">
        <v>917.00000000000182</v>
      </c>
      <c r="AI59" s="311">
        <v>1.0865094339622643</v>
      </c>
      <c r="AK59" s="352">
        <v>53</v>
      </c>
      <c r="AL59" s="289">
        <v>10970</v>
      </c>
      <c r="AM59" s="289">
        <v>12067.000000000002</v>
      </c>
      <c r="AN59" s="297">
        <v>9840</v>
      </c>
      <c r="AO59" s="297">
        <v>2227.0000000000018</v>
      </c>
      <c r="AP59" s="302">
        <v>1.2263211382113823</v>
      </c>
      <c r="AQ59" s="306">
        <v>10640</v>
      </c>
      <c r="AR59" s="297">
        <v>1427.0000000000018</v>
      </c>
      <c r="AS59" s="311">
        <v>1.1341165413533836</v>
      </c>
      <c r="AU59" s="352">
        <v>53</v>
      </c>
      <c r="AV59" s="289">
        <v>11970</v>
      </c>
      <c r="AW59" s="289">
        <v>13167.000000000002</v>
      </c>
      <c r="AX59" s="297">
        <v>9860</v>
      </c>
      <c r="AY59" s="297">
        <v>3307.0000000000018</v>
      </c>
      <c r="AZ59" s="302">
        <v>1.3353955375253552</v>
      </c>
      <c r="BA59" s="306">
        <v>10670</v>
      </c>
      <c r="BB59" s="297">
        <v>2497.0000000000018</v>
      </c>
      <c r="BC59" s="311">
        <v>1.2340206185567013</v>
      </c>
      <c r="BE59" s="352">
        <v>53</v>
      </c>
      <c r="BF59" s="289">
        <v>12970</v>
      </c>
      <c r="BG59" s="289">
        <v>14267.000000000002</v>
      </c>
      <c r="BH59" s="297">
        <v>10010</v>
      </c>
      <c r="BI59" s="297">
        <v>4257.0000000000018</v>
      </c>
      <c r="BJ59" s="302">
        <v>1.4252747252747255</v>
      </c>
      <c r="BK59" s="306">
        <v>10810</v>
      </c>
      <c r="BL59" s="297">
        <v>3457.0000000000018</v>
      </c>
      <c r="BM59" s="311">
        <v>1.3197964847363555</v>
      </c>
      <c r="BO59" s="352">
        <v>53</v>
      </c>
      <c r="BP59" s="289">
        <v>15470</v>
      </c>
      <c r="BQ59" s="289">
        <v>17017</v>
      </c>
      <c r="BR59" s="297">
        <v>10390</v>
      </c>
      <c r="BS59" s="297">
        <v>6627</v>
      </c>
      <c r="BT59" s="302">
        <v>1.6378248315688162</v>
      </c>
      <c r="BU59" s="306">
        <v>11190</v>
      </c>
      <c r="BV59" s="297">
        <v>5827</v>
      </c>
      <c r="BW59" s="311">
        <v>1.5207327971403037</v>
      </c>
      <c r="BY59" s="352">
        <v>53</v>
      </c>
      <c r="BZ59" s="289">
        <v>17970</v>
      </c>
      <c r="CA59" s="289">
        <v>19767</v>
      </c>
      <c r="CB59" s="297">
        <v>10620</v>
      </c>
      <c r="CC59" s="297">
        <v>9147</v>
      </c>
      <c r="CD59" s="302">
        <v>1.8612994350282486</v>
      </c>
      <c r="CE59" s="306">
        <v>11420</v>
      </c>
      <c r="CF59" s="297">
        <v>8347</v>
      </c>
      <c r="CG59" s="311">
        <v>1.7309106830122591</v>
      </c>
    </row>
    <row r="60" spans="5:85">
      <c r="E60" s="289">
        <v>10950</v>
      </c>
      <c r="G60" s="352">
        <v>54</v>
      </c>
      <c r="H60" s="289">
        <v>9460</v>
      </c>
      <c r="I60" s="289">
        <v>10406</v>
      </c>
      <c r="J60" s="297">
        <v>9490</v>
      </c>
      <c r="K60" s="297">
        <v>916</v>
      </c>
      <c r="L60" s="302">
        <v>1.0965226554267651</v>
      </c>
      <c r="M60" s="306">
        <v>10300</v>
      </c>
      <c r="N60" s="297">
        <v>106</v>
      </c>
      <c r="O60" s="311">
        <v>1.0102912621359224</v>
      </c>
      <c r="Q60" s="352">
        <v>54</v>
      </c>
      <c r="R60" s="289">
        <v>10160</v>
      </c>
      <c r="S60" s="289">
        <v>11176</v>
      </c>
      <c r="T60" s="297">
        <v>9500</v>
      </c>
      <c r="U60" s="297">
        <v>1676</v>
      </c>
      <c r="V60" s="302">
        <v>1.176421052631579</v>
      </c>
      <c r="W60" s="306">
        <v>10310</v>
      </c>
      <c r="X60" s="297">
        <v>866</v>
      </c>
      <c r="Y60" s="311">
        <v>1.0839961202715811</v>
      </c>
      <c r="AA60" s="352">
        <v>54</v>
      </c>
      <c r="AB60" s="289">
        <v>10660</v>
      </c>
      <c r="AC60" s="289">
        <v>11726.000000000002</v>
      </c>
      <c r="AD60" s="297">
        <v>9990</v>
      </c>
      <c r="AE60" s="297">
        <v>1736.0000000000018</v>
      </c>
      <c r="AF60" s="302">
        <v>1.1737737737737739</v>
      </c>
      <c r="AG60" s="306">
        <v>10810</v>
      </c>
      <c r="AH60" s="297">
        <v>916.00000000000182</v>
      </c>
      <c r="AI60" s="311">
        <v>1.0847363552266422</v>
      </c>
      <c r="AK60" s="352">
        <v>54</v>
      </c>
      <c r="AL60" s="289">
        <v>11160</v>
      </c>
      <c r="AM60" s="289">
        <v>12276.000000000002</v>
      </c>
      <c r="AN60" s="297">
        <v>10040</v>
      </c>
      <c r="AO60" s="297">
        <v>2236.0000000000018</v>
      </c>
      <c r="AP60" s="302">
        <v>1.2227091633466138</v>
      </c>
      <c r="AQ60" s="306">
        <v>10850</v>
      </c>
      <c r="AR60" s="297">
        <v>1426.0000000000018</v>
      </c>
      <c r="AS60" s="311">
        <v>1.1314285714285717</v>
      </c>
      <c r="AU60" s="352">
        <v>54</v>
      </c>
      <c r="AV60" s="289">
        <v>12160</v>
      </c>
      <c r="AW60" s="289">
        <v>13376.000000000002</v>
      </c>
      <c r="AX60" s="297">
        <v>10060</v>
      </c>
      <c r="AY60" s="297">
        <v>3316.0000000000018</v>
      </c>
      <c r="AZ60" s="302">
        <v>1.3296222664015906</v>
      </c>
      <c r="BA60" s="306">
        <v>10870</v>
      </c>
      <c r="BB60" s="297">
        <v>2506.0000000000018</v>
      </c>
      <c r="BC60" s="311">
        <v>1.2305427782888687</v>
      </c>
      <c r="BE60" s="352">
        <v>54</v>
      </c>
      <c r="BF60" s="289">
        <v>13160</v>
      </c>
      <c r="BG60" s="289">
        <v>14476.000000000002</v>
      </c>
      <c r="BH60" s="297">
        <v>10200</v>
      </c>
      <c r="BI60" s="297">
        <v>4276.0000000000018</v>
      </c>
      <c r="BJ60" s="302">
        <v>1.41921568627451</v>
      </c>
      <c r="BK60" s="306">
        <v>11020</v>
      </c>
      <c r="BL60" s="297">
        <v>3456.0000000000018</v>
      </c>
      <c r="BM60" s="311">
        <v>1.3136116152450092</v>
      </c>
      <c r="BO60" s="352">
        <v>54</v>
      </c>
      <c r="BP60" s="289">
        <v>15660</v>
      </c>
      <c r="BQ60" s="289">
        <v>17226</v>
      </c>
      <c r="BR60" s="297">
        <v>10590</v>
      </c>
      <c r="BS60" s="297">
        <v>6636</v>
      </c>
      <c r="BT60" s="302">
        <v>1.6266288951841359</v>
      </c>
      <c r="BU60" s="306">
        <v>11400</v>
      </c>
      <c r="BV60" s="297">
        <v>5826</v>
      </c>
      <c r="BW60" s="311">
        <v>1.5110526315789474</v>
      </c>
      <c r="BY60" s="352">
        <v>54</v>
      </c>
      <c r="BZ60" s="289">
        <v>18160</v>
      </c>
      <c r="CA60" s="289">
        <v>19976</v>
      </c>
      <c r="CB60" s="297">
        <v>10820</v>
      </c>
      <c r="CC60" s="297">
        <v>9156</v>
      </c>
      <c r="CD60" s="302">
        <v>1.8462107208872458</v>
      </c>
      <c r="CE60" s="306">
        <v>11630</v>
      </c>
      <c r="CF60" s="297">
        <v>8346</v>
      </c>
      <c r="CG60" s="311">
        <v>1.7176268271711093</v>
      </c>
    </row>
    <row r="61" spans="5:85">
      <c r="E61" s="289">
        <v>11160</v>
      </c>
      <c r="G61" s="352">
        <v>55</v>
      </c>
      <c r="H61" s="289">
        <v>9650</v>
      </c>
      <c r="I61" s="289">
        <v>10615</v>
      </c>
      <c r="J61" s="297">
        <v>9680</v>
      </c>
      <c r="K61" s="297">
        <v>935</v>
      </c>
      <c r="L61" s="302">
        <v>1.0965909090909092</v>
      </c>
      <c r="M61" s="306">
        <v>10500</v>
      </c>
      <c r="N61" s="297">
        <v>115</v>
      </c>
      <c r="O61" s="311">
        <v>1.010952380952381</v>
      </c>
      <c r="Q61" s="352">
        <v>55</v>
      </c>
      <c r="R61" s="289">
        <v>10350</v>
      </c>
      <c r="S61" s="289">
        <v>11385.000000000002</v>
      </c>
      <c r="T61" s="297">
        <v>9690</v>
      </c>
      <c r="U61" s="297">
        <v>1695.0000000000018</v>
      </c>
      <c r="V61" s="302">
        <v>1.1749226006191953</v>
      </c>
      <c r="W61" s="306">
        <v>10510</v>
      </c>
      <c r="X61" s="297">
        <v>875.00000000000182</v>
      </c>
      <c r="Y61" s="311">
        <v>1.0832540437678404</v>
      </c>
      <c r="AA61" s="352">
        <v>55</v>
      </c>
      <c r="AB61" s="289">
        <v>10850</v>
      </c>
      <c r="AC61" s="289">
        <v>11935.000000000002</v>
      </c>
      <c r="AD61" s="297">
        <v>10190</v>
      </c>
      <c r="AE61" s="297">
        <v>1745.0000000000018</v>
      </c>
      <c r="AF61" s="302">
        <v>1.1712463199214918</v>
      </c>
      <c r="AG61" s="306">
        <v>11020</v>
      </c>
      <c r="AH61" s="297">
        <v>915.00000000000182</v>
      </c>
      <c r="AI61" s="311">
        <v>1.0830308529945556</v>
      </c>
      <c r="AK61" s="352">
        <v>55</v>
      </c>
      <c r="AL61" s="289">
        <v>11350</v>
      </c>
      <c r="AM61" s="289">
        <v>12485.000000000002</v>
      </c>
      <c r="AN61" s="297">
        <v>10240</v>
      </c>
      <c r="AO61" s="297">
        <v>2245.0000000000018</v>
      </c>
      <c r="AP61" s="302">
        <v>1.2192382812500002</v>
      </c>
      <c r="AQ61" s="306">
        <v>11060</v>
      </c>
      <c r="AR61" s="297">
        <v>1425.0000000000018</v>
      </c>
      <c r="AS61" s="311">
        <v>1.1288426763110309</v>
      </c>
      <c r="AU61" s="352">
        <v>55</v>
      </c>
      <c r="AV61" s="289">
        <v>12350</v>
      </c>
      <c r="AW61" s="289">
        <v>13585.000000000002</v>
      </c>
      <c r="AX61" s="297">
        <v>10260</v>
      </c>
      <c r="AY61" s="297">
        <v>3325.0000000000018</v>
      </c>
      <c r="AZ61" s="302">
        <v>1.3240740740740742</v>
      </c>
      <c r="BA61" s="306">
        <v>11080</v>
      </c>
      <c r="BB61" s="297">
        <v>2505.0000000000018</v>
      </c>
      <c r="BC61" s="311">
        <v>1.2260830324909748</v>
      </c>
      <c r="BE61" s="352">
        <v>55</v>
      </c>
      <c r="BF61" s="289">
        <v>13350</v>
      </c>
      <c r="BG61" s="289">
        <v>14685.000000000002</v>
      </c>
      <c r="BH61" s="297">
        <v>10400</v>
      </c>
      <c r="BI61" s="297">
        <v>4285.0000000000018</v>
      </c>
      <c r="BJ61" s="302">
        <v>1.412019230769231</v>
      </c>
      <c r="BK61" s="306">
        <v>11230</v>
      </c>
      <c r="BL61" s="297">
        <v>3455.0000000000018</v>
      </c>
      <c r="BM61" s="311">
        <v>1.3076580587711488</v>
      </c>
      <c r="BO61" s="352">
        <v>55</v>
      </c>
      <c r="BP61" s="289">
        <v>15850</v>
      </c>
      <c r="BQ61" s="289">
        <v>17435</v>
      </c>
      <c r="BR61" s="297">
        <v>10790</v>
      </c>
      <c r="BS61" s="297">
        <v>6645</v>
      </c>
      <c r="BT61" s="302">
        <v>1.6158480074142725</v>
      </c>
      <c r="BU61" s="306">
        <v>11610</v>
      </c>
      <c r="BV61" s="297">
        <v>5825</v>
      </c>
      <c r="BW61" s="311">
        <v>1.5017226528854435</v>
      </c>
      <c r="BY61" s="352">
        <v>55</v>
      </c>
      <c r="BZ61" s="289">
        <v>18350</v>
      </c>
      <c r="CA61" s="289">
        <v>20185</v>
      </c>
      <c r="CB61" s="297">
        <v>11020</v>
      </c>
      <c r="CC61" s="297">
        <v>9165</v>
      </c>
      <c r="CD61" s="302">
        <v>1.8316696914700545</v>
      </c>
      <c r="CE61" s="306">
        <v>11840</v>
      </c>
      <c r="CF61" s="297">
        <v>8345</v>
      </c>
      <c r="CG61" s="311">
        <v>1.7048141891891893</v>
      </c>
    </row>
    <row r="62" spans="5:85">
      <c r="E62" s="289">
        <v>11370</v>
      </c>
      <c r="G62" s="352">
        <v>56</v>
      </c>
      <c r="H62" s="289">
        <v>9840</v>
      </c>
      <c r="I62" s="289">
        <v>10824</v>
      </c>
      <c r="J62" s="297">
        <v>9860</v>
      </c>
      <c r="K62" s="297">
        <v>964</v>
      </c>
      <c r="L62" s="302">
        <v>1.0977687626774848</v>
      </c>
      <c r="M62" s="306">
        <v>10700</v>
      </c>
      <c r="N62" s="297">
        <v>124</v>
      </c>
      <c r="O62" s="311">
        <v>1.0115887850467289</v>
      </c>
      <c r="Q62" s="352">
        <v>56</v>
      </c>
      <c r="R62" s="289">
        <v>10540</v>
      </c>
      <c r="S62" s="289">
        <v>11594.000000000002</v>
      </c>
      <c r="T62" s="297">
        <v>9870</v>
      </c>
      <c r="U62" s="297">
        <v>1724.0000000000018</v>
      </c>
      <c r="V62" s="302">
        <v>1.1746707193515706</v>
      </c>
      <c r="W62" s="306">
        <v>10710</v>
      </c>
      <c r="X62" s="297">
        <v>884.00000000000182</v>
      </c>
      <c r="Y62" s="311">
        <v>1.0825396825396827</v>
      </c>
      <c r="AA62" s="352">
        <v>56</v>
      </c>
      <c r="AB62" s="289">
        <v>11040</v>
      </c>
      <c r="AC62" s="289">
        <v>12144.000000000002</v>
      </c>
      <c r="AD62" s="297">
        <v>10390</v>
      </c>
      <c r="AE62" s="297">
        <v>1754.0000000000018</v>
      </c>
      <c r="AF62" s="302">
        <v>1.1688161693936479</v>
      </c>
      <c r="AG62" s="306">
        <v>11230</v>
      </c>
      <c r="AH62" s="297">
        <v>914.00000000000182</v>
      </c>
      <c r="AI62" s="311">
        <v>1.0813891362422086</v>
      </c>
      <c r="AK62" s="352">
        <v>56</v>
      </c>
      <c r="AL62" s="289">
        <v>11540</v>
      </c>
      <c r="AM62" s="289">
        <v>12694.000000000002</v>
      </c>
      <c r="AN62" s="297">
        <v>10430</v>
      </c>
      <c r="AO62" s="297">
        <v>2264.0000000000018</v>
      </c>
      <c r="AP62" s="302">
        <v>1.217066155321189</v>
      </c>
      <c r="AQ62" s="306">
        <v>11270</v>
      </c>
      <c r="AR62" s="297">
        <v>1424.0000000000018</v>
      </c>
      <c r="AS62" s="311">
        <v>1.1263531499556345</v>
      </c>
      <c r="AU62" s="352">
        <v>56</v>
      </c>
      <c r="AV62" s="289">
        <v>12540</v>
      </c>
      <c r="AW62" s="289">
        <v>13794.000000000002</v>
      </c>
      <c r="AX62" s="297">
        <v>10460</v>
      </c>
      <c r="AY62" s="297">
        <v>3334.0000000000018</v>
      </c>
      <c r="AZ62" s="302">
        <v>1.3187380497131933</v>
      </c>
      <c r="BA62" s="306">
        <v>11290</v>
      </c>
      <c r="BB62" s="297">
        <v>2504.0000000000018</v>
      </c>
      <c r="BC62" s="311">
        <v>1.2217891939769709</v>
      </c>
      <c r="BE62" s="352">
        <v>56</v>
      </c>
      <c r="BF62" s="289">
        <v>13540</v>
      </c>
      <c r="BG62" s="289">
        <v>14894.000000000002</v>
      </c>
      <c r="BH62" s="297">
        <v>10600</v>
      </c>
      <c r="BI62" s="297">
        <v>4294.0000000000018</v>
      </c>
      <c r="BJ62" s="302">
        <v>1.4050943396226416</v>
      </c>
      <c r="BK62" s="306">
        <v>11440</v>
      </c>
      <c r="BL62" s="297">
        <v>3454.0000000000018</v>
      </c>
      <c r="BM62" s="311">
        <v>1.3019230769230772</v>
      </c>
      <c r="BO62" s="352">
        <v>56</v>
      </c>
      <c r="BP62" s="289">
        <v>16040</v>
      </c>
      <c r="BQ62" s="289">
        <v>17644</v>
      </c>
      <c r="BR62" s="297">
        <v>10980</v>
      </c>
      <c r="BS62" s="297">
        <v>6664</v>
      </c>
      <c r="BT62" s="302">
        <v>1.6069216757741347</v>
      </c>
      <c r="BU62" s="306">
        <v>11820</v>
      </c>
      <c r="BV62" s="297">
        <v>5824</v>
      </c>
      <c r="BW62" s="311">
        <v>1.4927241962774958</v>
      </c>
      <c r="BY62" s="352">
        <v>56</v>
      </c>
      <c r="BZ62" s="289">
        <v>18540</v>
      </c>
      <c r="CA62" s="289">
        <v>20394</v>
      </c>
      <c r="CB62" s="297">
        <v>11220</v>
      </c>
      <c r="CC62" s="297">
        <v>9174</v>
      </c>
      <c r="CD62" s="302">
        <v>1.8176470588235294</v>
      </c>
      <c r="CE62" s="306">
        <v>12050</v>
      </c>
      <c r="CF62" s="297">
        <v>8344</v>
      </c>
      <c r="CG62" s="311">
        <v>1.6924481327800829</v>
      </c>
    </row>
    <row r="63" spans="5:85">
      <c r="E63" s="289">
        <v>11580</v>
      </c>
      <c r="G63" s="352">
        <v>57</v>
      </c>
      <c r="H63" s="289">
        <v>10030</v>
      </c>
      <c r="I63" s="289">
        <v>11033</v>
      </c>
      <c r="J63" s="297">
        <v>10050</v>
      </c>
      <c r="K63" s="297">
        <v>983</v>
      </c>
      <c r="L63" s="302">
        <v>1.0978109452736318</v>
      </c>
      <c r="M63" s="306">
        <v>10900</v>
      </c>
      <c r="N63" s="297">
        <v>133</v>
      </c>
      <c r="O63" s="311">
        <v>1.0122018348623854</v>
      </c>
      <c r="Q63" s="352">
        <v>57</v>
      </c>
      <c r="R63" s="289">
        <v>10730</v>
      </c>
      <c r="S63" s="289">
        <v>11803.000000000002</v>
      </c>
      <c r="T63" s="297">
        <v>10060</v>
      </c>
      <c r="U63" s="297">
        <v>1743.0000000000018</v>
      </c>
      <c r="V63" s="302">
        <v>1.1732604373757458</v>
      </c>
      <c r="W63" s="306">
        <v>10910</v>
      </c>
      <c r="X63" s="297">
        <v>893.00000000000182</v>
      </c>
      <c r="Y63" s="311">
        <v>1.0818515123739689</v>
      </c>
      <c r="AA63" s="352">
        <v>57</v>
      </c>
      <c r="AB63" s="289">
        <v>11230</v>
      </c>
      <c r="AC63" s="289">
        <v>12353.000000000002</v>
      </c>
      <c r="AD63" s="297">
        <v>10590</v>
      </c>
      <c r="AE63" s="297">
        <v>1763.0000000000018</v>
      </c>
      <c r="AF63" s="302">
        <v>1.1664778092540133</v>
      </c>
      <c r="AG63" s="306">
        <v>11440</v>
      </c>
      <c r="AH63" s="297">
        <v>913.00000000000182</v>
      </c>
      <c r="AI63" s="311">
        <v>1.0798076923076925</v>
      </c>
      <c r="AK63" s="352">
        <v>57</v>
      </c>
      <c r="AL63" s="289">
        <v>11730</v>
      </c>
      <c r="AM63" s="289">
        <v>12903.000000000002</v>
      </c>
      <c r="AN63" s="297">
        <v>10630</v>
      </c>
      <c r="AO63" s="297">
        <v>2273.0000000000018</v>
      </c>
      <c r="AP63" s="302">
        <v>1.2138287864534338</v>
      </c>
      <c r="AQ63" s="306">
        <v>11480</v>
      </c>
      <c r="AR63" s="297">
        <v>1423.0000000000018</v>
      </c>
      <c r="AS63" s="311">
        <v>1.1239547038327529</v>
      </c>
      <c r="AU63" s="352">
        <v>57</v>
      </c>
      <c r="AV63" s="289">
        <v>12730</v>
      </c>
      <c r="AW63" s="289">
        <v>14003.000000000002</v>
      </c>
      <c r="AX63" s="297">
        <v>10650</v>
      </c>
      <c r="AY63" s="297">
        <v>3353.0000000000018</v>
      </c>
      <c r="AZ63" s="302">
        <v>1.3148356807511739</v>
      </c>
      <c r="BA63" s="306">
        <v>11500</v>
      </c>
      <c r="BB63" s="297">
        <v>2503.0000000000018</v>
      </c>
      <c r="BC63" s="311">
        <v>1.2176521739130437</v>
      </c>
      <c r="BE63" s="352">
        <v>57</v>
      </c>
      <c r="BF63" s="289">
        <v>13730</v>
      </c>
      <c r="BG63" s="289">
        <v>15103.000000000002</v>
      </c>
      <c r="BH63" s="297">
        <v>10800</v>
      </c>
      <c r="BI63" s="297">
        <v>4303.0000000000018</v>
      </c>
      <c r="BJ63" s="302">
        <v>1.3984259259259262</v>
      </c>
      <c r="BK63" s="306">
        <v>11640</v>
      </c>
      <c r="BL63" s="297">
        <v>3463.0000000000018</v>
      </c>
      <c r="BM63" s="311">
        <v>1.2975085910652921</v>
      </c>
      <c r="BO63" s="352">
        <v>57</v>
      </c>
      <c r="BP63" s="289">
        <v>16230</v>
      </c>
      <c r="BQ63" s="289">
        <v>17853</v>
      </c>
      <c r="BR63" s="297">
        <v>11180</v>
      </c>
      <c r="BS63" s="297">
        <v>6673</v>
      </c>
      <c r="BT63" s="302">
        <v>1.5968694096601073</v>
      </c>
      <c r="BU63" s="306">
        <v>12030</v>
      </c>
      <c r="BV63" s="297">
        <v>5823</v>
      </c>
      <c r="BW63" s="311">
        <v>1.4840399002493765</v>
      </c>
      <c r="BY63" s="352">
        <v>57</v>
      </c>
      <c r="BZ63" s="289">
        <v>18730</v>
      </c>
      <c r="CA63" s="289">
        <v>20603</v>
      </c>
      <c r="CB63" s="297">
        <v>11410</v>
      </c>
      <c r="CC63" s="297">
        <v>9193</v>
      </c>
      <c r="CD63" s="302">
        <v>1.8056967572304996</v>
      </c>
      <c r="CE63" s="306">
        <v>12260</v>
      </c>
      <c r="CF63" s="297">
        <v>8343</v>
      </c>
      <c r="CG63" s="311">
        <v>1.6805057096247962</v>
      </c>
    </row>
    <row r="64" spans="5:85">
      <c r="E64" s="289">
        <v>11790</v>
      </c>
      <c r="G64" s="352">
        <v>58</v>
      </c>
      <c r="H64" s="289">
        <v>10220</v>
      </c>
      <c r="I64" s="289">
        <v>11242</v>
      </c>
      <c r="J64" s="297">
        <v>10240</v>
      </c>
      <c r="K64" s="297">
        <v>1002</v>
      </c>
      <c r="L64" s="302">
        <v>1.0978515625</v>
      </c>
      <c r="M64" s="306">
        <v>11090</v>
      </c>
      <c r="N64" s="297">
        <v>152</v>
      </c>
      <c r="O64" s="311">
        <v>1.0137060414788097</v>
      </c>
      <c r="Q64" s="352">
        <v>58</v>
      </c>
      <c r="R64" s="289">
        <v>10920</v>
      </c>
      <c r="S64" s="289">
        <v>12012.000000000002</v>
      </c>
      <c r="T64" s="297">
        <v>10250</v>
      </c>
      <c r="U64" s="297">
        <v>1762.0000000000018</v>
      </c>
      <c r="V64" s="302">
        <v>1.1719024390243904</v>
      </c>
      <c r="W64" s="306">
        <v>11110</v>
      </c>
      <c r="X64" s="297">
        <v>902.00000000000182</v>
      </c>
      <c r="Y64" s="311">
        <v>1.0811881188118813</v>
      </c>
      <c r="AA64" s="352">
        <v>58</v>
      </c>
      <c r="AB64" s="289">
        <v>11420</v>
      </c>
      <c r="AC64" s="289">
        <v>12562.000000000002</v>
      </c>
      <c r="AD64" s="297">
        <v>10790</v>
      </c>
      <c r="AE64" s="297">
        <v>1772.0000000000018</v>
      </c>
      <c r="AF64" s="302">
        <v>1.1642261353104728</v>
      </c>
      <c r="AG64" s="306">
        <v>11640</v>
      </c>
      <c r="AH64" s="297">
        <v>922.00000000000182</v>
      </c>
      <c r="AI64" s="311">
        <v>1.0792096219931273</v>
      </c>
      <c r="AK64" s="352">
        <v>58</v>
      </c>
      <c r="AL64" s="289">
        <v>11920</v>
      </c>
      <c r="AM64" s="289">
        <v>13112.000000000002</v>
      </c>
      <c r="AN64" s="297">
        <v>10830</v>
      </c>
      <c r="AO64" s="297">
        <v>2282.0000000000018</v>
      </c>
      <c r="AP64" s="302">
        <v>1.2107109879963067</v>
      </c>
      <c r="AQ64" s="306">
        <v>11690</v>
      </c>
      <c r="AR64" s="297">
        <v>1422.0000000000018</v>
      </c>
      <c r="AS64" s="311">
        <v>1.1216424294268608</v>
      </c>
      <c r="AU64" s="352">
        <v>58</v>
      </c>
      <c r="AV64" s="289">
        <v>12920</v>
      </c>
      <c r="AW64" s="289">
        <v>14212.000000000002</v>
      </c>
      <c r="AX64" s="297">
        <v>10850</v>
      </c>
      <c r="AY64" s="297">
        <v>3362.0000000000018</v>
      </c>
      <c r="AZ64" s="302">
        <v>1.3098617511520738</v>
      </c>
      <c r="BA64" s="306">
        <v>11710</v>
      </c>
      <c r="BB64" s="297">
        <v>2502.0000000000018</v>
      </c>
      <c r="BC64" s="311">
        <v>1.2136635354397951</v>
      </c>
      <c r="BE64" s="352">
        <v>58</v>
      </c>
      <c r="BF64" s="289">
        <v>13920</v>
      </c>
      <c r="BG64" s="289">
        <v>15312.000000000002</v>
      </c>
      <c r="BH64" s="297">
        <v>11000</v>
      </c>
      <c r="BI64" s="297">
        <v>4312.0000000000018</v>
      </c>
      <c r="BJ64" s="302">
        <v>1.3920000000000001</v>
      </c>
      <c r="BK64" s="306">
        <v>11850</v>
      </c>
      <c r="BL64" s="297">
        <v>3462.0000000000018</v>
      </c>
      <c r="BM64" s="311">
        <v>1.2921518987341774</v>
      </c>
      <c r="BO64" s="352">
        <v>58</v>
      </c>
      <c r="BP64" s="289">
        <v>16420</v>
      </c>
      <c r="BQ64" s="289">
        <v>18062</v>
      </c>
      <c r="BR64" s="297">
        <v>11380</v>
      </c>
      <c r="BS64" s="297">
        <v>6682</v>
      </c>
      <c r="BT64" s="302">
        <v>1.5871704745166959</v>
      </c>
      <c r="BU64" s="306">
        <v>12240</v>
      </c>
      <c r="BV64" s="297">
        <v>5822</v>
      </c>
      <c r="BW64" s="311">
        <v>1.4756535947712419</v>
      </c>
      <c r="BY64" s="352">
        <v>58</v>
      </c>
      <c r="BZ64" s="289">
        <v>18920</v>
      </c>
      <c r="CA64" s="289">
        <v>20812</v>
      </c>
      <c r="CB64" s="297">
        <v>11610</v>
      </c>
      <c r="CC64" s="297">
        <v>9202</v>
      </c>
      <c r="CD64" s="302">
        <v>1.7925925925925925</v>
      </c>
      <c r="CE64" s="306">
        <v>12470</v>
      </c>
      <c r="CF64" s="297">
        <v>8342</v>
      </c>
      <c r="CG64" s="311">
        <v>1.6689655172413793</v>
      </c>
    </row>
    <row r="65" spans="5:85">
      <c r="E65" s="289">
        <v>12000</v>
      </c>
      <c r="G65" s="352">
        <v>59</v>
      </c>
      <c r="H65" s="289">
        <v>10410</v>
      </c>
      <c r="I65" s="289">
        <v>11451.000000000002</v>
      </c>
      <c r="J65" s="297">
        <v>10420</v>
      </c>
      <c r="K65" s="297">
        <v>1031.0000000000018</v>
      </c>
      <c r="L65" s="302">
        <v>1.0989443378119004</v>
      </c>
      <c r="M65" s="306">
        <v>11290</v>
      </c>
      <c r="N65" s="297">
        <v>161.00000000000182</v>
      </c>
      <c r="O65" s="311">
        <v>1.0142604074402128</v>
      </c>
      <c r="Q65" s="352">
        <v>59</v>
      </c>
      <c r="R65" s="289">
        <v>11110</v>
      </c>
      <c r="S65" s="289">
        <v>12221.000000000002</v>
      </c>
      <c r="T65" s="297">
        <v>10430</v>
      </c>
      <c r="U65" s="297">
        <v>1791.0000000000018</v>
      </c>
      <c r="V65" s="302">
        <v>1.1717162032598276</v>
      </c>
      <c r="W65" s="306">
        <v>11300</v>
      </c>
      <c r="X65" s="297">
        <v>921.00000000000182</v>
      </c>
      <c r="Y65" s="311">
        <v>1.0815044247787613</v>
      </c>
      <c r="AA65" s="352">
        <v>59</v>
      </c>
      <c r="AB65" s="289">
        <v>11610</v>
      </c>
      <c r="AC65" s="289">
        <v>12771.000000000002</v>
      </c>
      <c r="AD65" s="297">
        <v>10980</v>
      </c>
      <c r="AE65" s="297">
        <v>1791.0000000000018</v>
      </c>
      <c r="AF65" s="302">
        <v>1.1631147540983608</v>
      </c>
      <c r="AG65" s="306">
        <v>11850</v>
      </c>
      <c r="AH65" s="297">
        <v>921.00000000000182</v>
      </c>
      <c r="AI65" s="311">
        <v>1.0777215189873419</v>
      </c>
      <c r="AK65" s="352">
        <v>59</v>
      </c>
      <c r="AL65" s="289">
        <v>12110</v>
      </c>
      <c r="AM65" s="289">
        <v>13321.000000000002</v>
      </c>
      <c r="AN65" s="297">
        <v>11030</v>
      </c>
      <c r="AO65" s="297">
        <v>2291.0000000000018</v>
      </c>
      <c r="AP65" s="302">
        <v>1.2077062556663647</v>
      </c>
      <c r="AQ65" s="306">
        <v>11900</v>
      </c>
      <c r="AR65" s="297">
        <v>1421.0000000000018</v>
      </c>
      <c r="AS65" s="311">
        <v>1.1194117647058826</v>
      </c>
      <c r="AU65" s="352">
        <v>59</v>
      </c>
      <c r="AV65" s="289">
        <v>13110</v>
      </c>
      <c r="AW65" s="289">
        <v>14421.000000000002</v>
      </c>
      <c r="AX65" s="297">
        <v>11050</v>
      </c>
      <c r="AY65" s="297">
        <v>3371.0000000000018</v>
      </c>
      <c r="AZ65" s="302">
        <v>1.3050678733031675</v>
      </c>
      <c r="BA65" s="306">
        <v>11920</v>
      </c>
      <c r="BB65" s="297">
        <v>2501.0000000000018</v>
      </c>
      <c r="BC65" s="311">
        <v>1.2098154362416109</v>
      </c>
      <c r="BE65" s="352">
        <v>59</v>
      </c>
      <c r="BF65" s="289">
        <v>14110</v>
      </c>
      <c r="BG65" s="289">
        <v>15521.000000000002</v>
      </c>
      <c r="BH65" s="297">
        <v>11190</v>
      </c>
      <c r="BI65" s="297">
        <v>4331.0000000000018</v>
      </c>
      <c r="BJ65" s="302">
        <v>1.3870420017873102</v>
      </c>
      <c r="BK65" s="306">
        <v>12060</v>
      </c>
      <c r="BL65" s="297">
        <v>3461.0000000000018</v>
      </c>
      <c r="BM65" s="311">
        <v>1.2869817578772804</v>
      </c>
      <c r="BO65" s="352">
        <v>59</v>
      </c>
      <c r="BP65" s="289">
        <v>16610</v>
      </c>
      <c r="BQ65" s="289">
        <v>18271</v>
      </c>
      <c r="BR65" s="297">
        <v>11580</v>
      </c>
      <c r="BS65" s="297">
        <v>6691</v>
      </c>
      <c r="BT65" s="302">
        <v>1.5778065630397236</v>
      </c>
      <c r="BU65" s="306">
        <v>12450</v>
      </c>
      <c r="BV65" s="297">
        <v>5821</v>
      </c>
      <c r="BW65" s="311">
        <v>1.4675502008032129</v>
      </c>
      <c r="BY65" s="352">
        <v>59</v>
      </c>
      <c r="BZ65" s="289">
        <v>19110</v>
      </c>
      <c r="CA65" s="289">
        <v>21021</v>
      </c>
      <c r="CB65" s="297">
        <v>11810</v>
      </c>
      <c r="CC65" s="297">
        <v>9211</v>
      </c>
      <c r="CD65" s="302">
        <v>1.7799322607959356</v>
      </c>
      <c r="CE65" s="306">
        <v>12680</v>
      </c>
      <c r="CF65" s="297">
        <v>8341</v>
      </c>
      <c r="CG65" s="311">
        <v>1.6578075709779181</v>
      </c>
    </row>
    <row r="66" spans="5:85">
      <c r="E66" s="289">
        <v>12210</v>
      </c>
      <c r="G66" s="352">
        <v>60</v>
      </c>
      <c r="H66" s="289">
        <v>10600</v>
      </c>
      <c r="I66" s="289">
        <v>11660.000000000002</v>
      </c>
      <c r="J66" s="297">
        <v>10610</v>
      </c>
      <c r="K66" s="297">
        <v>1050.0000000000018</v>
      </c>
      <c r="L66" s="302">
        <v>1.098963242224317</v>
      </c>
      <c r="M66" s="306">
        <v>11490</v>
      </c>
      <c r="N66" s="297">
        <v>170.00000000000182</v>
      </c>
      <c r="O66" s="311">
        <v>1.0147954743255005</v>
      </c>
      <c r="Q66" s="352">
        <v>60</v>
      </c>
      <c r="R66" s="289">
        <v>11300</v>
      </c>
      <c r="S66" s="289">
        <v>12430.000000000002</v>
      </c>
      <c r="T66" s="297">
        <v>10620</v>
      </c>
      <c r="U66" s="297">
        <v>1810</v>
      </c>
      <c r="V66" s="302">
        <v>1.1704331450094161</v>
      </c>
      <c r="W66" s="306">
        <v>11500</v>
      </c>
      <c r="X66" s="297">
        <v>930.00000000000182</v>
      </c>
      <c r="Y66" s="311">
        <v>1.0808695652173914</v>
      </c>
      <c r="AA66" s="352">
        <v>60</v>
      </c>
      <c r="AB66" s="289">
        <v>11800</v>
      </c>
      <c r="AC66" s="289">
        <v>12980.000000000002</v>
      </c>
      <c r="AD66" s="297">
        <v>11180</v>
      </c>
      <c r="AE66" s="297">
        <v>1800</v>
      </c>
      <c r="AF66" s="302">
        <v>1.1610017889087656</v>
      </c>
      <c r="AG66" s="306">
        <v>12060</v>
      </c>
      <c r="AH66" s="297">
        <v>920.00000000000182</v>
      </c>
      <c r="AI66" s="311">
        <v>1.076285240464345</v>
      </c>
      <c r="AK66" s="352">
        <v>60</v>
      </c>
      <c r="AL66" s="289">
        <v>12300</v>
      </c>
      <c r="AM66" s="289">
        <v>13530.000000000002</v>
      </c>
      <c r="AN66" s="297">
        <v>11230</v>
      </c>
      <c r="AO66" s="297">
        <v>2300</v>
      </c>
      <c r="AP66" s="302">
        <v>1.2048085485307214</v>
      </c>
      <c r="AQ66" s="306">
        <v>12110</v>
      </c>
      <c r="AR66" s="297">
        <v>1420</v>
      </c>
      <c r="AS66" s="311">
        <v>1.1172584640792733</v>
      </c>
      <c r="AU66" s="352">
        <v>60</v>
      </c>
      <c r="AV66" s="289">
        <v>13300</v>
      </c>
      <c r="AW66" s="289">
        <v>14630.000000000002</v>
      </c>
      <c r="AX66" s="297">
        <v>11250</v>
      </c>
      <c r="AY66" s="297">
        <v>3380</v>
      </c>
      <c r="AZ66" s="302">
        <v>1.3004444444444445</v>
      </c>
      <c r="BA66" s="306">
        <v>12130</v>
      </c>
      <c r="BB66" s="297">
        <v>2500</v>
      </c>
      <c r="BC66" s="311">
        <v>1.2061005770816158</v>
      </c>
      <c r="BE66" s="352">
        <v>60</v>
      </c>
      <c r="BF66" s="289">
        <v>14300</v>
      </c>
      <c r="BG66" s="289">
        <v>15730.000000000002</v>
      </c>
      <c r="BH66" s="297">
        <v>11390</v>
      </c>
      <c r="BI66" s="297">
        <v>4340.0000000000018</v>
      </c>
      <c r="BJ66" s="302">
        <v>1.3810359964881476</v>
      </c>
      <c r="BK66" s="306">
        <v>12270</v>
      </c>
      <c r="BL66" s="297">
        <v>3460.0000000000018</v>
      </c>
      <c r="BM66" s="311">
        <v>1.2819885900570498</v>
      </c>
      <c r="BO66" s="352">
        <v>60</v>
      </c>
      <c r="BP66" s="289">
        <v>16800</v>
      </c>
      <c r="BQ66" s="289">
        <v>18480</v>
      </c>
      <c r="BR66" s="297">
        <v>11780</v>
      </c>
      <c r="BS66" s="297">
        <v>6700</v>
      </c>
      <c r="BT66" s="302">
        <v>1.5687606112054329</v>
      </c>
      <c r="BU66" s="306">
        <v>12660</v>
      </c>
      <c r="BV66" s="297">
        <v>5820</v>
      </c>
      <c r="BW66" s="311">
        <v>1.4597156398104265</v>
      </c>
      <c r="BY66" s="352">
        <v>60</v>
      </c>
      <c r="BZ66" s="289">
        <v>19300</v>
      </c>
      <c r="CA66" s="289">
        <v>21230</v>
      </c>
      <c r="CB66" s="297">
        <v>12010</v>
      </c>
      <c r="CC66" s="297">
        <v>9220</v>
      </c>
      <c r="CD66" s="302">
        <v>1.7676935886761032</v>
      </c>
      <c r="CE66" s="306">
        <v>12890</v>
      </c>
      <c r="CF66" s="297">
        <v>8340</v>
      </c>
      <c r="CG66" s="311">
        <v>1.6470131885182311</v>
      </c>
    </row>
    <row r="67" spans="5:85">
      <c r="E67" s="289">
        <v>12410</v>
      </c>
      <c r="G67" s="352">
        <v>61</v>
      </c>
      <c r="H67" s="289">
        <v>10790</v>
      </c>
      <c r="I67" s="289">
        <v>11869.000000000002</v>
      </c>
      <c r="J67" s="297">
        <v>10800</v>
      </c>
      <c r="K67" s="297">
        <v>1069.0000000000018</v>
      </c>
      <c r="L67" s="302">
        <v>1.0989814814814816</v>
      </c>
      <c r="M67" s="306">
        <v>11690</v>
      </c>
      <c r="N67" s="297">
        <v>179.00000000000182</v>
      </c>
      <c r="O67" s="311">
        <v>1.0153122326775024</v>
      </c>
      <c r="Q67" s="352">
        <v>61</v>
      </c>
      <c r="R67" s="289">
        <v>11490</v>
      </c>
      <c r="S67" s="289">
        <v>12639.000000000002</v>
      </c>
      <c r="T67" s="297">
        <v>10810</v>
      </c>
      <c r="U67" s="297">
        <v>1829.0000000000018</v>
      </c>
      <c r="V67" s="302">
        <v>1.1691951896392232</v>
      </c>
      <c r="W67" s="306">
        <v>11700</v>
      </c>
      <c r="X67" s="297">
        <v>939.00000000000182</v>
      </c>
      <c r="Y67" s="311">
        <v>1.0802564102564105</v>
      </c>
      <c r="AA67" s="352">
        <v>61</v>
      </c>
      <c r="AB67" s="289">
        <v>11990</v>
      </c>
      <c r="AC67" s="289">
        <v>13189.000000000002</v>
      </c>
      <c r="AD67" s="297">
        <v>11380</v>
      </c>
      <c r="AE67" s="297">
        <v>1809.0000000000018</v>
      </c>
      <c r="AF67" s="302">
        <v>1.1589630931458701</v>
      </c>
      <c r="AG67" s="306">
        <v>12270</v>
      </c>
      <c r="AH67" s="297">
        <v>919.00000000000182</v>
      </c>
      <c r="AI67" s="311">
        <v>1.0748981255093726</v>
      </c>
      <c r="AK67" s="352">
        <v>61</v>
      </c>
      <c r="AL67" s="289">
        <v>12490</v>
      </c>
      <c r="AM67" s="289">
        <v>13739.000000000002</v>
      </c>
      <c r="AN67" s="297">
        <v>11420</v>
      </c>
      <c r="AO67" s="297">
        <v>2319.0000000000018</v>
      </c>
      <c r="AP67" s="302">
        <v>1.2030647985989493</v>
      </c>
      <c r="AQ67" s="306">
        <v>12320</v>
      </c>
      <c r="AR67" s="297">
        <v>1419.0000000000018</v>
      </c>
      <c r="AS67" s="311">
        <v>1.1151785714285716</v>
      </c>
      <c r="AU67" s="352">
        <v>61</v>
      </c>
      <c r="AV67" s="289">
        <v>13490</v>
      </c>
      <c r="AW67" s="289">
        <v>14839.000000000002</v>
      </c>
      <c r="AX67" s="297">
        <v>11450</v>
      </c>
      <c r="AY67" s="297">
        <v>3389.0000000000018</v>
      </c>
      <c r="AZ67" s="302">
        <v>1.2959825327510919</v>
      </c>
      <c r="BA67" s="306">
        <v>12340</v>
      </c>
      <c r="BB67" s="297">
        <v>2499.0000000000018</v>
      </c>
      <c r="BC67" s="311">
        <v>1.2025121555915723</v>
      </c>
      <c r="BE67" s="352">
        <v>61</v>
      </c>
      <c r="BF67" s="289">
        <v>14490</v>
      </c>
      <c r="BG67" s="289">
        <v>15939.000000000002</v>
      </c>
      <c r="BH67" s="297">
        <v>11590</v>
      </c>
      <c r="BI67" s="297">
        <v>4349.0000000000018</v>
      </c>
      <c r="BJ67" s="302">
        <v>1.375237273511648</v>
      </c>
      <c r="BK67" s="306">
        <v>12480</v>
      </c>
      <c r="BL67" s="297">
        <v>3459.0000000000018</v>
      </c>
      <c r="BM67" s="311">
        <v>1.2771634615384617</v>
      </c>
      <c r="BO67" s="352">
        <v>61</v>
      </c>
      <c r="BP67" s="289">
        <v>16990</v>
      </c>
      <c r="BQ67" s="289">
        <v>18689</v>
      </c>
      <c r="BR67" s="297">
        <v>11970</v>
      </c>
      <c r="BS67" s="297">
        <v>6719</v>
      </c>
      <c r="BT67" s="302">
        <v>1.5613199665831246</v>
      </c>
      <c r="BU67" s="306">
        <v>12870</v>
      </c>
      <c r="BV67" s="297">
        <v>5819</v>
      </c>
      <c r="BW67" s="311">
        <v>1.4521367521367521</v>
      </c>
      <c r="BY67" s="352">
        <v>61</v>
      </c>
      <c r="BZ67" s="289">
        <v>19490</v>
      </c>
      <c r="CA67" s="289">
        <v>21439</v>
      </c>
      <c r="CB67" s="297">
        <v>12210</v>
      </c>
      <c r="CC67" s="297">
        <v>9229</v>
      </c>
      <c r="CD67" s="302">
        <v>1.7558558558558559</v>
      </c>
      <c r="CE67" s="306">
        <v>13100</v>
      </c>
      <c r="CF67" s="297">
        <v>8339</v>
      </c>
      <c r="CG67" s="311">
        <v>1.6365648854961832</v>
      </c>
    </row>
    <row r="68" spans="5:85">
      <c r="E68" s="289">
        <v>12620</v>
      </c>
      <c r="G68" s="352">
        <v>62</v>
      </c>
      <c r="H68" s="289">
        <v>10980</v>
      </c>
      <c r="I68" s="289">
        <v>12078.000000000002</v>
      </c>
      <c r="J68" s="297">
        <v>10980</v>
      </c>
      <c r="K68" s="297">
        <v>1098.0000000000018</v>
      </c>
      <c r="L68" s="302">
        <v>1.1000000000000001</v>
      </c>
      <c r="M68" s="306">
        <v>11890</v>
      </c>
      <c r="N68" s="297">
        <v>188.00000000000182</v>
      </c>
      <c r="O68" s="311">
        <v>1.0158116063919262</v>
      </c>
      <c r="Q68" s="352">
        <v>62</v>
      </c>
      <c r="R68" s="289">
        <v>11680</v>
      </c>
      <c r="S68" s="289">
        <v>12848.000000000002</v>
      </c>
      <c r="T68" s="297">
        <v>11000</v>
      </c>
      <c r="U68" s="297">
        <v>1848.0000000000018</v>
      </c>
      <c r="V68" s="302">
        <v>1.1680000000000001</v>
      </c>
      <c r="W68" s="306">
        <v>11900</v>
      </c>
      <c r="X68" s="297">
        <v>948.00000000000182</v>
      </c>
      <c r="Y68" s="311">
        <v>1.0796638655462187</v>
      </c>
      <c r="AA68" s="352">
        <v>62</v>
      </c>
      <c r="AB68" s="289">
        <v>12180</v>
      </c>
      <c r="AC68" s="289">
        <v>13398.000000000002</v>
      </c>
      <c r="AD68" s="297">
        <v>11580</v>
      </c>
      <c r="AE68" s="297">
        <v>1818.0000000000018</v>
      </c>
      <c r="AF68" s="302">
        <v>1.1569948186528498</v>
      </c>
      <c r="AG68" s="306">
        <v>12480</v>
      </c>
      <c r="AH68" s="297">
        <v>918.00000000000182</v>
      </c>
      <c r="AI68" s="311">
        <v>1.0735576923076924</v>
      </c>
      <c r="AK68" s="352">
        <v>62</v>
      </c>
      <c r="AL68" s="289">
        <v>12680</v>
      </c>
      <c r="AM68" s="289">
        <v>13948.000000000002</v>
      </c>
      <c r="AN68" s="297">
        <v>11620</v>
      </c>
      <c r="AO68" s="297">
        <v>2328.0000000000018</v>
      </c>
      <c r="AP68" s="302">
        <v>1.2003442340791739</v>
      </c>
      <c r="AQ68" s="306">
        <v>12520</v>
      </c>
      <c r="AR68" s="297">
        <v>1428.0000000000018</v>
      </c>
      <c r="AS68" s="311">
        <v>1.1140575079872206</v>
      </c>
      <c r="AU68" s="352">
        <v>62</v>
      </c>
      <c r="AV68" s="289">
        <v>13680</v>
      </c>
      <c r="AW68" s="289">
        <v>15048.000000000002</v>
      </c>
      <c r="AX68" s="297">
        <v>11640</v>
      </c>
      <c r="AY68" s="297">
        <v>3408.0000000000018</v>
      </c>
      <c r="AZ68" s="302">
        <v>1.2927835051546392</v>
      </c>
      <c r="BA68" s="306">
        <v>12550</v>
      </c>
      <c r="BB68" s="297">
        <v>2498.0000000000018</v>
      </c>
      <c r="BC68" s="311">
        <v>1.1990438247011954</v>
      </c>
      <c r="BE68" s="352">
        <v>62</v>
      </c>
      <c r="BF68" s="289">
        <v>14680</v>
      </c>
      <c r="BG68" s="289">
        <v>16148.000000000002</v>
      </c>
      <c r="BH68" s="297">
        <v>11790</v>
      </c>
      <c r="BI68" s="297">
        <v>4358.0000000000018</v>
      </c>
      <c r="BJ68" s="302">
        <v>1.3696352841391011</v>
      </c>
      <c r="BK68" s="306">
        <v>12690</v>
      </c>
      <c r="BL68" s="297">
        <v>3458.0000000000018</v>
      </c>
      <c r="BM68" s="311">
        <v>1.2724980299448385</v>
      </c>
      <c r="BO68" s="352">
        <v>62</v>
      </c>
      <c r="BP68" s="289">
        <v>17180</v>
      </c>
      <c r="BQ68" s="289">
        <v>18898</v>
      </c>
      <c r="BR68" s="297">
        <v>12170</v>
      </c>
      <c r="BS68" s="297">
        <v>6728</v>
      </c>
      <c r="BT68" s="302">
        <v>1.5528348397699261</v>
      </c>
      <c r="BU68" s="306">
        <v>13070</v>
      </c>
      <c r="BV68" s="297">
        <v>5828</v>
      </c>
      <c r="BW68" s="311">
        <v>1.4459066564651875</v>
      </c>
      <c r="BY68" s="352">
        <v>62</v>
      </c>
      <c r="BZ68" s="289">
        <v>19680</v>
      </c>
      <c r="CA68" s="289">
        <v>21648</v>
      </c>
      <c r="CB68" s="297">
        <v>12400</v>
      </c>
      <c r="CC68" s="297">
        <v>9248</v>
      </c>
      <c r="CD68" s="302">
        <v>1.7458064516129033</v>
      </c>
      <c r="CE68" s="306">
        <v>13310</v>
      </c>
      <c r="CF68" s="297">
        <v>8338</v>
      </c>
      <c r="CG68" s="311">
        <v>1.6264462809917355</v>
      </c>
    </row>
    <row r="69" spans="5:85">
      <c r="E69" s="289">
        <v>12830</v>
      </c>
      <c r="G69" s="352">
        <v>63</v>
      </c>
      <c r="H69" s="289">
        <v>11170</v>
      </c>
      <c r="I69" s="289">
        <v>12287.000000000002</v>
      </c>
      <c r="J69" s="297">
        <v>11170</v>
      </c>
      <c r="K69" s="297">
        <v>1117.0000000000018</v>
      </c>
      <c r="L69" s="302">
        <v>1.1000000000000001</v>
      </c>
      <c r="M69" s="306">
        <v>12080</v>
      </c>
      <c r="N69" s="297">
        <v>207.00000000000182</v>
      </c>
      <c r="O69" s="311">
        <v>1.0171357615894041</v>
      </c>
      <c r="Q69" s="352">
        <v>63</v>
      </c>
      <c r="R69" s="289">
        <v>11870</v>
      </c>
      <c r="S69" s="289">
        <v>13057.000000000002</v>
      </c>
      <c r="T69" s="297">
        <v>11180</v>
      </c>
      <c r="U69" s="297">
        <v>1877.0000000000018</v>
      </c>
      <c r="V69" s="302">
        <v>1.1678890876565298</v>
      </c>
      <c r="W69" s="306">
        <v>12100</v>
      </c>
      <c r="X69" s="297">
        <v>957.00000000000182</v>
      </c>
      <c r="Y69" s="311">
        <v>1.0790909090909093</v>
      </c>
      <c r="AA69" s="352">
        <v>63</v>
      </c>
      <c r="AB69" s="289">
        <v>12370</v>
      </c>
      <c r="AC69" s="289">
        <v>13607.000000000002</v>
      </c>
      <c r="AD69" s="297">
        <v>11780</v>
      </c>
      <c r="AE69" s="297">
        <v>1827.0000000000018</v>
      </c>
      <c r="AF69" s="302">
        <v>1.1550933786078099</v>
      </c>
      <c r="AG69" s="306">
        <v>12690</v>
      </c>
      <c r="AH69" s="297">
        <v>917.00000000000182</v>
      </c>
      <c r="AI69" s="311">
        <v>1.0722616233254532</v>
      </c>
      <c r="AK69" s="352">
        <v>63</v>
      </c>
      <c r="AL69" s="289">
        <v>12870</v>
      </c>
      <c r="AM69" s="289">
        <v>14157.000000000002</v>
      </c>
      <c r="AN69" s="297">
        <v>11820</v>
      </c>
      <c r="AO69" s="297">
        <v>2337.0000000000018</v>
      </c>
      <c r="AP69" s="302">
        <v>1.1977157360406092</v>
      </c>
      <c r="AQ69" s="306">
        <v>12730</v>
      </c>
      <c r="AR69" s="297">
        <v>1427.0000000000018</v>
      </c>
      <c r="AS69" s="311">
        <v>1.1120974076983505</v>
      </c>
      <c r="AU69" s="352">
        <v>63</v>
      </c>
      <c r="AV69" s="289">
        <v>13870</v>
      </c>
      <c r="AW69" s="289">
        <v>15257.000000000002</v>
      </c>
      <c r="AX69" s="297">
        <v>11840</v>
      </c>
      <c r="AY69" s="297">
        <v>3417.0000000000018</v>
      </c>
      <c r="AZ69" s="302">
        <v>1.2885979729729731</v>
      </c>
      <c r="BA69" s="306">
        <v>12760</v>
      </c>
      <c r="BB69" s="297">
        <v>2497.0000000000018</v>
      </c>
      <c r="BC69" s="311">
        <v>1.1956896551724139</v>
      </c>
      <c r="BE69" s="352">
        <v>63</v>
      </c>
      <c r="BF69" s="289">
        <v>14870</v>
      </c>
      <c r="BG69" s="289">
        <v>16357.000000000002</v>
      </c>
      <c r="BH69" s="297">
        <v>11990</v>
      </c>
      <c r="BI69" s="297">
        <v>4367.0000000000018</v>
      </c>
      <c r="BJ69" s="302">
        <v>1.3642201834862386</v>
      </c>
      <c r="BK69" s="306">
        <v>12900</v>
      </c>
      <c r="BL69" s="297">
        <v>3457.0000000000018</v>
      </c>
      <c r="BM69" s="311">
        <v>1.2679844961240312</v>
      </c>
      <c r="BO69" s="352">
        <v>63</v>
      </c>
      <c r="BP69" s="289">
        <v>17370</v>
      </c>
      <c r="BQ69" s="289">
        <v>19107</v>
      </c>
      <c r="BR69" s="297">
        <v>12370</v>
      </c>
      <c r="BS69" s="297">
        <v>6737</v>
      </c>
      <c r="BT69" s="302">
        <v>1.5446240905416331</v>
      </c>
      <c r="BU69" s="306">
        <v>13280</v>
      </c>
      <c r="BV69" s="297">
        <v>5827</v>
      </c>
      <c r="BW69" s="311">
        <v>1.4387801204819277</v>
      </c>
      <c r="BY69" s="352">
        <v>63</v>
      </c>
      <c r="BZ69" s="289">
        <v>19870</v>
      </c>
      <c r="CA69" s="289">
        <v>21857</v>
      </c>
      <c r="CB69" s="297">
        <v>12600</v>
      </c>
      <c r="CC69" s="297">
        <v>9257</v>
      </c>
      <c r="CD69" s="302">
        <v>1.7346825396825396</v>
      </c>
      <c r="CE69" s="306">
        <v>13510</v>
      </c>
      <c r="CF69" s="297">
        <v>8347</v>
      </c>
      <c r="CG69" s="311">
        <v>1.617838638045892</v>
      </c>
    </row>
    <row r="70" spans="5:85">
      <c r="E70" s="289">
        <v>13040</v>
      </c>
      <c r="G70" s="352">
        <v>64</v>
      </c>
      <c r="H70" s="289">
        <v>11360</v>
      </c>
      <c r="I70" s="289">
        <v>12496.000000000002</v>
      </c>
      <c r="J70" s="297">
        <v>11360</v>
      </c>
      <c r="K70" s="297">
        <v>1136.0000000000018</v>
      </c>
      <c r="L70" s="302">
        <v>1.1000000000000001</v>
      </c>
      <c r="M70" s="306">
        <v>12280</v>
      </c>
      <c r="N70" s="297">
        <v>216.00000000000182</v>
      </c>
      <c r="O70" s="311">
        <v>1.0175895765472314</v>
      </c>
      <c r="Q70" s="352">
        <v>64</v>
      </c>
      <c r="R70" s="289">
        <v>12060</v>
      </c>
      <c r="S70" s="289">
        <v>13266.000000000002</v>
      </c>
      <c r="T70" s="297">
        <v>11370</v>
      </c>
      <c r="U70" s="297">
        <v>1896.0000000000018</v>
      </c>
      <c r="V70" s="302">
        <v>1.1667546174142482</v>
      </c>
      <c r="W70" s="306">
        <v>12290</v>
      </c>
      <c r="X70" s="297">
        <v>976.00000000000182</v>
      </c>
      <c r="Y70" s="311">
        <v>1.0794141578519123</v>
      </c>
      <c r="AA70" s="352">
        <v>64</v>
      </c>
      <c r="AB70" s="289">
        <v>12560</v>
      </c>
      <c r="AC70" s="289">
        <v>13816.000000000002</v>
      </c>
      <c r="AD70" s="297">
        <v>11970</v>
      </c>
      <c r="AE70" s="297">
        <v>1846.0000000000018</v>
      </c>
      <c r="AF70" s="302">
        <v>1.1542188805346703</v>
      </c>
      <c r="AG70" s="306">
        <v>12900</v>
      </c>
      <c r="AH70" s="297">
        <v>916.00000000000182</v>
      </c>
      <c r="AI70" s="311">
        <v>1.0710077519379846</v>
      </c>
      <c r="AK70" s="352">
        <v>64</v>
      </c>
      <c r="AL70" s="289">
        <v>13060</v>
      </c>
      <c r="AM70" s="289">
        <v>14366.000000000002</v>
      </c>
      <c r="AN70" s="297">
        <v>12020</v>
      </c>
      <c r="AO70" s="297">
        <v>2346.0000000000018</v>
      </c>
      <c r="AP70" s="302">
        <v>1.1951747088186357</v>
      </c>
      <c r="AQ70" s="306">
        <v>12940</v>
      </c>
      <c r="AR70" s="297">
        <v>1426.0000000000018</v>
      </c>
      <c r="AS70" s="311">
        <v>1.1102009273570326</v>
      </c>
      <c r="AU70" s="352">
        <v>64</v>
      </c>
      <c r="AV70" s="289">
        <v>14060</v>
      </c>
      <c r="AW70" s="289">
        <v>15466.000000000002</v>
      </c>
      <c r="AX70" s="297">
        <v>12040</v>
      </c>
      <c r="AY70" s="297">
        <v>3426.0000000000018</v>
      </c>
      <c r="AZ70" s="302">
        <v>1.2845514950166115</v>
      </c>
      <c r="BA70" s="306">
        <v>12960</v>
      </c>
      <c r="BB70" s="297">
        <v>2506.0000000000018</v>
      </c>
      <c r="BC70" s="311">
        <v>1.1933641975308644</v>
      </c>
      <c r="BE70" s="352">
        <v>64</v>
      </c>
      <c r="BF70" s="289">
        <v>15060</v>
      </c>
      <c r="BG70" s="289">
        <v>16566</v>
      </c>
      <c r="BH70" s="297">
        <v>12180</v>
      </c>
      <c r="BI70" s="297">
        <v>4386</v>
      </c>
      <c r="BJ70" s="302">
        <v>1.3600985221674877</v>
      </c>
      <c r="BK70" s="306">
        <v>13110</v>
      </c>
      <c r="BL70" s="297">
        <v>3456</v>
      </c>
      <c r="BM70" s="311">
        <v>1.2636155606407322</v>
      </c>
      <c r="BO70" s="352">
        <v>64</v>
      </c>
      <c r="BP70" s="289">
        <v>17560</v>
      </c>
      <c r="BQ70" s="289">
        <v>19316</v>
      </c>
      <c r="BR70" s="297">
        <v>12570</v>
      </c>
      <c r="BS70" s="297">
        <v>6746</v>
      </c>
      <c r="BT70" s="302">
        <v>1.5366746221161496</v>
      </c>
      <c r="BU70" s="306">
        <v>13490</v>
      </c>
      <c r="BV70" s="297">
        <v>5826</v>
      </c>
      <c r="BW70" s="311">
        <v>1.4318754633061528</v>
      </c>
      <c r="BY70" s="352">
        <v>64</v>
      </c>
      <c r="BZ70" s="289">
        <v>20060</v>
      </c>
      <c r="CA70" s="289">
        <v>22066</v>
      </c>
      <c r="CB70" s="297">
        <v>12800</v>
      </c>
      <c r="CC70" s="297">
        <v>9266</v>
      </c>
      <c r="CD70" s="302">
        <v>1.72390625</v>
      </c>
      <c r="CE70" s="306">
        <v>13720</v>
      </c>
      <c r="CF70" s="297">
        <v>8346</v>
      </c>
      <c r="CG70" s="311">
        <v>1.6083090379008746</v>
      </c>
    </row>
    <row r="71" spans="5:85">
      <c r="E71" s="289">
        <v>13250</v>
      </c>
      <c r="G71" s="352">
        <v>65</v>
      </c>
      <c r="H71" s="289">
        <v>11550</v>
      </c>
      <c r="I71" s="289">
        <v>12705.000000000002</v>
      </c>
      <c r="J71" s="297">
        <v>11550</v>
      </c>
      <c r="K71" s="297">
        <v>1155.0000000000018</v>
      </c>
      <c r="L71" s="302">
        <v>1.1000000000000001</v>
      </c>
      <c r="M71" s="306">
        <v>12480</v>
      </c>
      <c r="N71" s="297">
        <v>225.00000000000182</v>
      </c>
      <c r="O71" s="311">
        <v>1.0180288461538463</v>
      </c>
      <c r="Q71" s="352">
        <v>65</v>
      </c>
      <c r="R71" s="289">
        <v>12250</v>
      </c>
      <c r="S71" s="289">
        <v>13475.000000000002</v>
      </c>
      <c r="T71" s="297">
        <v>11560</v>
      </c>
      <c r="U71" s="297">
        <v>1915.0000000000018</v>
      </c>
      <c r="V71" s="302">
        <v>1.165657439446367</v>
      </c>
      <c r="W71" s="306">
        <v>12490</v>
      </c>
      <c r="X71" s="297">
        <v>985.00000000000182</v>
      </c>
      <c r="Y71" s="311">
        <v>1.0788630904723779</v>
      </c>
      <c r="AA71" s="352">
        <v>65</v>
      </c>
      <c r="AB71" s="289">
        <v>12750</v>
      </c>
      <c r="AC71" s="289">
        <v>14025.000000000002</v>
      </c>
      <c r="AD71" s="297">
        <v>12170</v>
      </c>
      <c r="AE71" s="297">
        <v>1855.0000000000018</v>
      </c>
      <c r="AF71" s="302">
        <v>1.1524239934264586</v>
      </c>
      <c r="AG71" s="306">
        <v>13110</v>
      </c>
      <c r="AH71" s="297">
        <v>915.00000000000182</v>
      </c>
      <c r="AI71" s="311">
        <v>1.0697940503432495</v>
      </c>
      <c r="AK71" s="352">
        <v>65</v>
      </c>
      <c r="AL71" s="289">
        <v>13250</v>
      </c>
      <c r="AM71" s="289">
        <v>14575.000000000002</v>
      </c>
      <c r="AN71" s="297">
        <v>12220</v>
      </c>
      <c r="AO71" s="297">
        <v>2355.0000000000018</v>
      </c>
      <c r="AP71" s="302">
        <v>1.1927168576104747</v>
      </c>
      <c r="AQ71" s="306">
        <v>13150</v>
      </c>
      <c r="AR71" s="297">
        <v>1425.0000000000018</v>
      </c>
      <c r="AS71" s="311">
        <v>1.1083650190114069</v>
      </c>
      <c r="AU71" s="352">
        <v>65</v>
      </c>
      <c r="AV71" s="289">
        <v>14250</v>
      </c>
      <c r="AW71" s="289">
        <v>15675.000000000002</v>
      </c>
      <c r="AX71" s="297">
        <v>12240</v>
      </c>
      <c r="AY71" s="297">
        <v>3435.0000000000018</v>
      </c>
      <c r="AZ71" s="302">
        <v>1.2806372549019609</v>
      </c>
      <c r="BA71" s="306">
        <v>13170</v>
      </c>
      <c r="BB71" s="297">
        <v>2505.0000000000018</v>
      </c>
      <c r="BC71" s="311">
        <v>1.1902050113895217</v>
      </c>
      <c r="BE71" s="352">
        <v>65</v>
      </c>
      <c r="BF71" s="289">
        <v>15250</v>
      </c>
      <c r="BG71" s="289">
        <v>16775</v>
      </c>
      <c r="BH71" s="297">
        <v>12380</v>
      </c>
      <c r="BI71" s="297">
        <v>4395</v>
      </c>
      <c r="BJ71" s="302">
        <v>1.3550080775444264</v>
      </c>
      <c r="BK71" s="306">
        <v>13320</v>
      </c>
      <c r="BL71" s="297">
        <v>3455</v>
      </c>
      <c r="BM71" s="311">
        <v>1.2593843843843844</v>
      </c>
      <c r="BO71" s="352">
        <v>65</v>
      </c>
      <c r="BP71" s="289">
        <v>17750</v>
      </c>
      <c r="BQ71" s="289">
        <v>19525</v>
      </c>
      <c r="BR71" s="297">
        <v>12770</v>
      </c>
      <c r="BS71" s="297">
        <v>6755</v>
      </c>
      <c r="BT71" s="302">
        <v>1.5289741581832419</v>
      </c>
      <c r="BU71" s="306">
        <v>13700</v>
      </c>
      <c r="BV71" s="297">
        <v>5825</v>
      </c>
      <c r="BW71" s="311">
        <v>1.4251824817518248</v>
      </c>
      <c r="BY71" s="352">
        <v>65</v>
      </c>
      <c r="BZ71" s="289">
        <v>20250</v>
      </c>
      <c r="CA71" s="289">
        <v>22275</v>
      </c>
      <c r="CB71" s="297">
        <v>13000</v>
      </c>
      <c r="CC71" s="297">
        <v>9275</v>
      </c>
      <c r="CD71" s="302">
        <v>1.7134615384615384</v>
      </c>
      <c r="CE71" s="306">
        <v>13930</v>
      </c>
      <c r="CF71" s="297">
        <v>8345</v>
      </c>
      <c r="CG71" s="311">
        <v>1.5990667623833452</v>
      </c>
    </row>
    <row r="72" spans="5:85">
      <c r="E72" s="289">
        <v>13460</v>
      </c>
      <c r="G72" s="352">
        <v>66</v>
      </c>
      <c r="H72" s="289">
        <v>11740</v>
      </c>
      <c r="I72" s="289">
        <v>12914.000000000002</v>
      </c>
      <c r="J72" s="297">
        <v>11730</v>
      </c>
      <c r="K72" s="297">
        <v>1184.0000000000018</v>
      </c>
      <c r="L72" s="302">
        <v>1.1009377664109123</v>
      </c>
      <c r="M72" s="306">
        <v>12680</v>
      </c>
      <c r="N72" s="297">
        <v>234.00000000000182</v>
      </c>
      <c r="O72" s="311">
        <v>1.0184542586750791</v>
      </c>
      <c r="Q72" s="352">
        <v>66</v>
      </c>
      <c r="R72" s="289">
        <v>12440</v>
      </c>
      <c r="S72" s="289">
        <v>13684.000000000002</v>
      </c>
      <c r="T72" s="297">
        <v>11740</v>
      </c>
      <c r="U72" s="297">
        <v>1944.0000000000018</v>
      </c>
      <c r="V72" s="302">
        <v>1.1655877342419081</v>
      </c>
      <c r="W72" s="306">
        <v>12690</v>
      </c>
      <c r="X72" s="297">
        <v>994.00000000000182</v>
      </c>
      <c r="Y72" s="311">
        <v>1.0783293932230105</v>
      </c>
      <c r="AA72" s="352">
        <v>66</v>
      </c>
      <c r="AB72" s="289">
        <v>12940</v>
      </c>
      <c r="AC72" s="289">
        <v>14234.000000000002</v>
      </c>
      <c r="AD72" s="297">
        <v>12370</v>
      </c>
      <c r="AE72" s="297">
        <v>1864.0000000000018</v>
      </c>
      <c r="AF72" s="302">
        <v>1.1506871463217463</v>
      </c>
      <c r="AG72" s="306">
        <v>13320</v>
      </c>
      <c r="AH72" s="297">
        <v>914.00000000000182</v>
      </c>
      <c r="AI72" s="311">
        <v>1.0686186186186188</v>
      </c>
      <c r="AK72" s="352">
        <v>66</v>
      </c>
      <c r="AL72" s="289">
        <v>13440</v>
      </c>
      <c r="AM72" s="289">
        <v>14784.000000000002</v>
      </c>
      <c r="AN72" s="297">
        <v>12410</v>
      </c>
      <c r="AO72" s="297">
        <v>2374.0000000000018</v>
      </c>
      <c r="AP72" s="302">
        <v>1.1912973408541501</v>
      </c>
      <c r="AQ72" s="306">
        <v>13360</v>
      </c>
      <c r="AR72" s="297">
        <v>1424.0000000000018</v>
      </c>
      <c r="AS72" s="311">
        <v>1.1065868263473055</v>
      </c>
      <c r="AU72" s="352">
        <v>66</v>
      </c>
      <c r="AV72" s="289">
        <v>14440</v>
      </c>
      <c r="AW72" s="289">
        <v>15884.000000000002</v>
      </c>
      <c r="AX72" s="297">
        <v>12440</v>
      </c>
      <c r="AY72" s="297">
        <v>3444.0000000000018</v>
      </c>
      <c r="AZ72" s="302">
        <v>1.2768488745980708</v>
      </c>
      <c r="BA72" s="306">
        <v>13380</v>
      </c>
      <c r="BB72" s="297">
        <v>2504.0000000000018</v>
      </c>
      <c r="BC72" s="311">
        <v>1.1871449925261586</v>
      </c>
      <c r="BE72" s="352">
        <v>66</v>
      </c>
      <c r="BF72" s="289">
        <v>15440</v>
      </c>
      <c r="BG72" s="289">
        <v>16984</v>
      </c>
      <c r="BH72" s="297">
        <v>12580</v>
      </c>
      <c r="BI72" s="297">
        <v>4404</v>
      </c>
      <c r="BJ72" s="302">
        <v>1.3500794912559619</v>
      </c>
      <c r="BK72" s="306">
        <v>13530</v>
      </c>
      <c r="BL72" s="297">
        <v>3454</v>
      </c>
      <c r="BM72" s="311">
        <v>1.2552845528455285</v>
      </c>
      <c r="BO72" s="352">
        <v>66</v>
      </c>
      <c r="BP72" s="289">
        <v>17940</v>
      </c>
      <c r="BQ72" s="289">
        <v>19734</v>
      </c>
      <c r="BR72" s="297">
        <v>12960</v>
      </c>
      <c r="BS72" s="297">
        <v>6774</v>
      </c>
      <c r="BT72" s="302">
        <v>1.5226851851851853</v>
      </c>
      <c r="BU72" s="306">
        <v>13910</v>
      </c>
      <c r="BV72" s="297">
        <v>5824</v>
      </c>
      <c r="BW72" s="311">
        <v>1.4186915887850466</v>
      </c>
      <c r="BY72" s="352">
        <v>66</v>
      </c>
      <c r="BZ72" s="289">
        <v>20440</v>
      </c>
      <c r="CA72" s="289">
        <v>22484</v>
      </c>
      <c r="CB72" s="297">
        <v>13200</v>
      </c>
      <c r="CC72" s="297">
        <v>9284</v>
      </c>
      <c r="CD72" s="302">
        <v>1.7033333333333334</v>
      </c>
      <c r="CE72" s="306">
        <v>14140</v>
      </c>
      <c r="CF72" s="297">
        <v>8344</v>
      </c>
      <c r="CG72" s="311">
        <v>1.5900990099009902</v>
      </c>
    </row>
    <row r="73" spans="5:85">
      <c r="E73" s="289">
        <v>13670</v>
      </c>
      <c r="G73" s="352">
        <v>67</v>
      </c>
      <c r="H73" s="289">
        <v>11930</v>
      </c>
      <c r="I73" s="289">
        <v>13123.000000000002</v>
      </c>
      <c r="J73" s="297">
        <v>11920</v>
      </c>
      <c r="K73" s="297">
        <v>1203.0000000000018</v>
      </c>
      <c r="L73" s="302">
        <v>1.1009228187919464</v>
      </c>
      <c r="M73" s="306">
        <v>12880</v>
      </c>
      <c r="N73" s="297">
        <v>243.00000000000182</v>
      </c>
      <c r="O73" s="311">
        <v>1.0188664596273294</v>
      </c>
      <c r="Q73" s="352">
        <v>67</v>
      </c>
      <c r="R73" s="289">
        <v>12630</v>
      </c>
      <c r="S73" s="289">
        <v>13893.000000000002</v>
      </c>
      <c r="T73" s="297">
        <v>11930</v>
      </c>
      <c r="U73" s="297">
        <v>1963.0000000000018</v>
      </c>
      <c r="V73" s="302">
        <v>1.1645431684828165</v>
      </c>
      <c r="W73" s="306">
        <v>12890</v>
      </c>
      <c r="X73" s="297">
        <v>1003.0000000000018</v>
      </c>
      <c r="Y73" s="311">
        <v>1.0778122575640032</v>
      </c>
      <c r="AA73" s="352">
        <v>67</v>
      </c>
      <c r="AB73" s="289">
        <v>13130</v>
      </c>
      <c r="AC73" s="289">
        <v>14443.000000000002</v>
      </c>
      <c r="AD73" s="297">
        <v>12570</v>
      </c>
      <c r="AE73" s="297">
        <v>1873.0000000000018</v>
      </c>
      <c r="AF73" s="302">
        <v>1.1490055688146381</v>
      </c>
      <c r="AG73" s="306">
        <v>13530</v>
      </c>
      <c r="AH73" s="297">
        <v>913.00000000000182</v>
      </c>
      <c r="AI73" s="311">
        <v>1.0674796747967481</v>
      </c>
      <c r="AK73" s="352">
        <v>67</v>
      </c>
      <c r="AL73" s="289">
        <v>13630</v>
      </c>
      <c r="AM73" s="289">
        <v>14993.000000000002</v>
      </c>
      <c r="AN73" s="297">
        <v>12610</v>
      </c>
      <c r="AO73" s="297">
        <v>2383.0000000000018</v>
      </c>
      <c r="AP73" s="302">
        <v>1.1889770023790645</v>
      </c>
      <c r="AQ73" s="306">
        <v>13570</v>
      </c>
      <c r="AR73" s="297">
        <v>1423.0000000000018</v>
      </c>
      <c r="AS73" s="311">
        <v>1.1048636698599854</v>
      </c>
      <c r="AU73" s="352">
        <v>67</v>
      </c>
      <c r="AV73" s="289">
        <v>14630</v>
      </c>
      <c r="AW73" s="289">
        <v>16093.000000000002</v>
      </c>
      <c r="AX73" s="297">
        <v>12630</v>
      </c>
      <c r="AY73" s="297">
        <v>3463.0000000000018</v>
      </c>
      <c r="AZ73" s="302">
        <v>1.2741884402216945</v>
      </c>
      <c r="BA73" s="306">
        <v>13590</v>
      </c>
      <c r="BB73" s="297">
        <v>2503.0000000000018</v>
      </c>
      <c r="BC73" s="311">
        <v>1.1841795437821929</v>
      </c>
      <c r="BE73" s="352">
        <v>67</v>
      </c>
      <c r="BF73" s="289">
        <v>15630</v>
      </c>
      <c r="BG73" s="289">
        <v>17193</v>
      </c>
      <c r="BH73" s="297">
        <v>12780</v>
      </c>
      <c r="BI73" s="297">
        <v>4413</v>
      </c>
      <c r="BJ73" s="302">
        <v>1.3453051643192488</v>
      </c>
      <c r="BK73" s="306">
        <v>13730</v>
      </c>
      <c r="BL73" s="297">
        <v>3463</v>
      </c>
      <c r="BM73" s="311">
        <v>1.2522214129643117</v>
      </c>
      <c r="BO73" s="352">
        <v>67</v>
      </c>
      <c r="BP73" s="289">
        <v>18130</v>
      </c>
      <c r="BQ73" s="289">
        <v>19943</v>
      </c>
      <c r="BR73" s="297">
        <v>13160</v>
      </c>
      <c r="BS73" s="297">
        <v>6783</v>
      </c>
      <c r="BT73" s="302">
        <v>1.5154255319148937</v>
      </c>
      <c r="BU73" s="306">
        <v>14120</v>
      </c>
      <c r="BV73" s="297">
        <v>5823</v>
      </c>
      <c r="BW73" s="311">
        <v>1.4123937677053824</v>
      </c>
      <c r="BY73" s="352">
        <v>67</v>
      </c>
      <c r="BZ73" s="289">
        <v>20630</v>
      </c>
      <c r="CA73" s="289">
        <v>22693.000000000004</v>
      </c>
      <c r="CB73" s="297">
        <v>13390</v>
      </c>
      <c r="CC73" s="297">
        <v>9303.0000000000036</v>
      </c>
      <c r="CD73" s="302">
        <v>1.6947722180731892</v>
      </c>
      <c r="CE73" s="306">
        <v>14350</v>
      </c>
      <c r="CF73" s="297">
        <v>8343.0000000000036</v>
      </c>
      <c r="CG73" s="311">
        <v>1.5813937282229968</v>
      </c>
    </row>
    <row r="74" spans="5:85">
      <c r="E74" s="289">
        <v>13880</v>
      </c>
      <c r="G74" s="352">
        <v>68</v>
      </c>
      <c r="H74" s="289">
        <v>12120</v>
      </c>
      <c r="I74" s="289">
        <v>13332.000000000002</v>
      </c>
      <c r="J74" s="297">
        <v>12110</v>
      </c>
      <c r="K74" s="297">
        <v>1222.0000000000018</v>
      </c>
      <c r="L74" s="302">
        <v>1.1009083402146989</v>
      </c>
      <c r="M74" s="306">
        <v>13070</v>
      </c>
      <c r="N74" s="297">
        <v>262.00000000000182</v>
      </c>
      <c r="O74" s="311">
        <v>1.0200459066564653</v>
      </c>
      <c r="Q74" s="352">
        <v>68</v>
      </c>
      <c r="R74" s="289">
        <v>12820</v>
      </c>
      <c r="S74" s="289">
        <v>14102.000000000002</v>
      </c>
      <c r="T74" s="297">
        <v>12120</v>
      </c>
      <c r="U74" s="297">
        <v>1982.0000000000018</v>
      </c>
      <c r="V74" s="302">
        <v>1.1635313531353138</v>
      </c>
      <c r="W74" s="306">
        <v>13090</v>
      </c>
      <c r="X74" s="297">
        <v>1012.0000000000018</v>
      </c>
      <c r="Y74" s="311">
        <v>1.0773109243697481</v>
      </c>
      <c r="AA74" s="352">
        <v>68</v>
      </c>
      <c r="AB74" s="289">
        <v>13320</v>
      </c>
      <c r="AC74" s="289">
        <v>14652.000000000002</v>
      </c>
      <c r="AD74" s="297">
        <v>12770</v>
      </c>
      <c r="AE74" s="297">
        <v>1882.0000000000018</v>
      </c>
      <c r="AF74" s="302">
        <v>1.1473766640563823</v>
      </c>
      <c r="AG74" s="306">
        <v>13730</v>
      </c>
      <c r="AH74" s="297">
        <v>922.00000000000182</v>
      </c>
      <c r="AI74" s="311">
        <v>1.0671522214129645</v>
      </c>
      <c r="AK74" s="352">
        <v>68</v>
      </c>
      <c r="AL74" s="289">
        <v>13820</v>
      </c>
      <c r="AM74" s="289">
        <v>15202.000000000002</v>
      </c>
      <c r="AN74" s="297">
        <v>12810</v>
      </c>
      <c r="AO74" s="297">
        <v>2392.0000000000018</v>
      </c>
      <c r="AP74" s="302">
        <v>1.186729117876659</v>
      </c>
      <c r="AQ74" s="306">
        <v>13780</v>
      </c>
      <c r="AR74" s="297">
        <v>1422.0000000000018</v>
      </c>
      <c r="AS74" s="311">
        <v>1.1031930333817128</v>
      </c>
      <c r="AU74" s="352">
        <v>68</v>
      </c>
      <c r="AV74" s="289">
        <v>14820</v>
      </c>
      <c r="AW74" s="289">
        <v>16302.000000000002</v>
      </c>
      <c r="AX74" s="297">
        <v>12830</v>
      </c>
      <c r="AY74" s="297">
        <v>3472.0000000000018</v>
      </c>
      <c r="AZ74" s="302">
        <v>1.2706157443491817</v>
      </c>
      <c r="BA74" s="306">
        <v>13800</v>
      </c>
      <c r="BB74" s="297">
        <v>2502.0000000000018</v>
      </c>
      <c r="BC74" s="311">
        <v>1.1813043478260872</v>
      </c>
      <c r="BE74" s="352">
        <v>68</v>
      </c>
      <c r="BF74" s="289">
        <v>15820</v>
      </c>
      <c r="BG74" s="289">
        <v>17402</v>
      </c>
      <c r="BH74" s="297">
        <v>12980</v>
      </c>
      <c r="BI74" s="297">
        <v>4422</v>
      </c>
      <c r="BJ74" s="302">
        <v>1.340677966101695</v>
      </c>
      <c r="BK74" s="306">
        <v>13940</v>
      </c>
      <c r="BL74" s="297">
        <v>3462</v>
      </c>
      <c r="BM74" s="311">
        <v>1.2483500717360114</v>
      </c>
      <c r="BO74" s="352">
        <v>68</v>
      </c>
      <c r="BP74" s="289">
        <v>18320</v>
      </c>
      <c r="BQ74" s="289">
        <v>20152</v>
      </c>
      <c r="BR74" s="297">
        <v>13360</v>
      </c>
      <c r="BS74" s="297">
        <v>6792</v>
      </c>
      <c r="BT74" s="302">
        <v>1.5083832335329341</v>
      </c>
      <c r="BU74" s="306">
        <v>14330</v>
      </c>
      <c r="BV74" s="297">
        <v>5822</v>
      </c>
      <c r="BW74" s="311">
        <v>1.4062805303558967</v>
      </c>
      <c r="BY74" s="352">
        <v>68</v>
      </c>
      <c r="BZ74" s="289">
        <v>20820</v>
      </c>
      <c r="CA74" s="289">
        <v>22902.000000000004</v>
      </c>
      <c r="CB74" s="297">
        <v>13590</v>
      </c>
      <c r="CC74" s="297">
        <v>9312.0000000000036</v>
      </c>
      <c r="CD74" s="302">
        <v>1.6852097130242829</v>
      </c>
      <c r="CE74" s="306">
        <v>14560</v>
      </c>
      <c r="CF74" s="297">
        <v>8342.0000000000036</v>
      </c>
      <c r="CG74" s="311">
        <v>1.5729395604395606</v>
      </c>
    </row>
    <row r="75" spans="5:85">
      <c r="E75" s="289">
        <v>14090</v>
      </c>
      <c r="G75" s="352">
        <v>69</v>
      </c>
      <c r="H75" s="289">
        <v>12310</v>
      </c>
      <c r="I75" s="289">
        <v>13541.000000000002</v>
      </c>
      <c r="J75" s="297">
        <v>12290</v>
      </c>
      <c r="K75" s="297">
        <v>1251.0000000000018</v>
      </c>
      <c r="L75" s="302">
        <v>1.1017900732302686</v>
      </c>
      <c r="M75" s="306">
        <v>13270</v>
      </c>
      <c r="N75" s="297">
        <v>271.00000000000182</v>
      </c>
      <c r="O75" s="311">
        <v>1.0204220045214771</v>
      </c>
      <c r="Q75" s="352">
        <v>69</v>
      </c>
      <c r="R75" s="289">
        <v>13010</v>
      </c>
      <c r="S75" s="289">
        <v>14311.000000000002</v>
      </c>
      <c r="T75" s="297">
        <v>12300</v>
      </c>
      <c r="U75" s="297">
        <v>2011.0000000000018</v>
      </c>
      <c r="V75" s="302">
        <v>1.1634959349593497</v>
      </c>
      <c r="W75" s="306">
        <v>13280</v>
      </c>
      <c r="X75" s="297">
        <v>1031.0000000000018</v>
      </c>
      <c r="Y75" s="311">
        <v>1.0776355421686747</v>
      </c>
      <c r="AA75" s="352">
        <v>69</v>
      </c>
      <c r="AB75" s="289">
        <v>13510</v>
      </c>
      <c r="AC75" s="289">
        <v>14861.000000000002</v>
      </c>
      <c r="AD75" s="297">
        <v>12960</v>
      </c>
      <c r="AE75" s="297">
        <v>1901.0000000000018</v>
      </c>
      <c r="AF75" s="302">
        <v>1.1466820987654323</v>
      </c>
      <c r="AG75" s="306">
        <v>13940</v>
      </c>
      <c r="AH75" s="297">
        <v>921.00000000000182</v>
      </c>
      <c r="AI75" s="311">
        <v>1.0660688665710187</v>
      </c>
      <c r="AK75" s="352">
        <v>69</v>
      </c>
      <c r="AL75" s="289">
        <v>14010</v>
      </c>
      <c r="AM75" s="289">
        <v>15411.000000000002</v>
      </c>
      <c r="AN75" s="297">
        <v>13010</v>
      </c>
      <c r="AO75" s="297">
        <v>2401.0000000000018</v>
      </c>
      <c r="AP75" s="302">
        <v>1.1845503458877789</v>
      </c>
      <c r="AQ75" s="306">
        <v>13990</v>
      </c>
      <c r="AR75" s="297">
        <v>1421.0000000000018</v>
      </c>
      <c r="AS75" s="311">
        <v>1.1015725518227306</v>
      </c>
      <c r="AU75" s="352">
        <v>69</v>
      </c>
      <c r="AV75" s="289">
        <v>15010</v>
      </c>
      <c r="AW75" s="289">
        <v>16511</v>
      </c>
      <c r="AX75" s="297">
        <v>13030</v>
      </c>
      <c r="AY75" s="297">
        <v>3481</v>
      </c>
      <c r="AZ75" s="302">
        <v>1.2671527244819647</v>
      </c>
      <c r="BA75" s="306">
        <v>14010</v>
      </c>
      <c r="BB75" s="297">
        <v>2501</v>
      </c>
      <c r="BC75" s="311">
        <v>1.1785153461812992</v>
      </c>
      <c r="BE75" s="352">
        <v>69</v>
      </c>
      <c r="BF75" s="289">
        <v>16010</v>
      </c>
      <c r="BG75" s="289">
        <v>17611</v>
      </c>
      <c r="BH75" s="297">
        <v>13170</v>
      </c>
      <c r="BI75" s="297">
        <v>4441</v>
      </c>
      <c r="BJ75" s="302">
        <v>1.3372057706909644</v>
      </c>
      <c r="BK75" s="306">
        <v>14150</v>
      </c>
      <c r="BL75" s="297">
        <v>3461</v>
      </c>
      <c r="BM75" s="311">
        <v>1.2445936395759718</v>
      </c>
      <c r="BO75" s="352">
        <v>69</v>
      </c>
      <c r="BP75" s="289">
        <v>18510</v>
      </c>
      <c r="BQ75" s="289">
        <v>20361</v>
      </c>
      <c r="BR75" s="297">
        <v>13560</v>
      </c>
      <c r="BS75" s="297">
        <v>6801</v>
      </c>
      <c r="BT75" s="302">
        <v>1.5015486725663716</v>
      </c>
      <c r="BU75" s="306">
        <v>14540</v>
      </c>
      <c r="BV75" s="297">
        <v>5821</v>
      </c>
      <c r="BW75" s="311">
        <v>1.4003438789546079</v>
      </c>
      <c r="BY75" s="352">
        <v>69</v>
      </c>
      <c r="BZ75" s="289">
        <v>21010</v>
      </c>
      <c r="CA75" s="289">
        <v>23111.000000000004</v>
      </c>
      <c r="CB75" s="297">
        <v>13790</v>
      </c>
      <c r="CC75" s="297">
        <v>9321.0000000000036</v>
      </c>
      <c r="CD75" s="302">
        <v>1.6759245830311822</v>
      </c>
      <c r="CE75" s="306">
        <v>14770</v>
      </c>
      <c r="CF75" s="297">
        <v>8341.0000000000036</v>
      </c>
      <c r="CG75" s="311">
        <v>1.5647257955314831</v>
      </c>
    </row>
    <row r="76" spans="5:85">
      <c r="E76" s="289">
        <v>14300</v>
      </c>
      <c r="G76" s="352">
        <v>70</v>
      </c>
      <c r="H76" s="289">
        <v>12500</v>
      </c>
      <c r="I76" s="289">
        <v>13750.000000000002</v>
      </c>
      <c r="J76" s="297">
        <v>12480</v>
      </c>
      <c r="K76" s="297">
        <v>1270.0000000000018</v>
      </c>
      <c r="L76" s="302">
        <v>1.1017628205128207</v>
      </c>
      <c r="M76" s="306">
        <v>13470</v>
      </c>
      <c r="N76" s="297">
        <v>280.00000000000182</v>
      </c>
      <c r="O76" s="311">
        <v>1.020786933927246</v>
      </c>
      <c r="Q76" s="352">
        <v>70</v>
      </c>
      <c r="R76" s="289">
        <v>13200</v>
      </c>
      <c r="S76" s="289">
        <v>14520.000000000002</v>
      </c>
      <c r="T76" s="297">
        <v>12490</v>
      </c>
      <c r="U76" s="297">
        <v>2030</v>
      </c>
      <c r="V76" s="302">
        <v>1.1625300240192153</v>
      </c>
      <c r="W76" s="306">
        <v>13480</v>
      </c>
      <c r="X76" s="297">
        <v>1040</v>
      </c>
      <c r="Y76" s="311">
        <v>1.0771513353115727</v>
      </c>
      <c r="AA76" s="352">
        <v>70</v>
      </c>
      <c r="AB76" s="289">
        <v>13700</v>
      </c>
      <c r="AC76" s="289">
        <v>15070.000000000002</v>
      </c>
      <c r="AD76" s="297">
        <v>13160</v>
      </c>
      <c r="AE76" s="297">
        <v>1910</v>
      </c>
      <c r="AF76" s="302">
        <v>1.1451367781155015</v>
      </c>
      <c r="AG76" s="306">
        <v>14150</v>
      </c>
      <c r="AH76" s="297">
        <v>920.00000000000182</v>
      </c>
      <c r="AI76" s="311">
        <v>1.0650176678445229</v>
      </c>
      <c r="AK76" s="352">
        <v>70</v>
      </c>
      <c r="AL76" s="289">
        <v>14200</v>
      </c>
      <c r="AM76" s="289">
        <v>15620.000000000002</v>
      </c>
      <c r="AN76" s="297">
        <v>13210</v>
      </c>
      <c r="AO76" s="297">
        <v>2410</v>
      </c>
      <c r="AP76" s="302">
        <v>1.1824375473126418</v>
      </c>
      <c r="AQ76" s="306">
        <v>14200</v>
      </c>
      <c r="AR76" s="297">
        <v>1420</v>
      </c>
      <c r="AS76" s="311">
        <v>1.1000000000000001</v>
      </c>
      <c r="AU76" s="352">
        <v>70</v>
      </c>
      <c r="AV76" s="289">
        <v>15200</v>
      </c>
      <c r="AW76" s="289">
        <v>16720</v>
      </c>
      <c r="AX76" s="297">
        <v>13230</v>
      </c>
      <c r="AY76" s="297">
        <v>3490</v>
      </c>
      <c r="AZ76" s="302">
        <v>1.2637944066515494</v>
      </c>
      <c r="BA76" s="306">
        <v>14220</v>
      </c>
      <c r="BB76" s="297">
        <v>2500</v>
      </c>
      <c r="BC76" s="311">
        <v>1.1758087201125176</v>
      </c>
      <c r="BE76" s="352">
        <v>70</v>
      </c>
      <c r="BF76" s="289">
        <v>16200</v>
      </c>
      <c r="BG76" s="289">
        <v>17820</v>
      </c>
      <c r="BH76" s="297">
        <v>13370</v>
      </c>
      <c r="BI76" s="297">
        <v>4450</v>
      </c>
      <c r="BJ76" s="302">
        <v>1.3328347045624533</v>
      </c>
      <c r="BK76" s="306">
        <v>14360</v>
      </c>
      <c r="BL76" s="297">
        <v>3460</v>
      </c>
      <c r="BM76" s="311">
        <v>1.2409470752089136</v>
      </c>
      <c r="BO76" s="352">
        <v>70</v>
      </c>
      <c r="BP76" s="289">
        <v>18700</v>
      </c>
      <c r="BQ76" s="289">
        <v>20570</v>
      </c>
      <c r="BR76" s="297">
        <v>13760</v>
      </c>
      <c r="BS76" s="297">
        <v>6810</v>
      </c>
      <c r="BT76" s="302">
        <v>1.4949127906976745</v>
      </c>
      <c r="BU76" s="306">
        <v>14750</v>
      </c>
      <c r="BV76" s="297">
        <v>5820</v>
      </c>
      <c r="BW76" s="311">
        <v>1.3945762711864407</v>
      </c>
      <c r="BY76" s="352">
        <v>70</v>
      </c>
      <c r="BZ76" s="289">
        <v>21200</v>
      </c>
      <c r="CA76" s="289">
        <v>23320.000000000004</v>
      </c>
      <c r="CB76" s="297">
        <v>13990</v>
      </c>
      <c r="CC76" s="297">
        <v>9330.0000000000036</v>
      </c>
      <c r="CD76" s="302">
        <v>1.6669049320943534</v>
      </c>
      <c r="CE76" s="306">
        <v>14980</v>
      </c>
      <c r="CF76" s="297">
        <v>8340.0000000000036</v>
      </c>
      <c r="CG76" s="311">
        <v>1.5567423230974635</v>
      </c>
    </row>
    <row r="77" spans="5:85">
      <c r="E77" s="289">
        <v>14500</v>
      </c>
      <c r="G77" s="352">
        <v>71</v>
      </c>
      <c r="H77" s="289">
        <v>12690</v>
      </c>
      <c r="I77" s="289">
        <v>13959.000000000002</v>
      </c>
      <c r="J77" s="297">
        <v>12670</v>
      </c>
      <c r="K77" s="297">
        <v>1289.0000000000018</v>
      </c>
      <c r="L77" s="302">
        <v>1.1017363851617996</v>
      </c>
      <c r="M77" s="306">
        <v>13670</v>
      </c>
      <c r="N77" s="297">
        <v>289.00000000000182</v>
      </c>
      <c r="O77" s="311">
        <v>1.0211411850768106</v>
      </c>
      <c r="Q77" s="352">
        <v>71</v>
      </c>
      <c r="R77" s="289">
        <v>13390</v>
      </c>
      <c r="S77" s="289">
        <v>14729.000000000002</v>
      </c>
      <c r="T77" s="297">
        <v>12680</v>
      </c>
      <c r="U77" s="297">
        <v>2049.0000000000018</v>
      </c>
      <c r="V77" s="302">
        <v>1.1615930599369086</v>
      </c>
      <c r="W77" s="306">
        <v>13680</v>
      </c>
      <c r="X77" s="297">
        <v>1049.0000000000018</v>
      </c>
      <c r="Y77" s="311">
        <v>1.0766812865497077</v>
      </c>
      <c r="AA77" s="352">
        <v>71</v>
      </c>
      <c r="AB77" s="289">
        <v>13890</v>
      </c>
      <c r="AC77" s="289">
        <v>15279.000000000002</v>
      </c>
      <c r="AD77" s="297">
        <v>13360</v>
      </c>
      <c r="AE77" s="297">
        <v>1919.0000000000018</v>
      </c>
      <c r="AF77" s="302">
        <v>1.1436377245508984</v>
      </c>
      <c r="AG77" s="306">
        <v>14360</v>
      </c>
      <c r="AH77" s="297">
        <v>919.00000000000182</v>
      </c>
      <c r="AI77" s="311">
        <v>1.0639972144846799</v>
      </c>
      <c r="AK77" s="352">
        <v>71</v>
      </c>
      <c r="AL77" s="289">
        <v>14390</v>
      </c>
      <c r="AM77" s="289">
        <v>15829.000000000002</v>
      </c>
      <c r="AN77" s="297">
        <v>13400</v>
      </c>
      <c r="AO77" s="297">
        <v>2429.0000000000018</v>
      </c>
      <c r="AP77" s="302">
        <v>1.1812686567164181</v>
      </c>
      <c r="AQ77" s="306">
        <v>14410</v>
      </c>
      <c r="AR77" s="297">
        <v>1419.0000000000018</v>
      </c>
      <c r="AS77" s="311">
        <v>1.0984732824427481</v>
      </c>
      <c r="AU77" s="352">
        <v>71</v>
      </c>
      <c r="AV77" s="289">
        <v>15390</v>
      </c>
      <c r="AW77" s="289">
        <v>16929</v>
      </c>
      <c r="AX77" s="297">
        <v>13430</v>
      </c>
      <c r="AY77" s="297">
        <v>3499</v>
      </c>
      <c r="AZ77" s="302">
        <v>1.260536113179449</v>
      </c>
      <c r="BA77" s="306">
        <v>14430</v>
      </c>
      <c r="BB77" s="297">
        <v>2499</v>
      </c>
      <c r="BC77" s="311">
        <v>1.1731808731808733</v>
      </c>
      <c r="BE77" s="352">
        <v>71</v>
      </c>
      <c r="BF77" s="289">
        <v>16390</v>
      </c>
      <c r="BG77" s="289">
        <v>18029</v>
      </c>
      <c r="BH77" s="297">
        <v>13570</v>
      </c>
      <c r="BI77" s="297">
        <v>4459</v>
      </c>
      <c r="BJ77" s="302">
        <v>1.3285924834193072</v>
      </c>
      <c r="BK77" s="306">
        <v>14570</v>
      </c>
      <c r="BL77" s="297">
        <v>3459</v>
      </c>
      <c r="BM77" s="311">
        <v>1.2374056280027455</v>
      </c>
      <c r="BO77" s="352">
        <v>71</v>
      </c>
      <c r="BP77" s="289">
        <v>18890</v>
      </c>
      <c r="BQ77" s="289">
        <v>20779</v>
      </c>
      <c r="BR77" s="297">
        <v>13950</v>
      </c>
      <c r="BS77" s="297">
        <v>6829</v>
      </c>
      <c r="BT77" s="302">
        <v>1.4895340501792114</v>
      </c>
      <c r="BU77" s="306">
        <v>14960</v>
      </c>
      <c r="BV77" s="297">
        <v>5819</v>
      </c>
      <c r="BW77" s="311">
        <v>1.3889705882352941</v>
      </c>
      <c r="BY77" s="352">
        <v>71</v>
      </c>
      <c r="BZ77" s="289">
        <v>21390</v>
      </c>
      <c r="CA77" s="289">
        <v>23529.000000000004</v>
      </c>
      <c r="CB77" s="297">
        <v>14190</v>
      </c>
      <c r="CC77" s="297">
        <v>9339.0000000000036</v>
      </c>
      <c r="CD77" s="302">
        <v>1.6581395348837211</v>
      </c>
      <c r="CE77" s="306">
        <v>15190</v>
      </c>
      <c r="CF77" s="297">
        <v>8339.0000000000036</v>
      </c>
      <c r="CG77" s="311">
        <v>1.5489795918367348</v>
      </c>
    </row>
    <row r="78" spans="5:85">
      <c r="E78" s="289">
        <v>14710</v>
      </c>
      <c r="G78" s="352">
        <v>72</v>
      </c>
      <c r="H78" s="289">
        <v>12880</v>
      </c>
      <c r="I78" s="289">
        <v>14168.000000000002</v>
      </c>
      <c r="J78" s="297">
        <v>12850</v>
      </c>
      <c r="K78" s="297">
        <v>1318.0000000000018</v>
      </c>
      <c r="L78" s="302">
        <v>1.1025680933852142</v>
      </c>
      <c r="M78" s="306">
        <v>13870</v>
      </c>
      <c r="N78" s="297">
        <v>298.00000000000182</v>
      </c>
      <c r="O78" s="311">
        <v>1.0214852198990629</v>
      </c>
      <c r="Q78" s="352">
        <v>72</v>
      </c>
      <c r="R78" s="289">
        <v>13580</v>
      </c>
      <c r="S78" s="289">
        <v>14938.000000000002</v>
      </c>
      <c r="T78" s="297">
        <v>12870</v>
      </c>
      <c r="U78" s="297">
        <v>2068.0000000000018</v>
      </c>
      <c r="V78" s="302">
        <v>1.1606837606837608</v>
      </c>
      <c r="W78" s="306">
        <v>13880</v>
      </c>
      <c r="X78" s="297">
        <v>1058.0000000000018</v>
      </c>
      <c r="Y78" s="311">
        <v>1.0762247838616716</v>
      </c>
      <c r="AA78" s="352">
        <v>72</v>
      </c>
      <c r="AB78" s="289">
        <v>14080</v>
      </c>
      <c r="AC78" s="289">
        <v>15488.000000000002</v>
      </c>
      <c r="AD78" s="297">
        <v>13560</v>
      </c>
      <c r="AE78" s="297">
        <v>1928.0000000000018</v>
      </c>
      <c r="AF78" s="302">
        <v>1.1421828908554574</v>
      </c>
      <c r="AG78" s="306">
        <v>14570</v>
      </c>
      <c r="AH78" s="297">
        <v>918.00000000000182</v>
      </c>
      <c r="AI78" s="311">
        <v>1.0630061770761841</v>
      </c>
      <c r="AK78" s="352">
        <v>72</v>
      </c>
      <c r="AL78" s="289">
        <v>14580</v>
      </c>
      <c r="AM78" s="289">
        <v>16038.000000000002</v>
      </c>
      <c r="AN78" s="297">
        <v>13600</v>
      </c>
      <c r="AO78" s="297">
        <v>2438.0000000000018</v>
      </c>
      <c r="AP78" s="302">
        <v>1.1792647058823531</v>
      </c>
      <c r="AQ78" s="306">
        <v>14610</v>
      </c>
      <c r="AR78" s="297">
        <v>1428.0000000000018</v>
      </c>
      <c r="AS78" s="311">
        <v>1.0977412731006162</v>
      </c>
      <c r="AU78" s="352">
        <v>72</v>
      </c>
      <c r="AV78" s="289">
        <v>15580</v>
      </c>
      <c r="AW78" s="289">
        <v>17138</v>
      </c>
      <c r="AX78" s="297">
        <v>13620</v>
      </c>
      <c r="AY78" s="297">
        <v>3518</v>
      </c>
      <c r="AZ78" s="302">
        <v>1.2582966226138033</v>
      </c>
      <c r="BA78" s="306">
        <v>14640</v>
      </c>
      <c r="BB78" s="297">
        <v>2498</v>
      </c>
      <c r="BC78" s="311">
        <v>1.1706284153005464</v>
      </c>
      <c r="BE78" s="352">
        <v>72</v>
      </c>
      <c r="BF78" s="289">
        <v>16580</v>
      </c>
      <c r="BG78" s="289">
        <v>18238</v>
      </c>
      <c r="BH78" s="297">
        <v>13770</v>
      </c>
      <c r="BI78" s="297">
        <v>4468</v>
      </c>
      <c r="BJ78" s="302">
        <v>1.3244734931009441</v>
      </c>
      <c r="BK78" s="306">
        <v>14780</v>
      </c>
      <c r="BL78" s="297">
        <v>3458</v>
      </c>
      <c r="BM78" s="311">
        <v>1.2339648173207036</v>
      </c>
      <c r="BO78" s="352">
        <v>72</v>
      </c>
      <c r="BP78" s="289">
        <v>19080</v>
      </c>
      <c r="BQ78" s="289">
        <v>20988</v>
      </c>
      <c r="BR78" s="297">
        <v>14150</v>
      </c>
      <c r="BS78" s="297">
        <v>6838</v>
      </c>
      <c r="BT78" s="302">
        <v>1.4832508833922262</v>
      </c>
      <c r="BU78" s="306">
        <v>15160</v>
      </c>
      <c r="BV78" s="297">
        <v>5828</v>
      </c>
      <c r="BW78" s="311">
        <v>1.3844327176781002</v>
      </c>
      <c r="BY78" s="352">
        <v>72</v>
      </c>
      <c r="BZ78" s="289">
        <v>21580</v>
      </c>
      <c r="CA78" s="289">
        <v>23738.000000000004</v>
      </c>
      <c r="CB78" s="297">
        <v>14380</v>
      </c>
      <c r="CC78" s="297">
        <v>9358.0000000000036</v>
      </c>
      <c r="CD78" s="302">
        <v>1.6507649513212799</v>
      </c>
      <c r="CE78" s="306">
        <v>15400</v>
      </c>
      <c r="CF78" s="297">
        <v>8338.0000000000036</v>
      </c>
      <c r="CG78" s="311">
        <v>1.5414285714285716</v>
      </c>
    </row>
    <row r="79" spans="5:85">
      <c r="E79" s="289">
        <v>14920</v>
      </c>
      <c r="G79" s="352">
        <v>73</v>
      </c>
      <c r="H79" s="289">
        <v>13070</v>
      </c>
      <c r="I79" s="289">
        <v>14377.000000000002</v>
      </c>
      <c r="J79" s="297">
        <v>13040</v>
      </c>
      <c r="K79" s="297">
        <v>1337.0000000000018</v>
      </c>
      <c r="L79" s="302">
        <v>1.1025306748466259</v>
      </c>
      <c r="M79" s="306">
        <v>14060</v>
      </c>
      <c r="N79" s="297">
        <v>317.00000000000182</v>
      </c>
      <c r="O79" s="311">
        <v>1.0225462304409674</v>
      </c>
      <c r="Q79" s="352">
        <v>73</v>
      </c>
      <c r="R79" s="289">
        <v>13770</v>
      </c>
      <c r="S79" s="289">
        <v>15147.000000000002</v>
      </c>
      <c r="T79" s="297">
        <v>13050</v>
      </c>
      <c r="U79" s="297">
        <v>2097.0000000000018</v>
      </c>
      <c r="V79" s="302">
        <v>1.160689655172414</v>
      </c>
      <c r="W79" s="306">
        <v>14080</v>
      </c>
      <c r="X79" s="297">
        <v>1067.0000000000018</v>
      </c>
      <c r="Y79" s="311">
        <v>1.0757812500000001</v>
      </c>
      <c r="AA79" s="352">
        <v>73</v>
      </c>
      <c r="AB79" s="289">
        <v>14270</v>
      </c>
      <c r="AC79" s="289">
        <v>15697.000000000002</v>
      </c>
      <c r="AD79" s="297">
        <v>13760</v>
      </c>
      <c r="AE79" s="297">
        <v>1937.0000000000018</v>
      </c>
      <c r="AF79" s="302">
        <v>1.1407703488372094</v>
      </c>
      <c r="AG79" s="306">
        <v>14780</v>
      </c>
      <c r="AH79" s="297">
        <v>917.00000000000182</v>
      </c>
      <c r="AI79" s="311">
        <v>1.0620433017591342</v>
      </c>
      <c r="AK79" s="352">
        <v>73</v>
      </c>
      <c r="AL79" s="289">
        <v>14770</v>
      </c>
      <c r="AM79" s="289">
        <v>16247.000000000002</v>
      </c>
      <c r="AN79" s="297">
        <v>13800</v>
      </c>
      <c r="AO79" s="297">
        <v>2447.0000000000018</v>
      </c>
      <c r="AP79" s="302">
        <v>1.1773188405797104</v>
      </c>
      <c r="AQ79" s="306">
        <v>14820</v>
      </c>
      <c r="AR79" s="297">
        <v>1427.0000000000018</v>
      </c>
      <c r="AS79" s="311">
        <v>1.096288798920378</v>
      </c>
      <c r="AU79" s="352">
        <v>73</v>
      </c>
      <c r="AV79" s="289">
        <v>15770</v>
      </c>
      <c r="AW79" s="289">
        <v>17347</v>
      </c>
      <c r="AX79" s="297">
        <v>13820</v>
      </c>
      <c r="AY79" s="297">
        <v>3527</v>
      </c>
      <c r="AZ79" s="302">
        <v>1.2552098408104198</v>
      </c>
      <c r="BA79" s="306">
        <v>14850</v>
      </c>
      <c r="BB79" s="297">
        <v>2497</v>
      </c>
      <c r="BC79" s="311">
        <v>1.1681481481481482</v>
      </c>
      <c r="BE79" s="352">
        <v>73</v>
      </c>
      <c r="BF79" s="289">
        <v>16770</v>
      </c>
      <c r="BG79" s="289">
        <v>18447</v>
      </c>
      <c r="BH79" s="297">
        <v>13970</v>
      </c>
      <c r="BI79" s="297">
        <v>4477</v>
      </c>
      <c r="BJ79" s="302">
        <v>1.3204724409448818</v>
      </c>
      <c r="BK79" s="306">
        <v>14990</v>
      </c>
      <c r="BL79" s="297">
        <v>3457</v>
      </c>
      <c r="BM79" s="311">
        <v>1.2306204136090728</v>
      </c>
      <c r="BO79" s="352">
        <v>73</v>
      </c>
      <c r="BP79" s="289">
        <v>19270</v>
      </c>
      <c r="BQ79" s="289">
        <v>21197</v>
      </c>
      <c r="BR79" s="297">
        <v>14350</v>
      </c>
      <c r="BS79" s="297">
        <v>6847</v>
      </c>
      <c r="BT79" s="302">
        <v>1.4771428571428571</v>
      </c>
      <c r="BU79" s="306">
        <v>15370</v>
      </c>
      <c r="BV79" s="297">
        <v>5827</v>
      </c>
      <c r="BW79" s="311">
        <v>1.3791151594014313</v>
      </c>
      <c r="BY79" s="352">
        <v>73</v>
      </c>
      <c r="BZ79" s="289">
        <v>21770</v>
      </c>
      <c r="CA79" s="289">
        <v>23947.000000000004</v>
      </c>
      <c r="CB79" s="297">
        <v>14580</v>
      </c>
      <c r="CC79" s="297">
        <v>9367.0000000000036</v>
      </c>
      <c r="CD79" s="302">
        <v>1.6424554183813445</v>
      </c>
      <c r="CE79" s="306">
        <v>15600</v>
      </c>
      <c r="CF79" s="297">
        <v>8347.0000000000036</v>
      </c>
      <c r="CG79" s="311">
        <v>1.5350641025641028</v>
      </c>
    </row>
    <row r="80" spans="5:85">
      <c r="E80" s="289">
        <v>15130</v>
      </c>
      <c r="G80" s="352">
        <v>74</v>
      </c>
      <c r="H80" s="289">
        <v>13260</v>
      </c>
      <c r="I80" s="289">
        <v>14586.000000000002</v>
      </c>
      <c r="J80" s="297">
        <v>13230</v>
      </c>
      <c r="K80" s="297">
        <v>1356.0000000000018</v>
      </c>
      <c r="L80" s="302">
        <v>1.1024943310657598</v>
      </c>
      <c r="M80" s="306">
        <v>14260</v>
      </c>
      <c r="N80" s="297">
        <v>326.00000000000182</v>
      </c>
      <c r="O80" s="311">
        <v>1.0228611500701263</v>
      </c>
      <c r="Q80" s="352">
        <v>74</v>
      </c>
      <c r="R80" s="289">
        <v>13960</v>
      </c>
      <c r="S80" s="289">
        <v>15356.000000000002</v>
      </c>
      <c r="T80" s="297">
        <v>13240</v>
      </c>
      <c r="U80" s="297">
        <v>2116.0000000000018</v>
      </c>
      <c r="V80" s="302">
        <v>1.159818731117825</v>
      </c>
      <c r="W80" s="306">
        <v>14270</v>
      </c>
      <c r="X80" s="297">
        <v>1086.0000000000018</v>
      </c>
      <c r="Y80" s="311">
        <v>1.0761037140854941</v>
      </c>
      <c r="AA80" s="352">
        <v>74</v>
      </c>
      <c r="AB80" s="289">
        <v>14460</v>
      </c>
      <c r="AC80" s="289">
        <v>15906.000000000002</v>
      </c>
      <c r="AD80" s="297">
        <v>13950</v>
      </c>
      <c r="AE80" s="297">
        <v>1956.0000000000018</v>
      </c>
      <c r="AF80" s="302">
        <v>1.140215053763441</v>
      </c>
      <c r="AG80" s="306">
        <v>14990</v>
      </c>
      <c r="AH80" s="297">
        <v>916.00000000000182</v>
      </c>
      <c r="AI80" s="311">
        <v>1.0611074049366245</v>
      </c>
      <c r="AK80" s="352">
        <v>74</v>
      </c>
      <c r="AL80" s="289">
        <v>14960</v>
      </c>
      <c r="AM80" s="289">
        <v>16456</v>
      </c>
      <c r="AN80" s="297">
        <v>14000</v>
      </c>
      <c r="AO80" s="297">
        <v>2456</v>
      </c>
      <c r="AP80" s="302">
        <v>1.1754285714285715</v>
      </c>
      <c r="AQ80" s="306">
        <v>15030</v>
      </c>
      <c r="AR80" s="297">
        <v>1426</v>
      </c>
      <c r="AS80" s="311">
        <v>1.0948769128409848</v>
      </c>
      <c r="AU80" s="352">
        <v>74</v>
      </c>
      <c r="AV80" s="289">
        <v>15960</v>
      </c>
      <c r="AW80" s="289">
        <v>17556</v>
      </c>
      <c r="AX80" s="297">
        <v>14020</v>
      </c>
      <c r="AY80" s="297">
        <v>3536</v>
      </c>
      <c r="AZ80" s="302">
        <v>1.2522111269614835</v>
      </c>
      <c r="BA80" s="306">
        <v>15050</v>
      </c>
      <c r="BB80" s="297">
        <v>2506</v>
      </c>
      <c r="BC80" s="311">
        <v>1.1665116279069767</v>
      </c>
      <c r="BE80" s="352">
        <v>74</v>
      </c>
      <c r="BF80" s="289">
        <v>16960</v>
      </c>
      <c r="BG80" s="289">
        <v>18656</v>
      </c>
      <c r="BH80" s="297">
        <v>14160</v>
      </c>
      <c r="BI80" s="297">
        <v>4496</v>
      </c>
      <c r="BJ80" s="302">
        <v>1.3175141242937853</v>
      </c>
      <c r="BK80" s="306">
        <v>15200</v>
      </c>
      <c r="BL80" s="297">
        <v>3456</v>
      </c>
      <c r="BM80" s="311">
        <v>1.2273684210526317</v>
      </c>
      <c r="BO80" s="352">
        <v>74</v>
      </c>
      <c r="BP80" s="289">
        <v>19460</v>
      </c>
      <c r="BQ80" s="289">
        <v>21406</v>
      </c>
      <c r="BR80" s="297">
        <v>14550</v>
      </c>
      <c r="BS80" s="297">
        <v>6856</v>
      </c>
      <c r="BT80" s="302">
        <v>1.4712027491408934</v>
      </c>
      <c r="BU80" s="306">
        <v>15580</v>
      </c>
      <c r="BV80" s="297">
        <v>5826</v>
      </c>
      <c r="BW80" s="311">
        <v>1.3739409499358151</v>
      </c>
      <c r="BY80" s="352">
        <v>74</v>
      </c>
      <c r="BZ80" s="289">
        <v>21960</v>
      </c>
      <c r="CA80" s="289">
        <v>24156.000000000004</v>
      </c>
      <c r="CB80" s="297">
        <v>14780</v>
      </c>
      <c r="CC80" s="297">
        <v>9376.0000000000036</v>
      </c>
      <c r="CD80" s="302">
        <v>1.6343707713125848</v>
      </c>
      <c r="CE80" s="306">
        <v>15810</v>
      </c>
      <c r="CF80" s="297">
        <v>8346.0000000000036</v>
      </c>
      <c r="CG80" s="311">
        <v>1.5278937381404176</v>
      </c>
    </row>
    <row r="81" spans="5:85">
      <c r="E81" s="289">
        <v>15340</v>
      </c>
      <c r="G81" s="352">
        <v>75</v>
      </c>
      <c r="H81" s="289">
        <v>13450</v>
      </c>
      <c r="I81" s="289">
        <v>14795.000000000002</v>
      </c>
      <c r="J81" s="297">
        <v>13420</v>
      </c>
      <c r="K81" s="297">
        <v>1375.0000000000018</v>
      </c>
      <c r="L81" s="302">
        <v>1.1024590163934427</v>
      </c>
      <c r="M81" s="306">
        <v>14460</v>
      </c>
      <c r="N81" s="297">
        <v>335.00000000000182</v>
      </c>
      <c r="O81" s="311">
        <v>1.023167358229599</v>
      </c>
      <c r="Q81" s="352">
        <v>75</v>
      </c>
      <c r="R81" s="289">
        <v>14150</v>
      </c>
      <c r="S81" s="289">
        <v>15565.000000000002</v>
      </c>
      <c r="T81" s="297">
        <v>13430</v>
      </c>
      <c r="U81" s="297">
        <v>2135.0000000000018</v>
      </c>
      <c r="V81" s="302">
        <v>1.1589724497393896</v>
      </c>
      <c r="W81" s="306">
        <v>14470</v>
      </c>
      <c r="X81" s="297">
        <v>1095.0000000000018</v>
      </c>
      <c r="Y81" s="311">
        <v>1.0756738078783692</v>
      </c>
      <c r="AA81" s="352">
        <v>75</v>
      </c>
      <c r="AB81" s="289">
        <v>14650</v>
      </c>
      <c r="AC81" s="289">
        <v>16115.000000000002</v>
      </c>
      <c r="AD81" s="297">
        <v>14150</v>
      </c>
      <c r="AE81" s="297">
        <v>1965.0000000000018</v>
      </c>
      <c r="AF81" s="302">
        <v>1.1388692579505302</v>
      </c>
      <c r="AG81" s="306">
        <v>15200</v>
      </c>
      <c r="AH81" s="297">
        <v>915.00000000000182</v>
      </c>
      <c r="AI81" s="311">
        <v>1.0601973684210528</v>
      </c>
      <c r="AK81" s="352">
        <v>75</v>
      </c>
      <c r="AL81" s="289">
        <v>15150</v>
      </c>
      <c r="AM81" s="289">
        <v>16665</v>
      </c>
      <c r="AN81" s="297">
        <v>14200</v>
      </c>
      <c r="AO81" s="297">
        <v>2465</v>
      </c>
      <c r="AP81" s="302">
        <v>1.1735915492957747</v>
      </c>
      <c r="AQ81" s="306">
        <v>15240</v>
      </c>
      <c r="AR81" s="297">
        <v>1425</v>
      </c>
      <c r="AS81" s="311">
        <v>1.0935039370078741</v>
      </c>
      <c r="AU81" s="352">
        <v>75</v>
      </c>
      <c r="AV81" s="289">
        <v>16150</v>
      </c>
      <c r="AW81" s="289">
        <v>17765</v>
      </c>
      <c r="AX81" s="297">
        <v>14220</v>
      </c>
      <c r="AY81" s="297">
        <v>3545</v>
      </c>
      <c r="AZ81" s="302">
        <v>1.2492967651195499</v>
      </c>
      <c r="BA81" s="306">
        <v>15260</v>
      </c>
      <c r="BB81" s="297">
        <v>2505</v>
      </c>
      <c r="BC81" s="311">
        <v>1.1641546526867628</v>
      </c>
      <c r="BE81" s="352">
        <v>75</v>
      </c>
      <c r="BF81" s="289">
        <v>17150</v>
      </c>
      <c r="BG81" s="289">
        <v>18865</v>
      </c>
      <c r="BH81" s="297">
        <v>14360</v>
      </c>
      <c r="BI81" s="297">
        <v>4505</v>
      </c>
      <c r="BJ81" s="302">
        <v>1.3137186629526463</v>
      </c>
      <c r="BK81" s="306">
        <v>15410</v>
      </c>
      <c r="BL81" s="297">
        <v>3455</v>
      </c>
      <c r="BM81" s="311">
        <v>1.2242050616482802</v>
      </c>
      <c r="BO81" s="352">
        <v>75</v>
      </c>
      <c r="BP81" s="289">
        <v>19650</v>
      </c>
      <c r="BQ81" s="289">
        <v>21615</v>
      </c>
      <c r="BR81" s="297">
        <v>14750</v>
      </c>
      <c r="BS81" s="297">
        <v>6865</v>
      </c>
      <c r="BT81" s="302">
        <v>1.4654237288135594</v>
      </c>
      <c r="BU81" s="306">
        <v>15790</v>
      </c>
      <c r="BV81" s="297">
        <v>5825</v>
      </c>
      <c r="BW81" s="311">
        <v>1.3689043698543382</v>
      </c>
      <c r="BY81" s="352">
        <v>75</v>
      </c>
      <c r="BZ81" s="289">
        <v>22150</v>
      </c>
      <c r="CA81" s="289">
        <v>24365.000000000004</v>
      </c>
      <c r="CB81" s="297">
        <v>14980</v>
      </c>
      <c r="CC81" s="297">
        <v>9385.0000000000036</v>
      </c>
      <c r="CD81" s="302">
        <v>1.6265020026702273</v>
      </c>
      <c r="CE81" s="306">
        <v>16020</v>
      </c>
      <c r="CF81" s="297">
        <v>8345.0000000000036</v>
      </c>
      <c r="CG81" s="311">
        <v>1.5209113607990015</v>
      </c>
    </row>
    <row r="82" spans="5:85">
      <c r="E82" s="289">
        <v>15550</v>
      </c>
      <c r="G82" s="352">
        <v>76</v>
      </c>
      <c r="H82" s="289">
        <v>13640</v>
      </c>
      <c r="I82" s="289">
        <v>15004.000000000002</v>
      </c>
      <c r="J82" s="297">
        <v>13600</v>
      </c>
      <c r="K82" s="297">
        <v>1404.0000000000018</v>
      </c>
      <c r="L82" s="302">
        <v>1.1032352941176471</v>
      </c>
      <c r="M82" s="306">
        <v>14660</v>
      </c>
      <c r="N82" s="297">
        <v>344.00000000000182</v>
      </c>
      <c r="O82" s="311">
        <v>1.0234652114597547</v>
      </c>
      <c r="Q82" s="352">
        <v>76</v>
      </c>
      <c r="R82" s="289">
        <v>14340</v>
      </c>
      <c r="S82" s="289">
        <v>15774.000000000002</v>
      </c>
      <c r="T82" s="297">
        <v>13610</v>
      </c>
      <c r="U82" s="297">
        <v>2164.0000000000018</v>
      </c>
      <c r="V82" s="302">
        <v>1.1590007347538576</v>
      </c>
      <c r="W82" s="306">
        <v>14670</v>
      </c>
      <c r="X82" s="297">
        <v>1104.0000000000018</v>
      </c>
      <c r="Y82" s="311">
        <v>1.0752556237218815</v>
      </c>
      <c r="AA82" s="352">
        <v>76</v>
      </c>
      <c r="AB82" s="289">
        <v>14840</v>
      </c>
      <c r="AC82" s="289">
        <v>16324.000000000002</v>
      </c>
      <c r="AD82" s="297">
        <v>14350</v>
      </c>
      <c r="AE82" s="297">
        <v>1974.0000000000018</v>
      </c>
      <c r="AF82" s="302">
        <v>1.1375609756097562</v>
      </c>
      <c r="AG82" s="306">
        <v>15410</v>
      </c>
      <c r="AH82" s="297">
        <v>914.00000000000182</v>
      </c>
      <c r="AI82" s="311">
        <v>1.0593121349772876</v>
      </c>
      <c r="AK82" s="352">
        <v>76</v>
      </c>
      <c r="AL82" s="289">
        <v>15340</v>
      </c>
      <c r="AM82" s="289">
        <v>16874</v>
      </c>
      <c r="AN82" s="297">
        <v>14390</v>
      </c>
      <c r="AO82" s="297">
        <v>2484</v>
      </c>
      <c r="AP82" s="302">
        <v>1.172619874913134</v>
      </c>
      <c r="AQ82" s="306">
        <v>15450</v>
      </c>
      <c r="AR82" s="297">
        <v>1424</v>
      </c>
      <c r="AS82" s="311">
        <v>1.0921682847896441</v>
      </c>
      <c r="AU82" s="352">
        <v>76</v>
      </c>
      <c r="AV82" s="289">
        <v>16340</v>
      </c>
      <c r="AW82" s="289">
        <v>17974</v>
      </c>
      <c r="AX82" s="297">
        <v>14420</v>
      </c>
      <c r="AY82" s="297">
        <v>3554</v>
      </c>
      <c r="AZ82" s="302">
        <v>1.2464632454923716</v>
      </c>
      <c r="BA82" s="306">
        <v>15470</v>
      </c>
      <c r="BB82" s="297">
        <v>2504</v>
      </c>
      <c r="BC82" s="311">
        <v>1.1618616677440208</v>
      </c>
      <c r="BE82" s="352">
        <v>76</v>
      </c>
      <c r="BF82" s="289">
        <v>17340</v>
      </c>
      <c r="BG82" s="289">
        <v>19074</v>
      </c>
      <c r="BH82" s="297">
        <v>14560</v>
      </c>
      <c r="BI82" s="297">
        <v>4514</v>
      </c>
      <c r="BJ82" s="302">
        <v>1.3100274725274725</v>
      </c>
      <c r="BK82" s="306">
        <v>15620</v>
      </c>
      <c r="BL82" s="297">
        <v>3454</v>
      </c>
      <c r="BM82" s="311">
        <v>1.2211267605633802</v>
      </c>
      <c r="BO82" s="352">
        <v>76</v>
      </c>
      <c r="BP82" s="289">
        <v>19840</v>
      </c>
      <c r="BQ82" s="289">
        <v>21824</v>
      </c>
      <c r="BR82" s="297">
        <v>14940</v>
      </c>
      <c r="BS82" s="297">
        <v>6884</v>
      </c>
      <c r="BT82" s="302">
        <v>1.460776439089692</v>
      </c>
      <c r="BU82" s="306">
        <v>16000</v>
      </c>
      <c r="BV82" s="297">
        <v>5824</v>
      </c>
      <c r="BW82" s="311">
        <v>1.3640000000000001</v>
      </c>
      <c r="BY82" s="352">
        <v>76</v>
      </c>
      <c r="BZ82" s="289">
        <v>22340</v>
      </c>
      <c r="CA82" s="289">
        <v>24574.000000000004</v>
      </c>
      <c r="CB82" s="297">
        <v>15180</v>
      </c>
      <c r="CC82" s="297">
        <v>9394.0000000000036</v>
      </c>
      <c r="CD82" s="302">
        <v>1.6188405797101453</v>
      </c>
      <c r="CE82" s="306">
        <v>16230</v>
      </c>
      <c r="CF82" s="297">
        <v>8344.0000000000036</v>
      </c>
      <c r="CG82" s="311">
        <v>1.5141096734442392</v>
      </c>
    </row>
    <row r="83" spans="5:85">
      <c r="E83" s="289">
        <v>15760</v>
      </c>
      <c r="G83" s="352">
        <v>77</v>
      </c>
      <c r="H83" s="289">
        <v>13830</v>
      </c>
      <c r="I83" s="289">
        <v>15213.000000000002</v>
      </c>
      <c r="J83" s="297">
        <v>13790</v>
      </c>
      <c r="K83" s="297">
        <v>1423.0000000000018</v>
      </c>
      <c r="L83" s="302">
        <v>1.1031907179115301</v>
      </c>
      <c r="M83" s="306">
        <v>14860</v>
      </c>
      <c r="N83" s="297">
        <v>353.00000000000182</v>
      </c>
      <c r="O83" s="311">
        <v>1.0237550471063259</v>
      </c>
      <c r="Q83" s="352">
        <v>77</v>
      </c>
      <c r="R83" s="289">
        <v>14530</v>
      </c>
      <c r="S83" s="289">
        <v>15983.000000000002</v>
      </c>
      <c r="T83" s="297">
        <v>13800</v>
      </c>
      <c r="U83" s="297">
        <v>2183.0000000000018</v>
      </c>
      <c r="V83" s="302">
        <v>1.1581884057971015</v>
      </c>
      <c r="W83" s="306">
        <v>14870</v>
      </c>
      <c r="X83" s="297">
        <v>1113.0000000000018</v>
      </c>
      <c r="Y83" s="311">
        <v>1.0748486886348354</v>
      </c>
      <c r="AA83" s="352">
        <v>77</v>
      </c>
      <c r="AB83" s="289">
        <v>15030</v>
      </c>
      <c r="AC83" s="289">
        <v>16533</v>
      </c>
      <c r="AD83" s="297">
        <v>14550</v>
      </c>
      <c r="AE83" s="297">
        <v>1983</v>
      </c>
      <c r="AF83" s="302">
        <v>1.1362886597938144</v>
      </c>
      <c r="AG83" s="306">
        <v>15620</v>
      </c>
      <c r="AH83" s="297">
        <v>913</v>
      </c>
      <c r="AI83" s="311">
        <v>1.0584507042253521</v>
      </c>
      <c r="AK83" s="352">
        <v>77</v>
      </c>
      <c r="AL83" s="289">
        <v>15530</v>
      </c>
      <c r="AM83" s="289">
        <v>17083</v>
      </c>
      <c r="AN83" s="297">
        <v>14590</v>
      </c>
      <c r="AO83" s="297">
        <v>2493</v>
      </c>
      <c r="AP83" s="302">
        <v>1.170870459218643</v>
      </c>
      <c r="AQ83" s="306">
        <v>15660</v>
      </c>
      <c r="AR83" s="297">
        <v>1423</v>
      </c>
      <c r="AS83" s="311">
        <v>1.0908684546615581</v>
      </c>
      <c r="AU83" s="352">
        <v>77</v>
      </c>
      <c r="AV83" s="289">
        <v>16530</v>
      </c>
      <c r="AW83" s="289">
        <v>18183</v>
      </c>
      <c r="AX83" s="297">
        <v>14610</v>
      </c>
      <c r="AY83" s="297">
        <v>3573</v>
      </c>
      <c r="AZ83" s="302">
        <v>1.244558521560575</v>
      </c>
      <c r="BA83" s="306">
        <v>15680</v>
      </c>
      <c r="BB83" s="297">
        <v>2503</v>
      </c>
      <c r="BC83" s="311">
        <v>1.1596301020408164</v>
      </c>
      <c r="BE83" s="352">
        <v>77</v>
      </c>
      <c r="BF83" s="289">
        <v>17530</v>
      </c>
      <c r="BG83" s="289">
        <v>19283</v>
      </c>
      <c r="BH83" s="297">
        <v>14760</v>
      </c>
      <c r="BI83" s="297">
        <v>4523</v>
      </c>
      <c r="BJ83" s="302">
        <v>1.3064363143631437</v>
      </c>
      <c r="BK83" s="306">
        <v>15820</v>
      </c>
      <c r="BL83" s="297">
        <v>3463</v>
      </c>
      <c r="BM83" s="311">
        <v>1.2189001264222503</v>
      </c>
      <c r="BO83" s="352">
        <v>77</v>
      </c>
      <c r="BP83" s="289">
        <v>20030</v>
      </c>
      <c r="BQ83" s="289">
        <v>22033</v>
      </c>
      <c r="BR83" s="297">
        <v>15140</v>
      </c>
      <c r="BS83" s="297">
        <v>6893</v>
      </c>
      <c r="BT83" s="302">
        <v>1.4552840158520475</v>
      </c>
      <c r="BU83" s="306">
        <v>16210</v>
      </c>
      <c r="BV83" s="297">
        <v>5823</v>
      </c>
      <c r="BW83" s="311">
        <v>1.3592227020357803</v>
      </c>
      <c r="BY83" s="352">
        <v>77</v>
      </c>
      <c r="BZ83" s="289">
        <v>22530</v>
      </c>
      <c r="CA83" s="289">
        <v>24783.000000000004</v>
      </c>
      <c r="CB83" s="297">
        <v>15370</v>
      </c>
      <c r="CC83" s="297">
        <v>9413.0000000000036</v>
      </c>
      <c r="CD83" s="302">
        <v>1.6124268054651922</v>
      </c>
      <c r="CE83" s="306">
        <v>16440</v>
      </c>
      <c r="CF83" s="297">
        <v>8343.0000000000036</v>
      </c>
      <c r="CG83" s="311">
        <v>1.5074817518248178</v>
      </c>
    </row>
    <row r="84" spans="5:85">
      <c r="E84" s="289">
        <v>15970</v>
      </c>
      <c r="G84" s="352">
        <v>78</v>
      </c>
      <c r="H84" s="289">
        <v>14020</v>
      </c>
      <c r="I84" s="289">
        <v>15422.000000000002</v>
      </c>
      <c r="J84" s="297">
        <v>13980</v>
      </c>
      <c r="K84" s="297">
        <v>1442.0000000000018</v>
      </c>
      <c r="L84" s="302">
        <v>1.1031473533619458</v>
      </c>
      <c r="M84" s="306">
        <v>15050</v>
      </c>
      <c r="N84" s="297">
        <v>372.00000000000182</v>
      </c>
      <c r="O84" s="311">
        <v>1.0247176079734222</v>
      </c>
      <c r="Q84" s="352">
        <v>78</v>
      </c>
      <c r="R84" s="289">
        <v>14720</v>
      </c>
      <c r="S84" s="289">
        <v>16192.000000000002</v>
      </c>
      <c r="T84" s="297">
        <v>13990</v>
      </c>
      <c r="U84" s="297">
        <v>2202.0000000000018</v>
      </c>
      <c r="V84" s="302">
        <v>1.1573981415296641</v>
      </c>
      <c r="W84" s="306">
        <v>15070</v>
      </c>
      <c r="X84" s="297">
        <v>1122.0000000000018</v>
      </c>
      <c r="Y84" s="311">
        <v>1.0744525547445256</v>
      </c>
      <c r="AA84" s="352">
        <v>78</v>
      </c>
      <c r="AB84" s="289">
        <v>15220</v>
      </c>
      <c r="AC84" s="289">
        <v>16742</v>
      </c>
      <c r="AD84" s="297">
        <v>14750</v>
      </c>
      <c r="AE84" s="297">
        <v>1992</v>
      </c>
      <c r="AF84" s="302">
        <v>1.1350508474576271</v>
      </c>
      <c r="AG84" s="306">
        <v>15820</v>
      </c>
      <c r="AH84" s="297">
        <v>922</v>
      </c>
      <c r="AI84" s="311">
        <v>1.0582806573957015</v>
      </c>
      <c r="AK84" s="352">
        <v>78</v>
      </c>
      <c r="AL84" s="289">
        <v>15720</v>
      </c>
      <c r="AM84" s="289">
        <v>17292</v>
      </c>
      <c r="AN84" s="297">
        <v>14790</v>
      </c>
      <c r="AO84" s="297">
        <v>2502</v>
      </c>
      <c r="AP84" s="302">
        <v>1.1691683569979716</v>
      </c>
      <c r="AQ84" s="306">
        <v>15870</v>
      </c>
      <c r="AR84" s="297">
        <v>1422</v>
      </c>
      <c r="AS84" s="311">
        <v>1.0896030245746693</v>
      </c>
      <c r="AU84" s="352">
        <v>78</v>
      </c>
      <c r="AV84" s="289">
        <v>16720</v>
      </c>
      <c r="AW84" s="289">
        <v>18392</v>
      </c>
      <c r="AX84" s="297">
        <v>14810</v>
      </c>
      <c r="AY84" s="297">
        <v>3582</v>
      </c>
      <c r="AZ84" s="302">
        <v>1.2418636056718433</v>
      </c>
      <c r="BA84" s="306">
        <v>15890</v>
      </c>
      <c r="BB84" s="297">
        <v>2502</v>
      </c>
      <c r="BC84" s="311">
        <v>1.1574575204531152</v>
      </c>
      <c r="BE84" s="352">
        <v>78</v>
      </c>
      <c r="BF84" s="289">
        <v>17720</v>
      </c>
      <c r="BG84" s="289">
        <v>19492</v>
      </c>
      <c r="BH84" s="297">
        <v>14960</v>
      </c>
      <c r="BI84" s="297">
        <v>4532</v>
      </c>
      <c r="BJ84" s="302">
        <v>1.3029411764705883</v>
      </c>
      <c r="BK84" s="306">
        <v>16030</v>
      </c>
      <c r="BL84" s="297">
        <v>3462</v>
      </c>
      <c r="BM84" s="311">
        <v>1.2159700561447286</v>
      </c>
      <c r="BO84" s="352">
        <v>78</v>
      </c>
      <c r="BP84" s="289">
        <v>20220</v>
      </c>
      <c r="BQ84" s="289">
        <v>22242</v>
      </c>
      <c r="BR84" s="297">
        <v>15340</v>
      </c>
      <c r="BS84" s="297">
        <v>6902</v>
      </c>
      <c r="BT84" s="302">
        <v>1.44993481095176</v>
      </c>
      <c r="BU84" s="306">
        <v>16420</v>
      </c>
      <c r="BV84" s="297">
        <v>5822</v>
      </c>
      <c r="BW84" s="311">
        <v>1.3545676004872107</v>
      </c>
      <c r="BY84" s="352">
        <v>78</v>
      </c>
      <c r="BZ84" s="289">
        <v>22720</v>
      </c>
      <c r="CA84" s="289">
        <v>24992.000000000004</v>
      </c>
      <c r="CB84" s="297">
        <v>15570</v>
      </c>
      <c r="CC84" s="297">
        <v>9422.0000000000036</v>
      </c>
      <c r="CD84" s="302">
        <v>1.6051380860629418</v>
      </c>
      <c r="CE84" s="306">
        <v>16650</v>
      </c>
      <c r="CF84" s="297">
        <v>8342.0000000000036</v>
      </c>
      <c r="CG84" s="311">
        <v>1.5010210210210213</v>
      </c>
    </row>
    <row r="85" spans="5:85">
      <c r="E85" s="289">
        <v>16180</v>
      </c>
      <c r="G85" s="352">
        <v>79</v>
      </c>
      <c r="H85" s="289">
        <v>14210</v>
      </c>
      <c r="I85" s="289">
        <v>15631.000000000002</v>
      </c>
      <c r="J85" s="297">
        <v>14160</v>
      </c>
      <c r="K85" s="297">
        <v>1471.0000000000018</v>
      </c>
      <c r="L85" s="302">
        <v>1.1038841807909605</v>
      </c>
      <c r="M85" s="306">
        <v>15250</v>
      </c>
      <c r="N85" s="297">
        <v>381.00000000000182</v>
      </c>
      <c r="O85" s="311">
        <v>1.0249836065573772</v>
      </c>
      <c r="Q85" s="352">
        <v>79</v>
      </c>
      <c r="R85" s="289">
        <v>14910</v>
      </c>
      <c r="S85" s="289">
        <v>16401</v>
      </c>
      <c r="T85" s="297">
        <v>14170</v>
      </c>
      <c r="U85" s="297">
        <v>2231</v>
      </c>
      <c r="V85" s="302">
        <v>1.1574453069865913</v>
      </c>
      <c r="W85" s="306">
        <v>15260</v>
      </c>
      <c r="X85" s="297">
        <v>1141</v>
      </c>
      <c r="Y85" s="311">
        <v>1.0747706422018348</v>
      </c>
      <c r="AA85" s="352">
        <v>79</v>
      </c>
      <c r="AB85" s="289">
        <v>15410</v>
      </c>
      <c r="AC85" s="289">
        <v>16951</v>
      </c>
      <c r="AD85" s="297">
        <v>14940</v>
      </c>
      <c r="AE85" s="297">
        <v>2011</v>
      </c>
      <c r="AF85" s="302">
        <v>1.1346050870147255</v>
      </c>
      <c r="AG85" s="306">
        <v>16030</v>
      </c>
      <c r="AH85" s="297">
        <v>921</v>
      </c>
      <c r="AI85" s="311">
        <v>1.0574547723019339</v>
      </c>
      <c r="AK85" s="352">
        <v>79</v>
      </c>
      <c r="AL85" s="289">
        <v>15910</v>
      </c>
      <c r="AM85" s="289">
        <v>17501</v>
      </c>
      <c r="AN85" s="297">
        <v>14990</v>
      </c>
      <c r="AO85" s="297">
        <v>2511</v>
      </c>
      <c r="AP85" s="302">
        <v>1.167511674449633</v>
      </c>
      <c r="AQ85" s="306">
        <v>16080</v>
      </c>
      <c r="AR85" s="297">
        <v>1421</v>
      </c>
      <c r="AS85" s="311">
        <v>1.0883706467661691</v>
      </c>
      <c r="AU85" s="352">
        <v>79</v>
      </c>
      <c r="AV85" s="289">
        <v>16910</v>
      </c>
      <c r="AW85" s="289">
        <v>18601</v>
      </c>
      <c r="AX85" s="297">
        <v>15010</v>
      </c>
      <c r="AY85" s="297">
        <v>3591</v>
      </c>
      <c r="AZ85" s="302">
        <v>1.2392405063291139</v>
      </c>
      <c r="BA85" s="306">
        <v>16100</v>
      </c>
      <c r="BB85" s="297">
        <v>2501</v>
      </c>
      <c r="BC85" s="311">
        <v>1.1553416149068323</v>
      </c>
      <c r="BE85" s="352">
        <v>79</v>
      </c>
      <c r="BF85" s="289">
        <v>17910</v>
      </c>
      <c r="BG85" s="289">
        <v>19701</v>
      </c>
      <c r="BH85" s="297">
        <v>15150</v>
      </c>
      <c r="BI85" s="297">
        <v>4551</v>
      </c>
      <c r="BJ85" s="302">
        <v>1.3003960396039604</v>
      </c>
      <c r="BK85" s="306">
        <v>16240</v>
      </c>
      <c r="BL85" s="297">
        <v>3461</v>
      </c>
      <c r="BM85" s="311">
        <v>1.213115763546798</v>
      </c>
      <c r="BO85" s="352">
        <v>79</v>
      </c>
      <c r="BP85" s="289">
        <v>20410</v>
      </c>
      <c r="BQ85" s="289">
        <v>22451</v>
      </c>
      <c r="BR85" s="297">
        <v>15540</v>
      </c>
      <c r="BS85" s="297">
        <v>6911</v>
      </c>
      <c r="BT85" s="302">
        <v>1.4447232947232946</v>
      </c>
      <c r="BU85" s="306">
        <v>16630</v>
      </c>
      <c r="BV85" s="297">
        <v>5821</v>
      </c>
      <c r="BW85" s="311">
        <v>1.3500300661455202</v>
      </c>
      <c r="BY85" s="352">
        <v>79</v>
      </c>
      <c r="BZ85" s="289">
        <v>22910</v>
      </c>
      <c r="CA85" s="289">
        <v>25201.000000000004</v>
      </c>
      <c r="CB85" s="297">
        <v>15770</v>
      </c>
      <c r="CC85" s="297">
        <v>9431.0000000000036</v>
      </c>
      <c r="CD85" s="302">
        <v>1.5980342422320866</v>
      </c>
      <c r="CE85" s="306">
        <v>16860</v>
      </c>
      <c r="CF85" s="297">
        <v>8341.0000000000036</v>
      </c>
      <c r="CG85" s="311">
        <v>1.4947212336892055</v>
      </c>
    </row>
    <row r="86" spans="5:85">
      <c r="E86" s="289">
        <v>16390</v>
      </c>
      <c r="G86" s="352">
        <v>80</v>
      </c>
      <c r="H86" s="289">
        <v>14400</v>
      </c>
      <c r="I86" s="289">
        <v>15840.000000000002</v>
      </c>
      <c r="J86" s="297">
        <v>14350</v>
      </c>
      <c r="K86" s="297">
        <v>1490.0000000000018</v>
      </c>
      <c r="L86" s="302">
        <v>1.1038327526132405</v>
      </c>
      <c r="M86" s="306">
        <v>15450</v>
      </c>
      <c r="N86" s="297">
        <v>390.00000000000182</v>
      </c>
      <c r="O86" s="311">
        <v>1.025242718446602</v>
      </c>
      <c r="Q86" s="352">
        <v>80</v>
      </c>
      <c r="R86" s="289">
        <v>15100</v>
      </c>
      <c r="S86" s="289">
        <v>16610</v>
      </c>
      <c r="T86" s="297">
        <v>14360</v>
      </c>
      <c r="U86" s="297">
        <v>2250</v>
      </c>
      <c r="V86" s="302">
        <v>1.1566852367688023</v>
      </c>
      <c r="W86" s="306">
        <v>15460</v>
      </c>
      <c r="X86" s="297">
        <v>1150</v>
      </c>
      <c r="Y86" s="311">
        <v>1.0743855109961191</v>
      </c>
      <c r="AA86" s="352">
        <v>80</v>
      </c>
      <c r="AB86" s="289">
        <v>15600</v>
      </c>
      <c r="AC86" s="289">
        <v>17160</v>
      </c>
      <c r="AD86" s="297">
        <v>15140</v>
      </c>
      <c r="AE86" s="297">
        <v>2020</v>
      </c>
      <c r="AF86" s="302">
        <v>1.1334214002642007</v>
      </c>
      <c r="AG86" s="306">
        <v>16240</v>
      </c>
      <c r="AH86" s="297">
        <v>920</v>
      </c>
      <c r="AI86" s="311">
        <v>1.0566502463054188</v>
      </c>
      <c r="AK86" s="352">
        <v>80</v>
      </c>
      <c r="AL86" s="289">
        <v>16100</v>
      </c>
      <c r="AM86" s="289">
        <v>17710</v>
      </c>
      <c r="AN86" s="297">
        <v>15190</v>
      </c>
      <c r="AO86" s="297">
        <v>2520</v>
      </c>
      <c r="AP86" s="302">
        <v>1.1658986175115207</v>
      </c>
      <c r="AQ86" s="306">
        <v>16290</v>
      </c>
      <c r="AR86" s="297">
        <v>1420</v>
      </c>
      <c r="AS86" s="311">
        <v>1.0871700429711479</v>
      </c>
      <c r="AU86" s="352">
        <v>80</v>
      </c>
      <c r="AV86" s="289">
        <v>17100</v>
      </c>
      <c r="AW86" s="289">
        <v>18810</v>
      </c>
      <c r="AX86" s="297">
        <v>15210</v>
      </c>
      <c r="AY86" s="297">
        <v>3600</v>
      </c>
      <c r="AZ86" s="302">
        <v>1.2366863905325445</v>
      </c>
      <c r="BA86" s="306">
        <v>16310</v>
      </c>
      <c r="BB86" s="297">
        <v>2500</v>
      </c>
      <c r="BC86" s="311">
        <v>1.1532801961986512</v>
      </c>
      <c r="BE86" s="352">
        <v>80</v>
      </c>
      <c r="BF86" s="289">
        <v>18100</v>
      </c>
      <c r="BG86" s="289">
        <v>19910</v>
      </c>
      <c r="BH86" s="297">
        <v>15350</v>
      </c>
      <c r="BI86" s="297">
        <v>4560</v>
      </c>
      <c r="BJ86" s="302">
        <v>1.2970684039087947</v>
      </c>
      <c r="BK86" s="306">
        <v>16450</v>
      </c>
      <c r="BL86" s="297">
        <v>3460</v>
      </c>
      <c r="BM86" s="311">
        <v>1.2103343465045593</v>
      </c>
      <c r="BO86" s="352">
        <v>80</v>
      </c>
      <c r="BP86" s="289">
        <v>20600</v>
      </c>
      <c r="BQ86" s="289">
        <v>22660.000000000004</v>
      </c>
      <c r="BR86" s="297">
        <v>15740</v>
      </c>
      <c r="BS86" s="297">
        <v>6920.0000000000036</v>
      </c>
      <c r="BT86" s="302">
        <v>1.4396442185514615</v>
      </c>
      <c r="BU86" s="306">
        <v>16840</v>
      </c>
      <c r="BV86" s="297">
        <v>5820.0000000000036</v>
      </c>
      <c r="BW86" s="311">
        <v>1.3456057007125892</v>
      </c>
      <c r="BY86" s="352">
        <v>80</v>
      </c>
      <c r="BZ86" s="289">
        <v>23100</v>
      </c>
      <c r="CA86" s="289">
        <v>25410.000000000004</v>
      </c>
      <c r="CB86" s="297">
        <v>15970</v>
      </c>
      <c r="CC86" s="297">
        <v>9440.0000000000036</v>
      </c>
      <c r="CD86" s="302">
        <v>1.5911083281152163</v>
      </c>
      <c r="CE86" s="306">
        <v>17070</v>
      </c>
      <c r="CF86" s="297">
        <v>8340.0000000000036</v>
      </c>
      <c r="CG86" s="311">
        <v>1.4885764499121268</v>
      </c>
    </row>
    <row r="87" spans="5:85">
      <c r="E87" s="289">
        <v>16590</v>
      </c>
      <c r="G87" s="352">
        <v>81</v>
      </c>
      <c r="H87" s="289">
        <v>14590</v>
      </c>
      <c r="I87" s="289">
        <v>16049.000000000002</v>
      </c>
      <c r="J87" s="297">
        <v>14540</v>
      </c>
      <c r="K87" s="297">
        <v>1509.0000000000018</v>
      </c>
      <c r="L87" s="302">
        <v>1.103782668500688</v>
      </c>
      <c r="M87" s="306">
        <v>15650</v>
      </c>
      <c r="N87" s="297">
        <v>399.00000000000182</v>
      </c>
      <c r="O87" s="311">
        <v>1.0254952076677317</v>
      </c>
      <c r="Q87" s="352">
        <v>81</v>
      </c>
      <c r="R87" s="289">
        <v>15290</v>
      </c>
      <c r="S87" s="289">
        <v>16819</v>
      </c>
      <c r="T87" s="297">
        <v>14550</v>
      </c>
      <c r="U87" s="297">
        <v>2269</v>
      </c>
      <c r="V87" s="302">
        <v>1.1559450171821306</v>
      </c>
      <c r="W87" s="306">
        <v>15660</v>
      </c>
      <c r="X87" s="297">
        <v>1159</v>
      </c>
      <c r="Y87" s="311">
        <v>1.0740102171136654</v>
      </c>
      <c r="AA87" s="352">
        <v>81</v>
      </c>
      <c r="AB87" s="289">
        <v>15790</v>
      </c>
      <c r="AC87" s="289">
        <v>17369</v>
      </c>
      <c r="AD87" s="297">
        <v>15340</v>
      </c>
      <c r="AE87" s="297">
        <v>2029</v>
      </c>
      <c r="AF87" s="302">
        <v>1.1322685788787483</v>
      </c>
      <c r="AG87" s="306">
        <v>16450</v>
      </c>
      <c r="AH87" s="297">
        <v>919</v>
      </c>
      <c r="AI87" s="311">
        <v>1.0558662613981762</v>
      </c>
      <c r="AK87" s="352">
        <v>81</v>
      </c>
      <c r="AL87" s="289">
        <v>16290</v>
      </c>
      <c r="AM87" s="289">
        <v>17919</v>
      </c>
      <c r="AN87" s="297">
        <v>15380</v>
      </c>
      <c r="AO87" s="297">
        <v>2539</v>
      </c>
      <c r="AP87" s="302">
        <v>1.1650845253576072</v>
      </c>
      <c r="AQ87" s="306">
        <v>16500</v>
      </c>
      <c r="AR87" s="297">
        <v>1419</v>
      </c>
      <c r="AS87" s="311">
        <v>1.0860000000000001</v>
      </c>
      <c r="AU87" s="352">
        <v>81</v>
      </c>
      <c r="AV87" s="289">
        <v>17290</v>
      </c>
      <c r="AW87" s="289">
        <v>19019</v>
      </c>
      <c r="AX87" s="297">
        <v>15410</v>
      </c>
      <c r="AY87" s="297">
        <v>3609</v>
      </c>
      <c r="AZ87" s="302">
        <v>1.2341985723556133</v>
      </c>
      <c r="BA87" s="306">
        <v>16520</v>
      </c>
      <c r="BB87" s="297">
        <v>2499</v>
      </c>
      <c r="BC87" s="311">
        <v>1.1512711864406779</v>
      </c>
      <c r="BE87" s="352">
        <v>81</v>
      </c>
      <c r="BF87" s="289">
        <v>18290</v>
      </c>
      <c r="BG87" s="289">
        <v>20119</v>
      </c>
      <c r="BH87" s="297">
        <v>15550</v>
      </c>
      <c r="BI87" s="297">
        <v>4569</v>
      </c>
      <c r="BJ87" s="302">
        <v>1.2938263665594856</v>
      </c>
      <c r="BK87" s="306">
        <v>16660</v>
      </c>
      <c r="BL87" s="297">
        <v>3459</v>
      </c>
      <c r="BM87" s="311">
        <v>1.2076230492196878</v>
      </c>
      <c r="BO87" s="352">
        <v>81</v>
      </c>
      <c r="BP87" s="289">
        <v>20790</v>
      </c>
      <c r="BQ87" s="289">
        <v>22869.000000000004</v>
      </c>
      <c r="BR87" s="297">
        <v>15930</v>
      </c>
      <c r="BS87" s="297">
        <v>6939.0000000000036</v>
      </c>
      <c r="BT87" s="302">
        <v>1.4355932203389832</v>
      </c>
      <c r="BU87" s="306">
        <v>17050</v>
      </c>
      <c r="BV87" s="297">
        <v>5819.0000000000036</v>
      </c>
      <c r="BW87" s="311">
        <v>1.3412903225806454</v>
      </c>
      <c r="BY87" s="352">
        <v>81</v>
      </c>
      <c r="BZ87" s="289">
        <v>23290</v>
      </c>
      <c r="CA87" s="289">
        <v>25619.000000000004</v>
      </c>
      <c r="CB87" s="297">
        <v>16170</v>
      </c>
      <c r="CC87" s="297">
        <v>9449.0000000000036</v>
      </c>
      <c r="CD87" s="302">
        <v>1.5843537414965989</v>
      </c>
      <c r="CE87" s="306">
        <v>17280</v>
      </c>
      <c r="CF87" s="297">
        <v>8339.0000000000036</v>
      </c>
      <c r="CG87" s="311">
        <v>1.4825810185185186</v>
      </c>
    </row>
    <row r="88" spans="5:85">
      <c r="E88" s="289">
        <v>16800</v>
      </c>
      <c r="G88" s="352">
        <v>82</v>
      </c>
      <c r="H88" s="289">
        <v>14780</v>
      </c>
      <c r="I88" s="289">
        <v>16258.000000000002</v>
      </c>
      <c r="J88" s="297">
        <v>14720</v>
      </c>
      <c r="K88" s="297">
        <v>1538.0000000000018</v>
      </c>
      <c r="L88" s="302">
        <v>1.104483695652174</v>
      </c>
      <c r="M88" s="306">
        <v>15850</v>
      </c>
      <c r="N88" s="297">
        <v>408.00000000000182</v>
      </c>
      <c r="O88" s="311">
        <v>1.0257413249211358</v>
      </c>
      <c r="Q88" s="352">
        <v>82</v>
      </c>
      <c r="R88" s="289">
        <v>15480</v>
      </c>
      <c r="S88" s="289">
        <v>17028</v>
      </c>
      <c r="T88" s="297">
        <v>14740</v>
      </c>
      <c r="U88" s="297">
        <v>2288</v>
      </c>
      <c r="V88" s="302">
        <v>1.155223880597015</v>
      </c>
      <c r="W88" s="306">
        <v>15860</v>
      </c>
      <c r="X88" s="297">
        <v>1168</v>
      </c>
      <c r="Y88" s="311">
        <v>1.0736443883984867</v>
      </c>
      <c r="AA88" s="352">
        <v>82</v>
      </c>
      <c r="AB88" s="289">
        <v>15980</v>
      </c>
      <c r="AC88" s="289">
        <v>17578</v>
      </c>
      <c r="AD88" s="297">
        <v>15540</v>
      </c>
      <c r="AE88" s="297">
        <v>2038</v>
      </c>
      <c r="AF88" s="302">
        <v>1.1311454311454312</v>
      </c>
      <c r="AG88" s="306">
        <v>16660</v>
      </c>
      <c r="AH88" s="297">
        <v>918</v>
      </c>
      <c r="AI88" s="311">
        <v>1.0551020408163265</v>
      </c>
      <c r="AK88" s="352">
        <v>82</v>
      </c>
      <c r="AL88" s="289">
        <v>16480</v>
      </c>
      <c r="AM88" s="289">
        <v>18128</v>
      </c>
      <c r="AN88" s="297">
        <v>15580</v>
      </c>
      <c r="AO88" s="297">
        <v>2548</v>
      </c>
      <c r="AP88" s="302">
        <v>1.1635430038510912</v>
      </c>
      <c r="AQ88" s="306">
        <v>16700</v>
      </c>
      <c r="AR88" s="297">
        <v>1428</v>
      </c>
      <c r="AS88" s="311">
        <v>1.085508982035928</v>
      </c>
      <c r="AU88" s="352">
        <v>82</v>
      </c>
      <c r="AV88" s="289">
        <v>17480</v>
      </c>
      <c r="AW88" s="289">
        <v>19228</v>
      </c>
      <c r="AX88" s="297">
        <v>15600</v>
      </c>
      <c r="AY88" s="297">
        <v>3628</v>
      </c>
      <c r="AZ88" s="302">
        <v>1.2325641025641025</v>
      </c>
      <c r="BA88" s="306">
        <v>16730</v>
      </c>
      <c r="BB88" s="297">
        <v>2498</v>
      </c>
      <c r="BC88" s="311">
        <v>1.1493126120741184</v>
      </c>
      <c r="BE88" s="352">
        <v>82</v>
      </c>
      <c r="BF88" s="289">
        <v>18480</v>
      </c>
      <c r="BG88" s="289">
        <v>20328</v>
      </c>
      <c r="BH88" s="297">
        <v>15750</v>
      </c>
      <c r="BI88" s="297">
        <v>4578</v>
      </c>
      <c r="BJ88" s="302">
        <v>1.2906666666666666</v>
      </c>
      <c r="BK88" s="306">
        <v>16870</v>
      </c>
      <c r="BL88" s="297">
        <v>3458</v>
      </c>
      <c r="BM88" s="311">
        <v>1.2049792531120331</v>
      </c>
      <c r="BO88" s="352">
        <v>82</v>
      </c>
      <c r="BP88" s="289">
        <v>20980</v>
      </c>
      <c r="BQ88" s="289">
        <v>23078.000000000004</v>
      </c>
      <c r="BR88" s="297">
        <v>16130</v>
      </c>
      <c r="BS88" s="297">
        <v>6948.0000000000036</v>
      </c>
      <c r="BT88" s="302">
        <v>1.4307501549907007</v>
      </c>
      <c r="BU88" s="306">
        <v>17250</v>
      </c>
      <c r="BV88" s="297">
        <v>5828.0000000000036</v>
      </c>
      <c r="BW88" s="311">
        <v>1.3378550724637683</v>
      </c>
      <c r="BY88" s="352">
        <v>82</v>
      </c>
      <c r="BZ88" s="289">
        <v>23480</v>
      </c>
      <c r="CA88" s="289">
        <v>25828.000000000004</v>
      </c>
      <c r="CB88" s="297">
        <v>16360</v>
      </c>
      <c r="CC88" s="297">
        <v>9468.0000000000036</v>
      </c>
      <c r="CD88" s="302">
        <v>1.5787286063569685</v>
      </c>
      <c r="CE88" s="306">
        <v>17490</v>
      </c>
      <c r="CF88" s="297">
        <v>8338.0000000000036</v>
      </c>
      <c r="CG88" s="311">
        <v>1.4767295597484278</v>
      </c>
    </row>
    <row r="89" spans="5:85">
      <c r="E89" s="289">
        <v>17010</v>
      </c>
      <c r="G89" s="352">
        <v>83</v>
      </c>
      <c r="H89" s="289">
        <v>14970</v>
      </c>
      <c r="I89" s="289">
        <v>16467</v>
      </c>
      <c r="J89" s="297">
        <v>14910</v>
      </c>
      <c r="K89" s="297">
        <v>1557</v>
      </c>
      <c r="L89" s="302">
        <v>1.1044265593561369</v>
      </c>
      <c r="M89" s="306">
        <v>16040</v>
      </c>
      <c r="N89" s="297">
        <v>427</v>
      </c>
      <c r="O89" s="311">
        <v>1.0266209476309227</v>
      </c>
      <c r="Q89" s="352">
        <v>83</v>
      </c>
      <c r="R89" s="289">
        <v>15670</v>
      </c>
      <c r="S89" s="289">
        <v>17237</v>
      </c>
      <c r="T89" s="297">
        <v>14920</v>
      </c>
      <c r="U89" s="297">
        <v>2317</v>
      </c>
      <c r="V89" s="302">
        <v>1.1552949061662199</v>
      </c>
      <c r="W89" s="306">
        <v>16060</v>
      </c>
      <c r="X89" s="297">
        <v>1177</v>
      </c>
      <c r="Y89" s="311">
        <v>1.0732876712328767</v>
      </c>
      <c r="AA89" s="352">
        <v>83</v>
      </c>
      <c r="AB89" s="289">
        <v>16170</v>
      </c>
      <c r="AC89" s="289">
        <v>17787</v>
      </c>
      <c r="AD89" s="297">
        <v>15740</v>
      </c>
      <c r="AE89" s="297">
        <v>2047</v>
      </c>
      <c r="AF89" s="302">
        <v>1.1300508259212199</v>
      </c>
      <c r="AG89" s="306">
        <v>16870</v>
      </c>
      <c r="AH89" s="297">
        <v>917</v>
      </c>
      <c r="AI89" s="311">
        <v>1.0543568464730291</v>
      </c>
      <c r="AK89" s="352">
        <v>83</v>
      </c>
      <c r="AL89" s="289">
        <v>16670</v>
      </c>
      <c r="AM89" s="289">
        <v>18337</v>
      </c>
      <c r="AN89" s="297">
        <v>15780</v>
      </c>
      <c r="AO89" s="297">
        <v>2557</v>
      </c>
      <c r="AP89" s="302">
        <v>1.162040557667934</v>
      </c>
      <c r="AQ89" s="306">
        <v>16910</v>
      </c>
      <c r="AR89" s="297">
        <v>1427</v>
      </c>
      <c r="AS89" s="311">
        <v>1.084387936132466</v>
      </c>
      <c r="AU89" s="352">
        <v>83</v>
      </c>
      <c r="AV89" s="289">
        <v>17670</v>
      </c>
      <c r="AW89" s="289">
        <v>19437</v>
      </c>
      <c r="AX89" s="297">
        <v>15800</v>
      </c>
      <c r="AY89" s="297">
        <v>3637</v>
      </c>
      <c r="AZ89" s="302">
        <v>1.2301898734177215</v>
      </c>
      <c r="BA89" s="306">
        <v>16940</v>
      </c>
      <c r="BB89" s="297">
        <v>2497</v>
      </c>
      <c r="BC89" s="311">
        <v>1.1474025974025974</v>
      </c>
      <c r="BE89" s="352">
        <v>83</v>
      </c>
      <c r="BF89" s="289">
        <v>18670</v>
      </c>
      <c r="BG89" s="289">
        <v>20537</v>
      </c>
      <c r="BH89" s="297">
        <v>15950</v>
      </c>
      <c r="BI89" s="297">
        <v>4587</v>
      </c>
      <c r="BJ89" s="302">
        <v>1.2875862068965518</v>
      </c>
      <c r="BK89" s="306">
        <v>17080</v>
      </c>
      <c r="BL89" s="297">
        <v>3457</v>
      </c>
      <c r="BM89" s="311">
        <v>1.202400468384075</v>
      </c>
      <c r="BO89" s="352">
        <v>83</v>
      </c>
      <c r="BP89" s="289">
        <v>21170</v>
      </c>
      <c r="BQ89" s="289">
        <v>23287.000000000004</v>
      </c>
      <c r="BR89" s="297">
        <v>16330</v>
      </c>
      <c r="BS89" s="297">
        <v>6957.0000000000036</v>
      </c>
      <c r="BT89" s="302">
        <v>1.4260257195345991</v>
      </c>
      <c r="BU89" s="306">
        <v>17460</v>
      </c>
      <c r="BV89" s="297">
        <v>5827.0000000000036</v>
      </c>
      <c r="BW89" s="311">
        <v>1.3337342497136313</v>
      </c>
      <c r="BY89" s="352">
        <v>83</v>
      </c>
      <c r="BZ89" s="289">
        <v>23670</v>
      </c>
      <c r="CA89" s="289">
        <v>26037.000000000004</v>
      </c>
      <c r="CB89" s="297">
        <v>16560</v>
      </c>
      <c r="CC89" s="297">
        <v>9477.0000000000036</v>
      </c>
      <c r="CD89" s="302">
        <v>1.5722826086956523</v>
      </c>
      <c r="CE89" s="306">
        <v>17690</v>
      </c>
      <c r="CF89" s="297">
        <v>8347.0000000000036</v>
      </c>
      <c r="CG89" s="311">
        <v>1.4718485019785192</v>
      </c>
    </row>
    <row r="90" spans="5:85">
      <c r="E90" s="289">
        <v>17220</v>
      </c>
      <c r="G90" s="352">
        <v>84</v>
      </c>
      <c r="H90" s="289">
        <v>15160</v>
      </c>
      <c r="I90" s="289">
        <v>16676</v>
      </c>
      <c r="J90" s="297">
        <v>15100</v>
      </c>
      <c r="K90" s="297">
        <v>1576</v>
      </c>
      <c r="L90" s="302">
        <v>1.1043708609271523</v>
      </c>
      <c r="M90" s="306">
        <v>16240</v>
      </c>
      <c r="N90" s="297">
        <v>436</v>
      </c>
      <c r="O90" s="311">
        <v>1.026847290640394</v>
      </c>
      <c r="Q90" s="352">
        <v>84</v>
      </c>
      <c r="R90" s="289">
        <v>15860</v>
      </c>
      <c r="S90" s="289">
        <v>17446</v>
      </c>
      <c r="T90" s="297">
        <v>15110</v>
      </c>
      <c r="U90" s="297">
        <v>2336</v>
      </c>
      <c r="V90" s="302">
        <v>1.1545996029119787</v>
      </c>
      <c r="W90" s="306">
        <v>16250</v>
      </c>
      <c r="X90" s="297">
        <v>1196</v>
      </c>
      <c r="Y90" s="311">
        <v>1.0736000000000001</v>
      </c>
      <c r="AA90" s="352">
        <v>84</v>
      </c>
      <c r="AB90" s="289">
        <v>16360</v>
      </c>
      <c r="AC90" s="289">
        <v>17996</v>
      </c>
      <c r="AD90" s="297">
        <v>15930</v>
      </c>
      <c r="AE90" s="297">
        <v>2066</v>
      </c>
      <c r="AF90" s="302">
        <v>1.1296924042686756</v>
      </c>
      <c r="AG90" s="306">
        <v>17080</v>
      </c>
      <c r="AH90" s="297">
        <v>916</v>
      </c>
      <c r="AI90" s="311">
        <v>1.0536299765807962</v>
      </c>
      <c r="AK90" s="352">
        <v>84</v>
      </c>
      <c r="AL90" s="289">
        <v>16860</v>
      </c>
      <c r="AM90" s="289">
        <v>18546</v>
      </c>
      <c r="AN90" s="297">
        <v>15980</v>
      </c>
      <c r="AO90" s="297">
        <v>2566</v>
      </c>
      <c r="AP90" s="302">
        <v>1.1605757196495619</v>
      </c>
      <c r="AQ90" s="306">
        <v>17120</v>
      </c>
      <c r="AR90" s="297">
        <v>1426</v>
      </c>
      <c r="AS90" s="311">
        <v>1.0832943925233645</v>
      </c>
      <c r="AU90" s="352">
        <v>84</v>
      </c>
      <c r="AV90" s="289">
        <v>17860</v>
      </c>
      <c r="AW90" s="289">
        <v>19646</v>
      </c>
      <c r="AX90" s="297">
        <v>16000</v>
      </c>
      <c r="AY90" s="297">
        <v>3646</v>
      </c>
      <c r="AZ90" s="302">
        <v>1.227875</v>
      </c>
      <c r="BA90" s="306">
        <v>17140</v>
      </c>
      <c r="BB90" s="297">
        <v>2506</v>
      </c>
      <c r="BC90" s="311">
        <v>1.1462077012835472</v>
      </c>
      <c r="BE90" s="352">
        <v>84</v>
      </c>
      <c r="BF90" s="289">
        <v>18860</v>
      </c>
      <c r="BG90" s="289">
        <v>20746</v>
      </c>
      <c r="BH90" s="297">
        <v>16140</v>
      </c>
      <c r="BI90" s="297">
        <v>4606</v>
      </c>
      <c r="BJ90" s="302">
        <v>1.2853779429987608</v>
      </c>
      <c r="BK90" s="306">
        <v>17290</v>
      </c>
      <c r="BL90" s="297">
        <v>3456</v>
      </c>
      <c r="BM90" s="311">
        <v>1.1998843262001158</v>
      </c>
      <c r="BO90" s="352">
        <v>84</v>
      </c>
      <c r="BP90" s="289">
        <v>21360</v>
      </c>
      <c r="BQ90" s="289">
        <v>23496.000000000004</v>
      </c>
      <c r="BR90" s="297">
        <v>16530</v>
      </c>
      <c r="BS90" s="297">
        <v>6966.0000000000036</v>
      </c>
      <c r="BT90" s="302">
        <v>1.4214156079854812</v>
      </c>
      <c r="BU90" s="306">
        <v>17670</v>
      </c>
      <c r="BV90" s="297">
        <v>5826.0000000000036</v>
      </c>
      <c r="BW90" s="311">
        <v>1.3297113752122243</v>
      </c>
      <c r="BY90" s="352">
        <v>84</v>
      </c>
      <c r="BZ90" s="289">
        <v>23860</v>
      </c>
      <c r="CA90" s="289">
        <v>26246.000000000004</v>
      </c>
      <c r="CB90" s="297">
        <v>16760</v>
      </c>
      <c r="CC90" s="297">
        <v>9486.0000000000036</v>
      </c>
      <c r="CD90" s="302">
        <v>1.5659904534606208</v>
      </c>
      <c r="CE90" s="306">
        <v>17900</v>
      </c>
      <c r="CF90" s="297">
        <v>8346.0000000000036</v>
      </c>
      <c r="CG90" s="311">
        <v>1.4662569832402237</v>
      </c>
    </row>
    <row r="91" spans="5:85">
      <c r="E91" s="289">
        <v>17430</v>
      </c>
      <c r="G91" s="352">
        <v>85</v>
      </c>
      <c r="H91" s="289">
        <v>15350</v>
      </c>
      <c r="I91" s="289">
        <v>16885</v>
      </c>
      <c r="J91" s="297">
        <v>15290</v>
      </c>
      <c r="K91" s="297">
        <v>1595</v>
      </c>
      <c r="L91" s="302">
        <v>1.1043165467625899</v>
      </c>
      <c r="M91" s="306">
        <v>16440</v>
      </c>
      <c r="N91" s="297">
        <v>445</v>
      </c>
      <c r="O91" s="311">
        <v>1.0270681265206814</v>
      </c>
      <c r="Q91" s="352">
        <v>85</v>
      </c>
      <c r="R91" s="289">
        <v>16050</v>
      </c>
      <c r="S91" s="289">
        <v>17655</v>
      </c>
      <c r="T91" s="297">
        <v>15300</v>
      </c>
      <c r="U91" s="297">
        <v>2355</v>
      </c>
      <c r="V91" s="302">
        <v>1.1539215686274509</v>
      </c>
      <c r="W91" s="306">
        <v>16450</v>
      </c>
      <c r="X91" s="297">
        <v>1205</v>
      </c>
      <c r="Y91" s="311">
        <v>1.0732522796352584</v>
      </c>
      <c r="AA91" s="352">
        <v>85</v>
      </c>
      <c r="AB91" s="289">
        <v>16550</v>
      </c>
      <c r="AC91" s="289">
        <v>18205</v>
      </c>
      <c r="AD91" s="297">
        <v>16130</v>
      </c>
      <c r="AE91" s="297">
        <v>2075</v>
      </c>
      <c r="AF91" s="302">
        <v>1.1286422814631123</v>
      </c>
      <c r="AG91" s="306">
        <v>17290</v>
      </c>
      <c r="AH91" s="297">
        <v>915</v>
      </c>
      <c r="AI91" s="311">
        <v>1.0529207634470792</v>
      </c>
      <c r="AK91" s="352">
        <v>85</v>
      </c>
      <c r="AL91" s="289">
        <v>17050</v>
      </c>
      <c r="AM91" s="289">
        <v>18755</v>
      </c>
      <c r="AN91" s="297">
        <v>16180</v>
      </c>
      <c r="AO91" s="297">
        <v>2575</v>
      </c>
      <c r="AP91" s="302">
        <v>1.1591470951792335</v>
      </c>
      <c r="AQ91" s="306">
        <v>17330</v>
      </c>
      <c r="AR91" s="297">
        <v>1425</v>
      </c>
      <c r="AS91" s="311">
        <v>1.0822273514137335</v>
      </c>
      <c r="AU91" s="352">
        <v>85</v>
      </c>
      <c r="AV91" s="289">
        <v>18050</v>
      </c>
      <c r="AW91" s="289">
        <v>19855</v>
      </c>
      <c r="AX91" s="297">
        <v>16200</v>
      </c>
      <c r="AY91" s="297">
        <v>3655</v>
      </c>
      <c r="AZ91" s="302">
        <v>1.2256172839506172</v>
      </c>
      <c r="BA91" s="306">
        <v>17350</v>
      </c>
      <c r="BB91" s="297">
        <v>2505</v>
      </c>
      <c r="BC91" s="311">
        <v>1.1443804034582132</v>
      </c>
      <c r="BE91" s="352">
        <v>85</v>
      </c>
      <c r="BF91" s="289">
        <v>19050</v>
      </c>
      <c r="BG91" s="289">
        <v>20955</v>
      </c>
      <c r="BH91" s="297">
        <v>16340</v>
      </c>
      <c r="BI91" s="297">
        <v>4615</v>
      </c>
      <c r="BJ91" s="302">
        <v>1.2824357405140758</v>
      </c>
      <c r="BK91" s="306">
        <v>17500</v>
      </c>
      <c r="BL91" s="297">
        <v>3455</v>
      </c>
      <c r="BM91" s="311">
        <v>1.1974285714285715</v>
      </c>
      <c r="BO91" s="352">
        <v>85</v>
      </c>
      <c r="BP91" s="289">
        <v>21550</v>
      </c>
      <c r="BQ91" s="289">
        <v>23705.000000000004</v>
      </c>
      <c r="BR91" s="297">
        <v>16730</v>
      </c>
      <c r="BS91" s="297">
        <v>6975.0000000000036</v>
      </c>
      <c r="BT91" s="302">
        <v>1.4169157202630007</v>
      </c>
      <c r="BU91" s="306">
        <v>17880</v>
      </c>
      <c r="BV91" s="297">
        <v>5825.0000000000036</v>
      </c>
      <c r="BW91" s="311">
        <v>1.3257829977628637</v>
      </c>
      <c r="BY91" s="352">
        <v>85</v>
      </c>
      <c r="BZ91" s="289">
        <v>24050</v>
      </c>
      <c r="CA91" s="289">
        <v>26455.000000000004</v>
      </c>
      <c r="CB91" s="297">
        <v>16960</v>
      </c>
      <c r="CC91" s="297">
        <v>9495.0000000000036</v>
      </c>
      <c r="CD91" s="302">
        <v>1.5598466981132078</v>
      </c>
      <c r="CE91" s="306">
        <v>18110</v>
      </c>
      <c r="CF91" s="297">
        <v>8345.0000000000036</v>
      </c>
      <c r="CG91" s="311">
        <v>1.4607951408061846</v>
      </c>
    </row>
    <row r="92" spans="5:85">
      <c r="E92" s="289">
        <v>17640</v>
      </c>
      <c r="G92" s="352">
        <v>86</v>
      </c>
      <c r="H92" s="289">
        <v>15540</v>
      </c>
      <c r="I92" s="289">
        <v>17094</v>
      </c>
      <c r="J92" s="297">
        <v>15470</v>
      </c>
      <c r="K92" s="297">
        <v>1624</v>
      </c>
      <c r="L92" s="302">
        <v>1.1049773755656109</v>
      </c>
      <c r="M92" s="306">
        <v>16640</v>
      </c>
      <c r="N92" s="297">
        <v>454</v>
      </c>
      <c r="O92" s="311">
        <v>1.0272836538461538</v>
      </c>
      <c r="Q92" s="352">
        <v>86</v>
      </c>
      <c r="R92" s="289">
        <v>16240</v>
      </c>
      <c r="S92" s="289">
        <v>17864</v>
      </c>
      <c r="T92" s="297">
        <v>15480</v>
      </c>
      <c r="U92" s="297">
        <v>2384</v>
      </c>
      <c r="V92" s="302">
        <v>1.1540051679586563</v>
      </c>
      <c r="W92" s="306">
        <v>16650</v>
      </c>
      <c r="X92" s="297">
        <v>1214</v>
      </c>
      <c r="Y92" s="311">
        <v>1.0729129129129129</v>
      </c>
      <c r="AA92" s="352">
        <v>86</v>
      </c>
      <c r="AB92" s="289">
        <v>16740</v>
      </c>
      <c r="AC92" s="289">
        <v>18414</v>
      </c>
      <c r="AD92" s="297">
        <v>16330</v>
      </c>
      <c r="AE92" s="297">
        <v>2084</v>
      </c>
      <c r="AF92" s="302">
        <v>1.1276178812002449</v>
      </c>
      <c r="AG92" s="306">
        <v>17500</v>
      </c>
      <c r="AH92" s="297">
        <v>914</v>
      </c>
      <c r="AI92" s="311">
        <v>1.0522285714285715</v>
      </c>
      <c r="AK92" s="352">
        <v>86</v>
      </c>
      <c r="AL92" s="289">
        <v>17240</v>
      </c>
      <c r="AM92" s="289">
        <v>18964</v>
      </c>
      <c r="AN92" s="297">
        <v>16370</v>
      </c>
      <c r="AO92" s="297">
        <v>2594</v>
      </c>
      <c r="AP92" s="302">
        <v>1.1584605986560781</v>
      </c>
      <c r="AQ92" s="306">
        <v>17540</v>
      </c>
      <c r="AR92" s="297">
        <v>1424</v>
      </c>
      <c r="AS92" s="311">
        <v>1.0811858608893956</v>
      </c>
      <c r="AU92" s="352">
        <v>86</v>
      </c>
      <c r="AV92" s="289">
        <v>18240</v>
      </c>
      <c r="AW92" s="289">
        <v>20064</v>
      </c>
      <c r="AX92" s="297">
        <v>16400</v>
      </c>
      <c r="AY92" s="297">
        <v>3664</v>
      </c>
      <c r="AZ92" s="302">
        <v>1.2234146341463414</v>
      </c>
      <c r="BA92" s="306">
        <v>17560</v>
      </c>
      <c r="BB92" s="297">
        <v>2504</v>
      </c>
      <c r="BC92" s="311">
        <v>1.1425968109339408</v>
      </c>
      <c r="BE92" s="352">
        <v>86</v>
      </c>
      <c r="BF92" s="289">
        <v>19240</v>
      </c>
      <c r="BG92" s="289">
        <v>21164</v>
      </c>
      <c r="BH92" s="297">
        <v>16540</v>
      </c>
      <c r="BI92" s="297">
        <v>4624</v>
      </c>
      <c r="BJ92" s="302">
        <v>1.2795646916565901</v>
      </c>
      <c r="BK92" s="306">
        <v>17710</v>
      </c>
      <c r="BL92" s="297">
        <v>3454</v>
      </c>
      <c r="BM92" s="311">
        <v>1.1950310559006212</v>
      </c>
      <c r="BO92" s="352">
        <v>86</v>
      </c>
      <c r="BP92" s="289">
        <v>21740</v>
      </c>
      <c r="BQ92" s="289">
        <v>23914.000000000004</v>
      </c>
      <c r="BR92" s="297">
        <v>16920</v>
      </c>
      <c r="BS92" s="297">
        <v>6994.0000000000036</v>
      </c>
      <c r="BT92" s="302">
        <v>1.413356973995272</v>
      </c>
      <c r="BU92" s="306">
        <v>18090</v>
      </c>
      <c r="BV92" s="297">
        <v>5824.0000000000036</v>
      </c>
      <c r="BW92" s="311">
        <v>1.3219458264234385</v>
      </c>
      <c r="BY92" s="352">
        <v>86</v>
      </c>
      <c r="BZ92" s="289">
        <v>24240</v>
      </c>
      <c r="CA92" s="289">
        <v>26664.000000000004</v>
      </c>
      <c r="CB92" s="297">
        <v>17160</v>
      </c>
      <c r="CC92" s="297">
        <v>9504.0000000000036</v>
      </c>
      <c r="CD92" s="302">
        <v>1.5538461538461541</v>
      </c>
      <c r="CE92" s="306">
        <v>18320</v>
      </c>
      <c r="CF92" s="297">
        <v>8344.0000000000036</v>
      </c>
      <c r="CG92" s="311">
        <v>1.4554585152838431</v>
      </c>
    </row>
    <row r="93" spans="5:85">
      <c r="E93" s="289">
        <v>17850</v>
      </c>
      <c r="G93" s="352">
        <v>87</v>
      </c>
      <c r="H93" s="289">
        <v>15730</v>
      </c>
      <c r="I93" s="289">
        <v>17303</v>
      </c>
      <c r="J93" s="297">
        <v>15660</v>
      </c>
      <c r="K93" s="297">
        <v>1643</v>
      </c>
      <c r="L93" s="302">
        <v>1.1049169859514687</v>
      </c>
      <c r="M93" s="306">
        <v>16840</v>
      </c>
      <c r="N93" s="297">
        <v>463</v>
      </c>
      <c r="O93" s="311">
        <v>1.0274940617577197</v>
      </c>
      <c r="Q93" s="352">
        <v>87</v>
      </c>
      <c r="R93" s="289">
        <v>16430</v>
      </c>
      <c r="S93" s="289">
        <v>18073</v>
      </c>
      <c r="T93" s="297">
        <v>15670</v>
      </c>
      <c r="U93" s="297">
        <v>2403</v>
      </c>
      <c r="V93" s="302">
        <v>1.1533503509891512</v>
      </c>
      <c r="W93" s="306">
        <v>16850</v>
      </c>
      <c r="X93" s="297">
        <v>1223</v>
      </c>
      <c r="Y93" s="311">
        <v>1.0725816023738872</v>
      </c>
      <c r="AA93" s="352">
        <v>87</v>
      </c>
      <c r="AB93" s="289">
        <v>16930</v>
      </c>
      <c r="AC93" s="289">
        <v>18623</v>
      </c>
      <c r="AD93" s="297">
        <v>16530</v>
      </c>
      <c r="AE93" s="297">
        <v>2093</v>
      </c>
      <c r="AF93" s="302">
        <v>1.1266182698124623</v>
      </c>
      <c r="AG93" s="306">
        <v>17710</v>
      </c>
      <c r="AH93" s="297">
        <v>913</v>
      </c>
      <c r="AI93" s="311">
        <v>1.0515527950310559</v>
      </c>
      <c r="AK93" s="352">
        <v>87</v>
      </c>
      <c r="AL93" s="289">
        <v>17430</v>
      </c>
      <c r="AM93" s="289">
        <v>19173</v>
      </c>
      <c r="AN93" s="297">
        <v>16570</v>
      </c>
      <c r="AO93" s="297">
        <v>2603</v>
      </c>
      <c r="AP93" s="302">
        <v>1.1570911285455643</v>
      </c>
      <c r="AQ93" s="306">
        <v>17750</v>
      </c>
      <c r="AR93" s="297">
        <v>1423</v>
      </c>
      <c r="AS93" s="311">
        <v>1.0801690140845071</v>
      </c>
      <c r="AU93" s="352">
        <v>87</v>
      </c>
      <c r="AV93" s="289">
        <v>18430</v>
      </c>
      <c r="AW93" s="289">
        <v>20273</v>
      </c>
      <c r="AX93" s="297">
        <v>16590</v>
      </c>
      <c r="AY93" s="297">
        <v>3683</v>
      </c>
      <c r="AZ93" s="302">
        <v>1.2220012055455094</v>
      </c>
      <c r="BA93" s="306">
        <v>17770</v>
      </c>
      <c r="BB93" s="297">
        <v>2503</v>
      </c>
      <c r="BC93" s="311">
        <v>1.140855374226224</v>
      </c>
      <c r="BE93" s="352">
        <v>87</v>
      </c>
      <c r="BF93" s="289">
        <v>19430</v>
      </c>
      <c r="BG93" s="289">
        <v>21373</v>
      </c>
      <c r="BH93" s="297">
        <v>16740</v>
      </c>
      <c r="BI93" s="297">
        <v>4633</v>
      </c>
      <c r="BJ93" s="302">
        <v>1.2767622461170849</v>
      </c>
      <c r="BK93" s="306">
        <v>17910</v>
      </c>
      <c r="BL93" s="297">
        <v>3463</v>
      </c>
      <c r="BM93" s="311">
        <v>1.1933556672250138</v>
      </c>
      <c r="BO93" s="352">
        <v>87</v>
      </c>
      <c r="BP93" s="289">
        <v>21930</v>
      </c>
      <c r="BQ93" s="289">
        <v>24123.000000000004</v>
      </c>
      <c r="BR93" s="297">
        <v>17120</v>
      </c>
      <c r="BS93" s="297">
        <v>7003.0000000000036</v>
      </c>
      <c r="BT93" s="302">
        <v>1.4090537383177573</v>
      </c>
      <c r="BU93" s="306">
        <v>18300</v>
      </c>
      <c r="BV93" s="297">
        <v>5823.0000000000036</v>
      </c>
      <c r="BW93" s="311">
        <v>1.3181967213114756</v>
      </c>
      <c r="BY93" s="352">
        <v>87</v>
      </c>
      <c r="BZ93" s="289">
        <v>24430</v>
      </c>
      <c r="CA93" s="289">
        <v>26873.000000000004</v>
      </c>
      <c r="CB93" s="297">
        <v>17350</v>
      </c>
      <c r="CC93" s="297">
        <v>9523.0000000000036</v>
      </c>
      <c r="CD93" s="302">
        <v>1.5488760806916428</v>
      </c>
      <c r="CE93" s="306">
        <v>18530</v>
      </c>
      <c r="CF93" s="297">
        <v>8343.0000000000036</v>
      </c>
      <c r="CG93" s="311">
        <v>1.4502428494333515</v>
      </c>
    </row>
    <row r="94" spans="5:85">
      <c r="E94" s="289">
        <v>18060</v>
      </c>
      <c r="G94" s="352">
        <v>88</v>
      </c>
      <c r="H94" s="289">
        <v>15920</v>
      </c>
      <c r="I94" s="289">
        <v>17512</v>
      </c>
      <c r="J94" s="297">
        <v>15850</v>
      </c>
      <c r="K94" s="297">
        <v>1662</v>
      </c>
      <c r="L94" s="302">
        <v>1.1048580441640379</v>
      </c>
      <c r="M94" s="306">
        <v>17030</v>
      </c>
      <c r="N94" s="297">
        <v>482</v>
      </c>
      <c r="O94" s="311">
        <v>1.0283029947152085</v>
      </c>
      <c r="Q94" s="352">
        <v>88</v>
      </c>
      <c r="R94" s="289">
        <v>16620</v>
      </c>
      <c r="S94" s="289">
        <v>18282</v>
      </c>
      <c r="T94" s="297">
        <v>15860</v>
      </c>
      <c r="U94" s="297">
        <v>2422</v>
      </c>
      <c r="V94" s="302">
        <v>1.1527112232030265</v>
      </c>
      <c r="W94" s="306">
        <v>17050</v>
      </c>
      <c r="X94" s="297">
        <v>1232</v>
      </c>
      <c r="Y94" s="311">
        <v>1.072258064516129</v>
      </c>
      <c r="AA94" s="352">
        <v>88</v>
      </c>
      <c r="AB94" s="289">
        <v>17120</v>
      </c>
      <c r="AC94" s="289">
        <v>18832</v>
      </c>
      <c r="AD94" s="297">
        <v>16730</v>
      </c>
      <c r="AE94" s="297">
        <v>2102</v>
      </c>
      <c r="AF94" s="302">
        <v>1.1256425582785416</v>
      </c>
      <c r="AG94" s="306">
        <v>17910</v>
      </c>
      <c r="AH94" s="297">
        <v>922</v>
      </c>
      <c r="AI94" s="311">
        <v>1.0514796203238415</v>
      </c>
      <c r="AK94" s="352">
        <v>88</v>
      </c>
      <c r="AL94" s="289">
        <v>17620</v>
      </c>
      <c r="AM94" s="289">
        <v>19382</v>
      </c>
      <c r="AN94" s="297">
        <v>16770</v>
      </c>
      <c r="AO94" s="297">
        <v>2612</v>
      </c>
      <c r="AP94" s="302">
        <v>1.1557543231961838</v>
      </c>
      <c r="AQ94" s="306">
        <v>17960</v>
      </c>
      <c r="AR94" s="297">
        <v>1422</v>
      </c>
      <c r="AS94" s="311">
        <v>1.0791759465478843</v>
      </c>
      <c r="AU94" s="352">
        <v>88</v>
      </c>
      <c r="AV94" s="289">
        <v>18620</v>
      </c>
      <c r="AW94" s="289">
        <v>20482</v>
      </c>
      <c r="AX94" s="297">
        <v>16790</v>
      </c>
      <c r="AY94" s="297">
        <v>3692</v>
      </c>
      <c r="AZ94" s="302">
        <v>1.2198927933293626</v>
      </c>
      <c r="BA94" s="306">
        <v>17980</v>
      </c>
      <c r="BB94" s="297">
        <v>2502</v>
      </c>
      <c r="BC94" s="311">
        <v>1.139154616240267</v>
      </c>
      <c r="BE94" s="352">
        <v>88</v>
      </c>
      <c r="BF94" s="289">
        <v>19620</v>
      </c>
      <c r="BG94" s="289">
        <v>21582</v>
      </c>
      <c r="BH94" s="297">
        <v>16940</v>
      </c>
      <c r="BI94" s="297">
        <v>4642</v>
      </c>
      <c r="BJ94" s="302">
        <v>1.2740259740259741</v>
      </c>
      <c r="BK94" s="306">
        <v>18120</v>
      </c>
      <c r="BL94" s="297">
        <v>3462</v>
      </c>
      <c r="BM94" s="311">
        <v>1.1910596026490066</v>
      </c>
      <c r="BO94" s="352">
        <v>88</v>
      </c>
      <c r="BP94" s="289">
        <v>22120</v>
      </c>
      <c r="BQ94" s="289">
        <v>24332.000000000004</v>
      </c>
      <c r="BR94" s="297">
        <v>17320</v>
      </c>
      <c r="BS94" s="297">
        <v>7012.0000000000036</v>
      </c>
      <c r="BT94" s="302">
        <v>1.4048498845265591</v>
      </c>
      <c r="BU94" s="306">
        <v>18510</v>
      </c>
      <c r="BV94" s="297">
        <v>5822.0000000000036</v>
      </c>
      <c r="BW94" s="311">
        <v>1.3145326850351164</v>
      </c>
      <c r="BY94" s="352">
        <v>88</v>
      </c>
      <c r="BZ94" s="289">
        <v>24620</v>
      </c>
      <c r="CA94" s="289">
        <v>27082.000000000004</v>
      </c>
      <c r="CB94" s="297">
        <v>17550</v>
      </c>
      <c r="CC94" s="297">
        <v>9532.0000000000036</v>
      </c>
      <c r="CD94" s="302">
        <v>1.5431339031339033</v>
      </c>
      <c r="CE94" s="306">
        <v>18740</v>
      </c>
      <c r="CF94" s="297">
        <v>8342.0000000000036</v>
      </c>
      <c r="CG94" s="311">
        <v>1.445144076840982</v>
      </c>
    </row>
    <row r="95" spans="5:85">
      <c r="E95" s="289">
        <v>18270</v>
      </c>
      <c r="G95" s="352">
        <v>89</v>
      </c>
      <c r="H95" s="289">
        <v>16110</v>
      </c>
      <c r="I95" s="289">
        <v>17721</v>
      </c>
      <c r="J95" s="297">
        <v>16030</v>
      </c>
      <c r="K95" s="297">
        <v>1691</v>
      </c>
      <c r="L95" s="302">
        <v>1.1054897067997504</v>
      </c>
      <c r="M95" s="306">
        <v>17230</v>
      </c>
      <c r="N95" s="297">
        <v>491</v>
      </c>
      <c r="O95" s="311">
        <v>1.0284968078932095</v>
      </c>
      <c r="Q95" s="352">
        <v>89</v>
      </c>
      <c r="R95" s="289">
        <v>16810</v>
      </c>
      <c r="S95" s="289">
        <v>18491</v>
      </c>
      <c r="T95" s="297">
        <v>16040</v>
      </c>
      <c r="U95" s="297">
        <v>2451</v>
      </c>
      <c r="V95" s="302">
        <v>1.1528054862842894</v>
      </c>
      <c r="W95" s="306">
        <v>17240</v>
      </c>
      <c r="X95" s="297">
        <v>1251</v>
      </c>
      <c r="Y95" s="311">
        <v>1.0725638051044084</v>
      </c>
      <c r="AA95" s="352">
        <v>89</v>
      </c>
      <c r="AB95" s="289">
        <v>17310</v>
      </c>
      <c r="AC95" s="289">
        <v>19041</v>
      </c>
      <c r="AD95" s="297">
        <v>16920</v>
      </c>
      <c r="AE95" s="297">
        <v>2121</v>
      </c>
      <c r="AF95" s="302">
        <v>1.1253546099290781</v>
      </c>
      <c r="AG95" s="306">
        <v>18120</v>
      </c>
      <c r="AH95" s="297">
        <v>921</v>
      </c>
      <c r="AI95" s="311">
        <v>1.0508278145695364</v>
      </c>
      <c r="AK95" s="352">
        <v>89</v>
      </c>
      <c r="AL95" s="289">
        <v>17810</v>
      </c>
      <c r="AM95" s="289">
        <v>19591</v>
      </c>
      <c r="AN95" s="297">
        <v>16970</v>
      </c>
      <c r="AO95" s="297">
        <v>2621</v>
      </c>
      <c r="AP95" s="302">
        <v>1.154449027695934</v>
      </c>
      <c r="AQ95" s="306">
        <v>18170</v>
      </c>
      <c r="AR95" s="297">
        <v>1421</v>
      </c>
      <c r="AS95" s="311">
        <v>1.0782058337919649</v>
      </c>
      <c r="AU95" s="352">
        <v>89</v>
      </c>
      <c r="AV95" s="289">
        <v>18810</v>
      </c>
      <c r="AW95" s="289">
        <v>20691</v>
      </c>
      <c r="AX95" s="297">
        <v>16990</v>
      </c>
      <c r="AY95" s="297">
        <v>3701</v>
      </c>
      <c r="AZ95" s="302">
        <v>1.2178340200117717</v>
      </c>
      <c r="BA95" s="306">
        <v>18190</v>
      </c>
      <c r="BB95" s="297">
        <v>2501</v>
      </c>
      <c r="BC95" s="311">
        <v>1.1374931280923584</v>
      </c>
      <c r="BE95" s="352">
        <v>89</v>
      </c>
      <c r="BF95" s="289">
        <v>19810</v>
      </c>
      <c r="BG95" s="289">
        <v>21791</v>
      </c>
      <c r="BH95" s="297">
        <v>17130</v>
      </c>
      <c r="BI95" s="297">
        <v>4661</v>
      </c>
      <c r="BJ95" s="302">
        <v>1.2720957384705196</v>
      </c>
      <c r="BK95" s="306">
        <v>18330</v>
      </c>
      <c r="BL95" s="297">
        <v>3461</v>
      </c>
      <c r="BM95" s="311">
        <v>1.1888161483906166</v>
      </c>
      <c r="BO95" s="352">
        <v>89</v>
      </c>
      <c r="BP95" s="289">
        <v>22310</v>
      </c>
      <c r="BQ95" s="289">
        <v>24541.000000000004</v>
      </c>
      <c r="BR95" s="297">
        <v>17520</v>
      </c>
      <c r="BS95" s="297">
        <v>7021.0000000000036</v>
      </c>
      <c r="BT95" s="302">
        <v>1.4007420091324203</v>
      </c>
      <c r="BU95" s="306">
        <v>18720</v>
      </c>
      <c r="BV95" s="297">
        <v>5821.0000000000036</v>
      </c>
      <c r="BW95" s="311">
        <v>1.3109508547008548</v>
      </c>
      <c r="BY95" s="352">
        <v>89</v>
      </c>
      <c r="BZ95" s="289">
        <v>24810</v>
      </c>
      <c r="CA95" s="289">
        <v>27291.000000000004</v>
      </c>
      <c r="CB95" s="297">
        <v>17750</v>
      </c>
      <c r="CC95" s="297">
        <v>9541.0000000000036</v>
      </c>
      <c r="CD95" s="302">
        <v>1.5375211267605635</v>
      </c>
      <c r="CE95" s="306">
        <v>18950</v>
      </c>
      <c r="CF95" s="297">
        <v>8341.0000000000036</v>
      </c>
      <c r="CG95" s="311">
        <v>1.4401583113456466</v>
      </c>
    </row>
    <row r="96" spans="5:85">
      <c r="E96" s="289">
        <v>18480</v>
      </c>
      <c r="G96" s="352">
        <v>90</v>
      </c>
      <c r="H96" s="289">
        <v>16300</v>
      </c>
      <c r="I96" s="289">
        <v>17930</v>
      </c>
      <c r="J96" s="297">
        <v>16220</v>
      </c>
      <c r="K96" s="297">
        <v>1710</v>
      </c>
      <c r="L96" s="302">
        <v>1.1054254007398274</v>
      </c>
      <c r="M96" s="306">
        <v>17430</v>
      </c>
      <c r="N96" s="297">
        <v>500</v>
      </c>
      <c r="O96" s="311">
        <v>1.0286861732644865</v>
      </c>
      <c r="Q96" s="352">
        <v>90</v>
      </c>
      <c r="R96" s="289">
        <v>17000</v>
      </c>
      <c r="S96" s="289">
        <v>18700</v>
      </c>
      <c r="T96" s="297">
        <v>16230</v>
      </c>
      <c r="U96" s="297">
        <v>2470</v>
      </c>
      <c r="V96" s="302">
        <v>1.1521873074553297</v>
      </c>
      <c r="W96" s="306">
        <v>17440</v>
      </c>
      <c r="X96" s="297">
        <v>1260</v>
      </c>
      <c r="Y96" s="311">
        <v>1.0722477064220184</v>
      </c>
      <c r="AA96" s="352">
        <v>90</v>
      </c>
      <c r="AB96" s="289">
        <v>17500</v>
      </c>
      <c r="AC96" s="289">
        <v>19250</v>
      </c>
      <c r="AD96" s="297">
        <v>17120</v>
      </c>
      <c r="AE96" s="297">
        <v>2130</v>
      </c>
      <c r="AF96" s="302">
        <v>1.1244158878504673</v>
      </c>
      <c r="AG96" s="306">
        <v>18330</v>
      </c>
      <c r="AH96" s="297">
        <v>920</v>
      </c>
      <c r="AI96" s="311">
        <v>1.0501909438079651</v>
      </c>
      <c r="AK96" s="352">
        <v>90</v>
      </c>
      <c r="AL96" s="289">
        <v>18000</v>
      </c>
      <c r="AM96" s="289">
        <v>19800</v>
      </c>
      <c r="AN96" s="297">
        <v>17170</v>
      </c>
      <c r="AO96" s="297">
        <v>2630</v>
      </c>
      <c r="AP96" s="302">
        <v>1.1531741409435061</v>
      </c>
      <c r="AQ96" s="306">
        <v>18380</v>
      </c>
      <c r="AR96" s="297">
        <v>1420</v>
      </c>
      <c r="AS96" s="311">
        <v>1.0772578890097932</v>
      </c>
      <c r="AU96" s="352">
        <v>90</v>
      </c>
      <c r="AV96" s="289">
        <v>19000</v>
      </c>
      <c r="AW96" s="289">
        <v>20900</v>
      </c>
      <c r="AX96" s="297">
        <v>17190</v>
      </c>
      <c r="AY96" s="297">
        <v>3710</v>
      </c>
      <c r="AZ96" s="302">
        <v>1.2158231529959278</v>
      </c>
      <c r="BA96" s="306">
        <v>18400</v>
      </c>
      <c r="BB96" s="297">
        <v>2500</v>
      </c>
      <c r="BC96" s="311">
        <v>1.1358695652173914</v>
      </c>
      <c r="BE96" s="352">
        <v>90</v>
      </c>
      <c r="BF96" s="289">
        <v>20000</v>
      </c>
      <c r="BG96" s="289">
        <v>22000</v>
      </c>
      <c r="BH96" s="297">
        <v>17330</v>
      </c>
      <c r="BI96" s="297">
        <v>4670</v>
      </c>
      <c r="BJ96" s="302">
        <v>1.2694748990190421</v>
      </c>
      <c r="BK96" s="306">
        <v>18540</v>
      </c>
      <c r="BL96" s="297">
        <v>3460</v>
      </c>
      <c r="BM96" s="311">
        <v>1.1866235167206041</v>
      </c>
      <c r="BO96" s="352">
        <v>90</v>
      </c>
      <c r="BP96" s="289">
        <v>22500</v>
      </c>
      <c r="BQ96" s="289">
        <v>24750.000000000004</v>
      </c>
      <c r="BR96" s="297">
        <v>17720</v>
      </c>
      <c r="BS96" s="297">
        <v>7030.0000000000036</v>
      </c>
      <c r="BT96" s="302">
        <v>1.3967268623024833</v>
      </c>
      <c r="BU96" s="306">
        <v>18930</v>
      </c>
      <c r="BV96" s="297">
        <v>5820.0000000000036</v>
      </c>
      <c r="BW96" s="311">
        <v>1.307448494453249</v>
      </c>
      <c r="BY96" s="352">
        <v>90</v>
      </c>
      <c r="BZ96" s="289">
        <v>25000</v>
      </c>
      <c r="CA96" s="289">
        <v>27500.000000000004</v>
      </c>
      <c r="CB96" s="297">
        <v>17950</v>
      </c>
      <c r="CC96" s="297">
        <v>9550.0000000000036</v>
      </c>
      <c r="CD96" s="302">
        <v>1.5320334261838442</v>
      </c>
      <c r="CE96" s="306">
        <v>19160</v>
      </c>
      <c r="CF96" s="297">
        <v>8340.0000000000036</v>
      </c>
      <c r="CG96" s="311">
        <v>1.4352818371607519</v>
      </c>
    </row>
    <row r="97" spans="5:85">
      <c r="E97" s="289">
        <v>18680</v>
      </c>
      <c r="G97" s="352">
        <v>91</v>
      </c>
      <c r="H97" s="289">
        <v>16490</v>
      </c>
      <c r="I97" s="289">
        <v>18139</v>
      </c>
      <c r="J97" s="297">
        <v>16410</v>
      </c>
      <c r="K97" s="297">
        <v>1729</v>
      </c>
      <c r="L97" s="302">
        <v>1.1053625837903718</v>
      </c>
      <c r="M97" s="306">
        <v>17630</v>
      </c>
      <c r="N97" s="297">
        <v>509</v>
      </c>
      <c r="O97" s="311">
        <v>1.0288712422007942</v>
      </c>
      <c r="Q97" s="352">
        <v>91</v>
      </c>
      <c r="R97" s="289">
        <v>17190</v>
      </c>
      <c r="S97" s="289">
        <v>18909</v>
      </c>
      <c r="T97" s="297">
        <v>16420</v>
      </c>
      <c r="U97" s="297">
        <v>2489</v>
      </c>
      <c r="V97" s="302">
        <v>1.1515834348355665</v>
      </c>
      <c r="W97" s="306">
        <v>17640</v>
      </c>
      <c r="X97" s="297">
        <v>1269</v>
      </c>
      <c r="Y97" s="311">
        <v>1.0719387755102041</v>
      </c>
      <c r="AA97" s="352">
        <v>91</v>
      </c>
      <c r="AB97" s="289">
        <v>17690</v>
      </c>
      <c r="AC97" s="289">
        <v>19459</v>
      </c>
      <c r="AD97" s="297">
        <v>17320</v>
      </c>
      <c r="AE97" s="297">
        <v>2139</v>
      </c>
      <c r="AF97" s="302">
        <v>1.123498845265589</v>
      </c>
      <c r="AG97" s="306">
        <v>18540</v>
      </c>
      <c r="AH97" s="297">
        <v>919</v>
      </c>
      <c r="AI97" s="311">
        <v>1.0495685005393742</v>
      </c>
      <c r="AK97" s="352">
        <v>91</v>
      </c>
      <c r="AL97" s="289">
        <v>18190</v>
      </c>
      <c r="AM97" s="289">
        <v>20009</v>
      </c>
      <c r="AN97" s="297">
        <v>17360</v>
      </c>
      <c r="AO97" s="297">
        <v>2649</v>
      </c>
      <c r="AP97" s="302">
        <v>1.1525921658986176</v>
      </c>
      <c r="AQ97" s="306">
        <v>18590</v>
      </c>
      <c r="AR97" s="297">
        <v>1419</v>
      </c>
      <c r="AS97" s="311">
        <v>1.0763313609467455</v>
      </c>
      <c r="AU97" s="352">
        <v>91</v>
      </c>
      <c r="AV97" s="289">
        <v>19190</v>
      </c>
      <c r="AW97" s="289">
        <v>21109</v>
      </c>
      <c r="AX97" s="297">
        <v>17390</v>
      </c>
      <c r="AY97" s="297">
        <v>3719</v>
      </c>
      <c r="AZ97" s="302">
        <v>1.2138585393904542</v>
      </c>
      <c r="BA97" s="306">
        <v>18610</v>
      </c>
      <c r="BB97" s="297">
        <v>2499</v>
      </c>
      <c r="BC97" s="311">
        <v>1.1342826437399247</v>
      </c>
      <c r="BE97" s="352">
        <v>91</v>
      </c>
      <c r="BF97" s="289">
        <v>20190</v>
      </c>
      <c r="BG97" s="289">
        <v>22209</v>
      </c>
      <c r="BH97" s="297">
        <v>17530</v>
      </c>
      <c r="BI97" s="297">
        <v>4679</v>
      </c>
      <c r="BJ97" s="302">
        <v>1.2669138619509412</v>
      </c>
      <c r="BK97" s="306">
        <v>18750</v>
      </c>
      <c r="BL97" s="297">
        <v>3459</v>
      </c>
      <c r="BM97" s="311">
        <v>1.18448</v>
      </c>
      <c r="BO97" s="352">
        <v>91</v>
      </c>
      <c r="BP97" s="289">
        <v>22690</v>
      </c>
      <c r="BQ97" s="289">
        <v>24959.000000000004</v>
      </c>
      <c r="BR97" s="297">
        <v>17910</v>
      </c>
      <c r="BS97" s="297">
        <v>7049.0000000000036</v>
      </c>
      <c r="BT97" s="302">
        <v>1.3935790061418205</v>
      </c>
      <c r="BU97" s="306">
        <v>19140</v>
      </c>
      <c r="BV97" s="297">
        <v>5819.0000000000036</v>
      </c>
      <c r="BW97" s="311">
        <v>1.3040229885057473</v>
      </c>
      <c r="BY97" s="352">
        <v>91</v>
      </c>
      <c r="BZ97" s="289">
        <v>25190</v>
      </c>
      <c r="CA97" s="289">
        <v>27709.000000000004</v>
      </c>
      <c r="CB97" s="297">
        <v>18150</v>
      </c>
      <c r="CC97" s="297">
        <v>9559.0000000000036</v>
      </c>
      <c r="CD97" s="302">
        <v>1.5266666666666668</v>
      </c>
      <c r="CE97" s="306">
        <v>19370</v>
      </c>
      <c r="CF97" s="297">
        <v>8339.0000000000036</v>
      </c>
      <c r="CG97" s="311">
        <v>1.4305110996386166</v>
      </c>
    </row>
    <row r="98" spans="5:85">
      <c r="E98" s="289">
        <v>18890</v>
      </c>
      <c r="G98" s="352">
        <v>92</v>
      </c>
      <c r="H98" s="289">
        <v>16680</v>
      </c>
      <c r="I98" s="289">
        <v>18348</v>
      </c>
      <c r="J98" s="297">
        <v>16590</v>
      </c>
      <c r="K98" s="297">
        <v>1758</v>
      </c>
      <c r="L98" s="302">
        <v>1.1059674502712478</v>
      </c>
      <c r="M98" s="306">
        <v>17830</v>
      </c>
      <c r="N98" s="297">
        <v>518</v>
      </c>
      <c r="O98" s="311">
        <v>1.0290521592821089</v>
      </c>
      <c r="Q98" s="352">
        <v>92</v>
      </c>
      <c r="R98" s="289">
        <v>17380</v>
      </c>
      <c r="S98" s="289">
        <v>19118</v>
      </c>
      <c r="T98" s="297">
        <v>16610</v>
      </c>
      <c r="U98" s="297">
        <v>2508</v>
      </c>
      <c r="V98" s="302">
        <v>1.1509933774834438</v>
      </c>
      <c r="W98" s="306">
        <v>17840</v>
      </c>
      <c r="X98" s="297">
        <v>1278</v>
      </c>
      <c r="Y98" s="311">
        <v>1.0716367713004484</v>
      </c>
      <c r="AA98" s="352">
        <v>92</v>
      </c>
      <c r="AB98" s="289">
        <v>17880</v>
      </c>
      <c r="AC98" s="289">
        <v>19668</v>
      </c>
      <c r="AD98" s="297">
        <v>17520</v>
      </c>
      <c r="AE98" s="297">
        <v>2148</v>
      </c>
      <c r="AF98" s="302">
        <v>1.1226027397260274</v>
      </c>
      <c r="AG98" s="306">
        <v>18750</v>
      </c>
      <c r="AH98" s="297">
        <v>918</v>
      </c>
      <c r="AI98" s="311">
        <v>1.0489599999999999</v>
      </c>
      <c r="AK98" s="352">
        <v>92</v>
      </c>
      <c r="AL98" s="289">
        <v>18380</v>
      </c>
      <c r="AM98" s="289">
        <v>20218</v>
      </c>
      <c r="AN98" s="297">
        <v>17560</v>
      </c>
      <c r="AO98" s="297">
        <v>2658</v>
      </c>
      <c r="AP98" s="302">
        <v>1.151366742596811</v>
      </c>
      <c r="AQ98" s="306">
        <v>18790</v>
      </c>
      <c r="AR98" s="297">
        <v>1428</v>
      </c>
      <c r="AS98" s="311">
        <v>1.0759978712080893</v>
      </c>
      <c r="AU98" s="352">
        <v>92</v>
      </c>
      <c r="AV98" s="289">
        <v>19380</v>
      </c>
      <c r="AW98" s="289">
        <v>21318</v>
      </c>
      <c r="AX98" s="297">
        <v>17580</v>
      </c>
      <c r="AY98" s="297">
        <v>3738</v>
      </c>
      <c r="AZ98" s="302">
        <v>1.2126279863481229</v>
      </c>
      <c r="BA98" s="306">
        <v>18820</v>
      </c>
      <c r="BB98" s="297">
        <v>2498</v>
      </c>
      <c r="BC98" s="311">
        <v>1.1327311370882041</v>
      </c>
      <c r="BE98" s="352">
        <v>92</v>
      </c>
      <c r="BF98" s="289">
        <v>20380</v>
      </c>
      <c r="BG98" s="289">
        <v>22418</v>
      </c>
      <c r="BH98" s="297">
        <v>17730</v>
      </c>
      <c r="BI98" s="297">
        <v>4688</v>
      </c>
      <c r="BJ98" s="302">
        <v>1.2644106034968978</v>
      </c>
      <c r="BK98" s="306">
        <v>18960</v>
      </c>
      <c r="BL98" s="297">
        <v>3458</v>
      </c>
      <c r="BM98" s="311">
        <v>1.1823839662447257</v>
      </c>
      <c r="BO98" s="352">
        <v>92</v>
      </c>
      <c r="BP98" s="289">
        <v>22880</v>
      </c>
      <c r="BQ98" s="289">
        <v>25168.000000000004</v>
      </c>
      <c r="BR98" s="297">
        <v>18110</v>
      </c>
      <c r="BS98" s="297">
        <v>7058.0000000000036</v>
      </c>
      <c r="BT98" s="302">
        <v>1.3897294312534514</v>
      </c>
      <c r="BU98" s="306">
        <v>19340</v>
      </c>
      <c r="BV98" s="297">
        <v>5828.0000000000036</v>
      </c>
      <c r="BW98" s="311">
        <v>1.3013443640124096</v>
      </c>
      <c r="BY98" s="352">
        <v>92</v>
      </c>
      <c r="BZ98" s="289">
        <v>25380</v>
      </c>
      <c r="CA98" s="289">
        <v>27918.000000000004</v>
      </c>
      <c r="CB98" s="297">
        <v>18340</v>
      </c>
      <c r="CC98" s="297">
        <v>9578.0000000000036</v>
      </c>
      <c r="CD98" s="302">
        <v>1.5222464558342423</v>
      </c>
      <c r="CE98" s="306">
        <v>19580</v>
      </c>
      <c r="CF98" s="297">
        <v>8338.0000000000036</v>
      </c>
      <c r="CG98" s="311">
        <v>1.4258426966292137</v>
      </c>
    </row>
    <row r="99" spans="5:85">
      <c r="E99" s="289">
        <v>19100</v>
      </c>
      <c r="G99" s="352">
        <v>93</v>
      </c>
      <c r="H99" s="289">
        <v>16870</v>
      </c>
      <c r="I99" s="289">
        <v>18557</v>
      </c>
      <c r="J99" s="297">
        <v>16780</v>
      </c>
      <c r="K99" s="297">
        <v>1777</v>
      </c>
      <c r="L99" s="302">
        <v>1.1058998808104887</v>
      </c>
      <c r="M99" s="306">
        <v>18020</v>
      </c>
      <c r="N99" s="297">
        <v>537</v>
      </c>
      <c r="O99" s="311">
        <v>1.0298002219755826</v>
      </c>
      <c r="Q99" s="352">
        <v>93</v>
      </c>
      <c r="R99" s="289">
        <v>17570</v>
      </c>
      <c r="S99" s="289">
        <v>19327</v>
      </c>
      <c r="T99" s="297">
        <v>16790</v>
      </c>
      <c r="U99" s="297">
        <v>2537</v>
      </c>
      <c r="V99" s="302">
        <v>1.1511018463371054</v>
      </c>
      <c r="W99" s="306">
        <v>18040</v>
      </c>
      <c r="X99" s="297">
        <v>1287</v>
      </c>
      <c r="Y99" s="311">
        <v>1.0713414634146341</v>
      </c>
      <c r="AA99" s="352">
        <v>93</v>
      </c>
      <c r="AB99" s="289">
        <v>18070</v>
      </c>
      <c r="AC99" s="289">
        <v>19877</v>
      </c>
      <c r="AD99" s="297">
        <v>17720</v>
      </c>
      <c r="AE99" s="297">
        <v>2157</v>
      </c>
      <c r="AF99" s="302">
        <v>1.121726862302483</v>
      </c>
      <c r="AG99" s="306">
        <v>18960</v>
      </c>
      <c r="AH99" s="297">
        <v>917</v>
      </c>
      <c r="AI99" s="311">
        <v>1.0483649789029537</v>
      </c>
      <c r="AK99" s="352">
        <v>93</v>
      </c>
      <c r="AL99" s="289">
        <v>18570</v>
      </c>
      <c r="AM99" s="289">
        <v>20427</v>
      </c>
      <c r="AN99" s="297">
        <v>17760</v>
      </c>
      <c r="AO99" s="297">
        <v>2667</v>
      </c>
      <c r="AP99" s="302">
        <v>1.1501689189189188</v>
      </c>
      <c r="AQ99" s="306">
        <v>19000</v>
      </c>
      <c r="AR99" s="297">
        <v>1427</v>
      </c>
      <c r="AS99" s="311">
        <v>1.0751052631578948</v>
      </c>
      <c r="AU99" s="352">
        <v>93</v>
      </c>
      <c r="AV99" s="289">
        <v>19570</v>
      </c>
      <c r="AW99" s="289">
        <v>21527</v>
      </c>
      <c r="AX99" s="297">
        <v>17780</v>
      </c>
      <c r="AY99" s="297">
        <v>3747</v>
      </c>
      <c r="AZ99" s="302">
        <v>1.2107424071991002</v>
      </c>
      <c r="BA99" s="306">
        <v>19030</v>
      </c>
      <c r="BB99" s="297">
        <v>2497</v>
      </c>
      <c r="BC99" s="311">
        <v>1.13121387283237</v>
      </c>
      <c r="BE99" s="352">
        <v>93</v>
      </c>
      <c r="BF99" s="289">
        <v>20570</v>
      </c>
      <c r="BG99" s="289">
        <v>22627.000000000004</v>
      </c>
      <c r="BH99" s="297">
        <v>17930</v>
      </c>
      <c r="BI99" s="297">
        <v>4697.0000000000036</v>
      </c>
      <c r="BJ99" s="302">
        <v>1.2619631901840493</v>
      </c>
      <c r="BK99" s="306">
        <v>19170</v>
      </c>
      <c r="BL99" s="297">
        <v>3457.0000000000036</v>
      </c>
      <c r="BM99" s="311">
        <v>1.1803338549817426</v>
      </c>
      <c r="BO99" s="352">
        <v>93</v>
      </c>
      <c r="BP99" s="289">
        <v>23070</v>
      </c>
      <c r="BQ99" s="289">
        <v>25377.000000000004</v>
      </c>
      <c r="BR99" s="297">
        <v>18310</v>
      </c>
      <c r="BS99" s="297">
        <v>7067.0000000000036</v>
      </c>
      <c r="BT99" s="302">
        <v>1.3859639541234301</v>
      </c>
      <c r="BU99" s="306">
        <v>19550</v>
      </c>
      <c r="BV99" s="297">
        <v>5827.0000000000036</v>
      </c>
      <c r="BW99" s="311">
        <v>1.2980562659846548</v>
      </c>
      <c r="BY99" s="352">
        <v>93</v>
      </c>
      <c r="BZ99" s="289">
        <v>25570</v>
      </c>
      <c r="CA99" s="289">
        <v>28127.000000000004</v>
      </c>
      <c r="CB99" s="297">
        <v>18540</v>
      </c>
      <c r="CC99" s="297">
        <v>9587.0000000000036</v>
      </c>
      <c r="CD99" s="302">
        <v>1.5170981661272926</v>
      </c>
      <c r="CE99" s="306">
        <v>19780</v>
      </c>
      <c r="CF99" s="297">
        <v>8347.0000000000036</v>
      </c>
      <c r="CG99" s="311">
        <v>1.4219919110212338</v>
      </c>
    </row>
    <row r="100" spans="5:85">
      <c r="E100" s="289">
        <v>19310</v>
      </c>
      <c r="G100" s="352">
        <v>94</v>
      </c>
      <c r="H100" s="289">
        <v>17060</v>
      </c>
      <c r="I100" s="289">
        <v>18766</v>
      </c>
      <c r="J100" s="297">
        <v>16970</v>
      </c>
      <c r="K100" s="297">
        <v>1796</v>
      </c>
      <c r="L100" s="302">
        <v>1.1058338243959929</v>
      </c>
      <c r="M100" s="306">
        <v>18220</v>
      </c>
      <c r="N100" s="297">
        <v>546</v>
      </c>
      <c r="O100" s="311">
        <v>1.0299670691547749</v>
      </c>
      <c r="Q100" s="352">
        <v>94</v>
      </c>
      <c r="R100" s="289">
        <v>17760</v>
      </c>
      <c r="S100" s="289">
        <v>19536</v>
      </c>
      <c r="T100" s="297">
        <v>16980</v>
      </c>
      <c r="U100" s="297">
        <v>2556</v>
      </c>
      <c r="V100" s="302">
        <v>1.1505300353356891</v>
      </c>
      <c r="W100" s="306">
        <v>18230</v>
      </c>
      <c r="X100" s="297">
        <v>1306</v>
      </c>
      <c r="Y100" s="311">
        <v>1.0716401535929787</v>
      </c>
      <c r="AA100" s="352">
        <v>94</v>
      </c>
      <c r="AB100" s="289">
        <v>18260</v>
      </c>
      <c r="AC100" s="289">
        <v>20086</v>
      </c>
      <c r="AD100" s="297">
        <v>17910</v>
      </c>
      <c r="AE100" s="297">
        <v>2176</v>
      </c>
      <c r="AF100" s="302">
        <v>1.121496370742602</v>
      </c>
      <c r="AG100" s="306">
        <v>19170</v>
      </c>
      <c r="AH100" s="297">
        <v>916</v>
      </c>
      <c r="AI100" s="311">
        <v>1.0477829942618675</v>
      </c>
      <c r="AK100" s="352">
        <v>94</v>
      </c>
      <c r="AL100" s="289">
        <v>18760</v>
      </c>
      <c r="AM100" s="289">
        <v>20636</v>
      </c>
      <c r="AN100" s="297">
        <v>17960</v>
      </c>
      <c r="AO100" s="297">
        <v>2676</v>
      </c>
      <c r="AP100" s="302">
        <v>1.1489977728285079</v>
      </c>
      <c r="AQ100" s="306">
        <v>19210</v>
      </c>
      <c r="AR100" s="297">
        <v>1426</v>
      </c>
      <c r="AS100" s="311">
        <v>1.074232170744404</v>
      </c>
      <c r="AU100" s="352">
        <v>94</v>
      </c>
      <c r="AV100" s="289">
        <v>19760</v>
      </c>
      <c r="AW100" s="289">
        <v>21736</v>
      </c>
      <c r="AX100" s="297">
        <v>17980</v>
      </c>
      <c r="AY100" s="297">
        <v>3756</v>
      </c>
      <c r="AZ100" s="302">
        <v>1.2088987764182424</v>
      </c>
      <c r="BA100" s="306">
        <v>19230</v>
      </c>
      <c r="BB100" s="297">
        <v>2506</v>
      </c>
      <c r="BC100" s="311">
        <v>1.1303172126885075</v>
      </c>
      <c r="BE100" s="352">
        <v>94</v>
      </c>
      <c r="BF100" s="289">
        <v>20760</v>
      </c>
      <c r="BG100" s="289">
        <v>22836.000000000004</v>
      </c>
      <c r="BH100" s="297">
        <v>18120</v>
      </c>
      <c r="BI100" s="297">
        <v>4716.0000000000036</v>
      </c>
      <c r="BJ100" s="302">
        <v>1.2602649006622519</v>
      </c>
      <c r="BK100" s="306">
        <v>19380</v>
      </c>
      <c r="BL100" s="297">
        <v>3456.0000000000036</v>
      </c>
      <c r="BM100" s="311">
        <v>1.1783281733746132</v>
      </c>
      <c r="BO100" s="352">
        <v>94</v>
      </c>
      <c r="BP100" s="289">
        <v>23260</v>
      </c>
      <c r="BQ100" s="289">
        <v>25586.000000000004</v>
      </c>
      <c r="BR100" s="297">
        <v>18510</v>
      </c>
      <c r="BS100" s="297">
        <v>7076.0000000000036</v>
      </c>
      <c r="BT100" s="302">
        <v>1.3822798487304162</v>
      </c>
      <c r="BU100" s="306">
        <v>19760</v>
      </c>
      <c r="BV100" s="297">
        <v>5826.0000000000036</v>
      </c>
      <c r="BW100" s="311">
        <v>1.2948380566801621</v>
      </c>
      <c r="BY100" s="352">
        <v>94</v>
      </c>
      <c r="BZ100" s="289">
        <v>25760</v>
      </c>
      <c r="CA100" s="289">
        <v>28336.000000000004</v>
      </c>
      <c r="CB100" s="297">
        <v>18740</v>
      </c>
      <c r="CC100" s="297">
        <v>9596.0000000000036</v>
      </c>
      <c r="CD100" s="302">
        <v>1.5120597652081111</v>
      </c>
      <c r="CE100" s="306">
        <v>19990</v>
      </c>
      <c r="CF100" s="297">
        <v>8346.0000000000036</v>
      </c>
      <c r="CG100" s="311">
        <v>1.4175087543771887</v>
      </c>
    </row>
    <row r="101" spans="5:85">
      <c r="E101" s="289">
        <v>19520</v>
      </c>
      <c r="G101" s="352">
        <v>95</v>
      </c>
      <c r="H101" s="289">
        <v>17250</v>
      </c>
      <c r="I101" s="289">
        <v>18975</v>
      </c>
      <c r="J101" s="297">
        <v>17160</v>
      </c>
      <c r="K101" s="297">
        <v>1815</v>
      </c>
      <c r="L101" s="302">
        <v>1.1057692307692308</v>
      </c>
      <c r="M101" s="306">
        <v>18420</v>
      </c>
      <c r="N101" s="297">
        <v>555</v>
      </c>
      <c r="O101" s="311">
        <v>1.030130293159609</v>
      </c>
      <c r="Q101" s="352">
        <v>95</v>
      </c>
      <c r="R101" s="289">
        <v>17950</v>
      </c>
      <c r="S101" s="289">
        <v>19745</v>
      </c>
      <c r="T101" s="297">
        <v>17170</v>
      </c>
      <c r="U101" s="297">
        <v>2575</v>
      </c>
      <c r="V101" s="302">
        <v>1.1499708794408852</v>
      </c>
      <c r="W101" s="306">
        <v>18430</v>
      </c>
      <c r="X101" s="297">
        <v>1315</v>
      </c>
      <c r="Y101" s="311">
        <v>1.071351058057515</v>
      </c>
      <c r="AA101" s="352">
        <v>95</v>
      </c>
      <c r="AB101" s="289">
        <v>18450</v>
      </c>
      <c r="AC101" s="289">
        <v>20295</v>
      </c>
      <c r="AD101" s="297">
        <v>18110</v>
      </c>
      <c r="AE101" s="297">
        <v>2185</v>
      </c>
      <c r="AF101" s="302">
        <v>1.1206515737161789</v>
      </c>
      <c r="AG101" s="306">
        <v>19380</v>
      </c>
      <c r="AH101" s="297">
        <v>915</v>
      </c>
      <c r="AI101" s="311">
        <v>1.0472136222910218</v>
      </c>
      <c r="AK101" s="352">
        <v>95</v>
      </c>
      <c r="AL101" s="289">
        <v>18950</v>
      </c>
      <c r="AM101" s="289">
        <v>20845</v>
      </c>
      <c r="AN101" s="297">
        <v>18160</v>
      </c>
      <c r="AO101" s="297">
        <v>2685</v>
      </c>
      <c r="AP101" s="302">
        <v>1.1478524229074889</v>
      </c>
      <c r="AQ101" s="306">
        <v>19420</v>
      </c>
      <c r="AR101" s="297">
        <v>1425</v>
      </c>
      <c r="AS101" s="311">
        <v>1.0733779608650875</v>
      </c>
      <c r="AU101" s="352">
        <v>95</v>
      </c>
      <c r="AV101" s="289">
        <v>19950</v>
      </c>
      <c r="AW101" s="289">
        <v>21945</v>
      </c>
      <c r="AX101" s="297">
        <v>18180</v>
      </c>
      <c r="AY101" s="297">
        <v>3765</v>
      </c>
      <c r="AZ101" s="302">
        <v>1.2070957095709571</v>
      </c>
      <c r="BA101" s="306">
        <v>19440</v>
      </c>
      <c r="BB101" s="297">
        <v>2505</v>
      </c>
      <c r="BC101" s="311">
        <v>1.128858024691358</v>
      </c>
      <c r="BE101" s="352">
        <v>95</v>
      </c>
      <c r="BF101" s="289">
        <v>20950</v>
      </c>
      <c r="BG101" s="289">
        <v>23045.000000000004</v>
      </c>
      <c r="BH101" s="297">
        <v>18320</v>
      </c>
      <c r="BI101" s="297">
        <v>4725.0000000000036</v>
      </c>
      <c r="BJ101" s="302">
        <v>1.2579148471615722</v>
      </c>
      <c r="BK101" s="306">
        <v>19590</v>
      </c>
      <c r="BL101" s="297">
        <v>3455.0000000000036</v>
      </c>
      <c r="BM101" s="311">
        <v>1.1763654925982645</v>
      </c>
      <c r="BO101" s="352">
        <v>95</v>
      </c>
      <c r="BP101" s="289">
        <v>23450</v>
      </c>
      <c r="BQ101" s="289">
        <v>25795.000000000004</v>
      </c>
      <c r="BR101" s="297">
        <v>18710</v>
      </c>
      <c r="BS101" s="297">
        <v>7085.0000000000036</v>
      </c>
      <c r="BT101" s="302">
        <v>1.3786745056119725</v>
      </c>
      <c r="BU101" s="306">
        <v>19970</v>
      </c>
      <c r="BV101" s="297">
        <v>5825.0000000000036</v>
      </c>
      <c r="BW101" s="311">
        <v>1.2916875312969456</v>
      </c>
      <c r="BY101" s="352">
        <v>95</v>
      </c>
      <c r="BZ101" s="289">
        <v>25950</v>
      </c>
      <c r="CA101" s="289">
        <v>28545.000000000004</v>
      </c>
      <c r="CB101" s="297">
        <v>18940</v>
      </c>
      <c r="CC101" s="297">
        <v>9605.0000000000036</v>
      </c>
      <c r="CD101" s="302">
        <v>1.507127771911299</v>
      </c>
      <c r="CE101" s="306">
        <v>20200</v>
      </c>
      <c r="CF101" s="297">
        <v>8345.0000000000036</v>
      </c>
      <c r="CG101" s="311">
        <v>1.4131188118811884</v>
      </c>
    </row>
    <row r="102" spans="5:85">
      <c r="E102" s="289">
        <v>19730</v>
      </c>
      <c r="G102" s="352">
        <v>96</v>
      </c>
      <c r="H102" s="289">
        <v>17440</v>
      </c>
      <c r="I102" s="289">
        <v>19184</v>
      </c>
      <c r="J102" s="297">
        <v>17340</v>
      </c>
      <c r="K102" s="297">
        <v>1844</v>
      </c>
      <c r="L102" s="302">
        <v>1.1063437139561707</v>
      </c>
      <c r="M102" s="306">
        <v>18620</v>
      </c>
      <c r="N102" s="297">
        <v>564</v>
      </c>
      <c r="O102" s="311">
        <v>1.0302900107411386</v>
      </c>
      <c r="Q102" s="352">
        <v>96</v>
      </c>
      <c r="R102" s="289">
        <v>18140</v>
      </c>
      <c r="S102" s="289">
        <v>19954</v>
      </c>
      <c r="T102" s="297">
        <v>17350</v>
      </c>
      <c r="U102" s="297">
        <v>2604</v>
      </c>
      <c r="V102" s="302">
        <v>1.1500864553314121</v>
      </c>
      <c r="W102" s="306">
        <v>18630</v>
      </c>
      <c r="X102" s="297">
        <v>1324</v>
      </c>
      <c r="Y102" s="311">
        <v>1.0710681696188942</v>
      </c>
      <c r="AA102" s="352">
        <v>96</v>
      </c>
      <c r="AB102" s="289">
        <v>18640</v>
      </c>
      <c r="AC102" s="289">
        <v>20504</v>
      </c>
      <c r="AD102" s="297">
        <v>18310</v>
      </c>
      <c r="AE102" s="297">
        <v>2194</v>
      </c>
      <c r="AF102" s="302">
        <v>1.1198252321135991</v>
      </c>
      <c r="AG102" s="306">
        <v>19590</v>
      </c>
      <c r="AH102" s="297">
        <v>914</v>
      </c>
      <c r="AI102" s="311">
        <v>1.0466564573762123</v>
      </c>
      <c r="AK102" s="352">
        <v>96</v>
      </c>
      <c r="AL102" s="289">
        <v>19140</v>
      </c>
      <c r="AM102" s="289">
        <v>21054</v>
      </c>
      <c r="AN102" s="297">
        <v>18350</v>
      </c>
      <c r="AO102" s="297">
        <v>2704</v>
      </c>
      <c r="AP102" s="302">
        <v>1.1473569482288828</v>
      </c>
      <c r="AQ102" s="306">
        <v>19630</v>
      </c>
      <c r="AR102" s="297">
        <v>1424</v>
      </c>
      <c r="AS102" s="311">
        <v>1.072542027508915</v>
      </c>
      <c r="AU102" s="352">
        <v>96</v>
      </c>
      <c r="AV102" s="289">
        <v>20140</v>
      </c>
      <c r="AW102" s="289">
        <v>22154</v>
      </c>
      <c r="AX102" s="297">
        <v>18380</v>
      </c>
      <c r="AY102" s="297">
        <v>3774</v>
      </c>
      <c r="AZ102" s="302">
        <v>1.2053318824809576</v>
      </c>
      <c r="BA102" s="306">
        <v>19650</v>
      </c>
      <c r="BB102" s="297">
        <v>2504</v>
      </c>
      <c r="BC102" s="311">
        <v>1.1274300254452927</v>
      </c>
      <c r="BE102" s="352">
        <v>96</v>
      </c>
      <c r="BF102" s="289">
        <v>21140</v>
      </c>
      <c r="BG102" s="289">
        <v>23254.000000000004</v>
      </c>
      <c r="BH102" s="297">
        <v>18520</v>
      </c>
      <c r="BI102" s="297">
        <v>4734.0000000000036</v>
      </c>
      <c r="BJ102" s="302">
        <v>1.2556155507559397</v>
      </c>
      <c r="BK102" s="306">
        <v>19800</v>
      </c>
      <c r="BL102" s="297">
        <v>3454.0000000000036</v>
      </c>
      <c r="BM102" s="311">
        <v>1.1744444444444446</v>
      </c>
      <c r="BO102" s="352">
        <v>96</v>
      </c>
      <c r="BP102" s="289">
        <v>23640</v>
      </c>
      <c r="BQ102" s="289">
        <v>26004.000000000004</v>
      </c>
      <c r="BR102" s="297">
        <v>18900</v>
      </c>
      <c r="BS102" s="297">
        <v>7104.0000000000036</v>
      </c>
      <c r="BT102" s="302">
        <v>1.3758730158730161</v>
      </c>
      <c r="BU102" s="306">
        <v>20180</v>
      </c>
      <c r="BV102" s="297">
        <v>5824.0000000000036</v>
      </c>
      <c r="BW102" s="311">
        <v>1.2886025768087217</v>
      </c>
      <c r="BY102" s="352">
        <v>96</v>
      </c>
      <c r="BZ102" s="289">
        <v>26140</v>
      </c>
      <c r="CA102" s="289">
        <v>28754.000000000004</v>
      </c>
      <c r="CB102" s="297">
        <v>19140</v>
      </c>
      <c r="CC102" s="297">
        <v>9614.0000000000036</v>
      </c>
      <c r="CD102" s="302">
        <v>1.5022988505747128</v>
      </c>
      <c r="CE102" s="306">
        <v>20410</v>
      </c>
      <c r="CF102" s="297">
        <v>8344.0000000000036</v>
      </c>
      <c r="CG102" s="311">
        <v>1.4088192062714358</v>
      </c>
    </row>
    <row r="103" spans="5:85">
      <c r="E103" s="289">
        <v>19940</v>
      </c>
      <c r="G103" s="352">
        <v>97</v>
      </c>
      <c r="H103" s="289">
        <v>17630</v>
      </c>
      <c r="I103" s="289">
        <v>19393</v>
      </c>
      <c r="J103" s="297">
        <v>17530</v>
      </c>
      <c r="K103" s="297">
        <v>1863</v>
      </c>
      <c r="L103" s="302">
        <v>1.1062749572162007</v>
      </c>
      <c r="M103" s="306">
        <v>18820</v>
      </c>
      <c r="N103" s="297">
        <v>573</v>
      </c>
      <c r="O103" s="311">
        <v>1.0304463336875664</v>
      </c>
      <c r="Q103" s="352">
        <v>97</v>
      </c>
      <c r="R103" s="289">
        <v>18330</v>
      </c>
      <c r="S103" s="289">
        <v>20163</v>
      </c>
      <c r="T103" s="297">
        <v>17540</v>
      </c>
      <c r="U103" s="297">
        <v>2623</v>
      </c>
      <c r="V103" s="302">
        <v>1.1495438996579248</v>
      </c>
      <c r="W103" s="306">
        <v>18830</v>
      </c>
      <c r="X103" s="297">
        <v>1333</v>
      </c>
      <c r="Y103" s="311">
        <v>1.0707912904938928</v>
      </c>
      <c r="AA103" s="352">
        <v>97</v>
      </c>
      <c r="AB103" s="289">
        <v>18830</v>
      </c>
      <c r="AC103" s="289">
        <v>20713</v>
      </c>
      <c r="AD103" s="297">
        <v>18510</v>
      </c>
      <c r="AE103" s="297">
        <v>2203</v>
      </c>
      <c r="AF103" s="302">
        <v>1.1190167477039439</v>
      </c>
      <c r="AG103" s="306">
        <v>19800</v>
      </c>
      <c r="AH103" s="297">
        <v>913</v>
      </c>
      <c r="AI103" s="311">
        <v>1.0461111111111112</v>
      </c>
      <c r="AK103" s="352">
        <v>97</v>
      </c>
      <c r="AL103" s="289">
        <v>19330</v>
      </c>
      <c r="AM103" s="289">
        <v>21263</v>
      </c>
      <c r="AN103" s="297">
        <v>18550</v>
      </c>
      <c r="AO103" s="297">
        <v>2713</v>
      </c>
      <c r="AP103" s="302">
        <v>1.1462533692722372</v>
      </c>
      <c r="AQ103" s="306">
        <v>19840</v>
      </c>
      <c r="AR103" s="297">
        <v>1423</v>
      </c>
      <c r="AS103" s="311">
        <v>1.0717237903225807</v>
      </c>
      <c r="AU103" s="352">
        <v>97</v>
      </c>
      <c r="AV103" s="289">
        <v>20330</v>
      </c>
      <c r="AW103" s="289">
        <v>22363</v>
      </c>
      <c r="AX103" s="297">
        <v>18570</v>
      </c>
      <c r="AY103" s="297">
        <v>3793</v>
      </c>
      <c r="AZ103" s="302">
        <v>1.2042541733979537</v>
      </c>
      <c r="BA103" s="306">
        <v>19860</v>
      </c>
      <c r="BB103" s="297">
        <v>2503</v>
      </c>
      <c r="BC103" s="311">
        <v>1.1260322255790534</v>
      </c>
      <c r="BE103" s="352">
        <v>97</v>
      </c>
      <c r="BF103" s="289">
        <v>21330</v>
      </c>
      <c r="BG103" s="289">
        <v>23463.000000000004</v>
      </c>
      <c r="BH103" s="297">
        <v>18720</v>
      </c>
      <c r="BI103" s="297">
        <v>4743.0000000000036</v>
      </c>
      <c r="BJ103" s="302">
        <v>1.2533653846153847</v>
      </c>
      <c r="BK103" s="306">
        <v>20000</v>
      </c>
      <c r="BL103" s="297">
        <v>3463.0000000000036</v>
      </c>
      <c r="BM103" s="311">
        <v>1.1731500000000001</v>
      </c>
      <c r="BO103" s="352">
        <v>97</v>
      </c>
      <c r="BP103" s="289">
        <v>23830</v>
      </c>
      <c r="BQ103" s="289">
        <v>26213.000000000004</v>
      </c>
      <c r="BR103" s="297">
        <v>19100</v>
      </c>
      <c r="BS103" s="297">
        <v>7113.0000000000036</v>
      </c>
      <c r="BT103" s="302">
        <v>1.3724083769633511</v>
      </c>
      <c r="BU103" s="306">
        <v>20390</v>
      </c>
      <c r="BV103" s="297">
        <v>5823.0000000000036</v>
      </c>
      <c r="BW103" s="311">
        <v>1.2855811672388429</v>
      </c>
      <c r="BY103" s="352">
        <v>97</v>
      </c>
      <c r="BZ103" s="289">
        <v>26330</v>
      </c>
      <c r="CA103" s="289">
        <v>28963.000000000004</v>
      </c>
      <c r="CB103" s="297">
        <v>19330</v>
      </c>
      <c r="CC103" s="297">
        <v>9633.0000000000036</v>
      </c>
      <c r="CD103" s="302">
        <v>1.498344542162442</v>
      </c>
      <c r="CE103" s="306">
        <v>20620</v>
      </c>
      <c r="CF103" s="297">
        <v>8343.0000000000036</v>
      </c>
      <c r="CG103" s="311">
        <v>1.4046071774975752</v>
      </c>
    </row>
    <row r="104" spans="5:85">
      <c r="E104" s="289">
        <v>20150</v>
      </c>
      <c r="G104" s="352">
        <v>98</v>
      </c>
      <c r="H104" s="289">
        <v>17820</v>
      </c>
      <c r="I104" s="289">
        <v>19602</v>
      </c>
      <c r="J104" s="297">
        <v>17720</v>
      </c>
      <c r="K104" s="297">
        <v>1882</v>
      </c>
      <c r="L104" s="302">
        <v>1.1062076749435665</v>
      </c>
      <c r="M104" s="306">
        <v>19010</v>
      </c>
      <c r="N104" s="297">
        <v>592</v>
      </c>
      <c r="O104" s="311">
        <v>1.0311415044713308</v>
      </c>
      <c r="Q104" s="352">
        <v>98</v>
      </c>
      <c r="R104" s="289">
        <v>18520</v>
      </c>
      <c r="S104" s="289">
        <v>20372</v>
      </c>
      <c r="T104" s="297">
        <v>17730</v>
      </c>
      <c r="U104" s="297">
        <v>2642</v>
      </c>
      <c r="V104" s="302">
        <v>1.1490129723632261</v>
      </c>
      <c r="W104" s="306">
        <v>19030</v>
      </c>
      <c r="X104" s="297">
        <v>1342</v>
      </c>
      <c r="Y104" s="311">
        <v>1.0705202312138729</v>
      </c>
      <c r="AA104" s="352">
        <v>98</v>
      </c>
      <c r="AB104" s="289">
        <v>19020</v>
      </c>
      <c r="AC104" s="289">
        <v>20922</v>
      </c>
      <c r="AD104" s="297">
        <v>18710</v>
      </c>
      <c r="AE104" s="297">
        <v>2212</v>
      </c>
      <c r="AF104" s="302">
        <v>1.1182255478353822</v>
      </c>
      <c r="AG104" s="306">
        <v>20000</v>
      </c>
      <c r="AH104" s="297">
        <v>922</v>
      </c>
      <c r="AI104" s="311">
        <v>1.0461</v>
      </c>
      <c r="AK104" s="352">
        <v>98</v>
      </c>
      <c r="AL104" s="289">
        <v>19520</v>
      </c>
      <c r="AM104" s="289">
        <v>21472</v>
      </c>
      <c r="AN104" s="297">
        <v>18750</v>
      </c>
      <c r="AO104" s="297">
        <v>2722</v>
      </c>
      <c r="AP104" s="302">
        <v>1.1451733333333334</v>
      </c>
      <c r="AQ104" s="306">
        <v>20050</v>
      </c>
      <c r="AR104" s="297">
        <v>1422</v>
      </c>
      <c r="AS104" s="311">
        <v>1.070922693266833</v>
      </c>
      <c r="AU104" s="352">
        <v>98</v>
      </c>
      <c r="AV104" s="289">
        <v>20520</v>
      </c>
      <c r="AW104" s="289">
        <v>22572.000000000004</v>
      </c>
      <c r="AX104" s="297">
        <v>18770</v>
      </c>
      <c r="AY104" s="297">
        <v>3802.0000000000036</v>
      </c>
      <c r="AZ104" s="302">
        <v>1.202557272242941</v>
      </c>
      <c r="BA104" s="306">
        <v>20070</v>
      </c>
      <c r="BB104" s="297">
        <v>2502.0000000000036</v>
      </c>
      <c r="BC104" s="311">
        <v>1.1246636771300451</v>
      </c>
      <c r="BE104" s="352">
        <v>98</v>
      </c>
      <c r="BF104" s="289">
        <v>21520</v>
      </c>
      <c r="BG104" s="289">
        <v>23672.000000000004</v>
      </c>
      <c r="BH104" s="297">
        <v>18920</v>
      </c>
      <c r="BI104" s="297">
        <v>4752.0000000000036</v>
      </c>
      <c r="BJ104" s="302">
        <v>1.2511627906976746</v>
      </c>
      <c r="BK104" s="306">
        <v>20210</v>
      </c>
      <c r="BL104" s="297">
        <v>3462.0000000000036</v>
      </c>
      <c r="BM104" s="311">
        <v>1.171301335972291</v>
      </c>
      <c r="BO104" s="352">
        <v>98</v>
      </c>
      <c r="BP104" s="289">
        <v>24020</v>
      </c>
      <c r="BQ104" s="289">
        <v>26422.000000000004</v>
      </c>
      <c r="BR104" s="297">
        <v>19300</v>
      </c>
      <c r="BS104" s="297">
        <v>7122.0000000000036</v>
      </c>
      <c r="BT104" s="302">
        <v>1.3690155440414509</v>
      </c>
      <c r="BU104" s="306">
        <v>20600</v>
      </c>
      <c r="BV104" s="297">
        <v>5822.0000000000036</v>
      </c>
      <c r="BW104" s="311">
        <v>1.2826213592233011</v>
      </c>
      <c r="BY104" s="352">
        <v>98</v>
      </c>
      <c r="BZ104" s="289">
        <v>26520</v>
      </c>
      <c r="CA104" s="289">
        <v>29172.000000000004</v>
      </c>
      <c r="CB104" s="297">
        <v>19530</v>
      </c>
      <c r="CC104" s="297">
        <v>9642.0000000000036</v>
      </c>
      <c r="CD104" s="302">
        <v>1.4937019969278036</v>
      </c>
      <c r="CE104" s="306">
        <v>20830</v>
      </c>
      <c r="CF104" s="297">
        <v>8342.0000000000036</v>
      </c>
      <c r="CG104" s="311">
        <v>1.40048007681229</v>
      </c>
    </row>
    <row r="105" spans="5:85">
      <c r="E105" s="289">
        <v>20360</v>
      </c>
      <c r="G105" s="352">
        <v>99</v>
      </c>
      <c r="H105" s="289">
        <v>18010</v>
      </c>
      <c r="I105" s="289">
        <v>19811</v>
      </c>
      <c r="J105" s="297">
        <v>17900</v>
      </c>
      <c r="K105" s="297">
        <v>1911</v>
      </c>
      <c r="L105" s="302">
        <v>1.1067597765363129</v>
      </c>
      <c r="M105" s="306">
        <v>19210</v>
      </c>
      <c r="N105" s="297">
        <v>601</v>
      </c>
      <c r="O105" s="311">
        <v>1.0312857886517439</v>
      </c>
      <c r="Q105" s="352">
        <v>99</v>
      </c>
      <c r="R105" s="289">
        <v>18710</v>
      </c>
      <c r="S105" s="289">
        <v>20581</v>
      </c>
      <c r="T105" s="297">
        <v>17910</v>
      </c>
      <c r="U105" s="297">
        <v>2671</v>
      </c>
      <c r="V105" s="302">
        <v>1.1491345616973758</v>
      </c>
      <c r="W105" s="306">
        <v>19220</v>
      </c>
      <c r="X105" s="297">
        <v>1361</v>
      </c>
      <c r="Y105" s="311">
        <v>1.0708116545265349</v>
      </c>
      <c r="AA105" s="352">
        <v>99</v>
      </c>
      <c r="AB105" s="289">
        <v>19210</v>
      </c>
      <c r="AC105" s="289">
        <v>21131</v>
      </c>
      <c r="AD105" s="297">
        <v>18900</v>
      </c>
      <c r="AE105" s="297">
        <v>2231</v>
      </c>
      <c r="AF105" s="302">
        <v>1.1180423280423279</v>
      </c>
      <c r="AG105" s="306">
        <v>20210</v>
      </c>
      <c r="AH105" s="297">
        <v>921</v>
      </c>
      <c r="AI105" s="311">
        <v>1.0455714992577931</v>
      </c>
      <c r="AK105" s="352">
        <v>99</v>
      </c>
      <c r="AL105" s="289">
        <v>19710</v>
      </c>
      <c r="AM105" s="289">
        <v>21681</v>
      </c>
      <c r="AN105" s="297">
        <v>18950</v>
      </c>
      <c r="AO105" s="297">
        <v>2731</v>
      </c>
      <c r="AP105" s="302">
        <v>1.1441160949868074</v>
      </c>
      <c r="AQ105" s="306">
        <v>20260</v>
      </c>
      <c r="AR105" s="297">
        <v>1421</v>
      </c>
      <c r="AS105" s="311">
        <v>1.0701382033563673</v>
      </c>
      <c r="AU105" s="352">
        <v>99</v>
      </c>
      <c r="AV105" s="289">
        <v>20710</v>
      </c>
      <c r="AW105" s="289">
        <v>22781.000000000004</v>
      </c>
      <c r="AX105" s="297">
        <v>18970</v>
      </c>
      <c r="AY105" s="297">
        <v>3811.0000000000036</v>
      </c>
      <c r="AZ105" s="302">
        <v>1.2008961518186612</v>
      </c>
      <c r="BA105" s="306">
        <v>20280</v>
      </c>
      <c r="BB105" s="297">
        <v>2501.0000000000036</v>
      </c>
      <c r="BC105" s="311">
        <v>1.1233234714003946</v>
      </c>
      <c r="BE105" s="352">
        <v>99</v>
      </c>
      <c r="BF105" s="289">
        <v>21710</v>
      </c>
      <c r="BG105" s="289">
        <v>23881.000000000004</v>
      </c>
      <c r="BH105" s="297">
        <v>19110</v>
      </c>
      <c r="BI105" s="297">
        <v>4771.0000000000036</v>
      </c>
      <c r="BJ105" s="302">
        <v>1.2496598639455785</v>
      </c>
      <c r="BK105" s="306">
        <v>20420</v>
      </c>
      <c r="BL105" s="297">
        <v>3461.0000000000036</v>
      </c>
      <c r="BM105" s="311">
        <v>1.1694906953966702</v>
      </c>
      <c r="BO105" s="352">
        <v>99</v>
      </c>
      <c r="BP105" s="289">
        <v>24210</v>
      </c>
      <c r="BQ105" s="289">
        <v>26631.000000000004</v>
      </c>
      <c r="BR105" s="297">
        <v>19500</v>
      </c>
      <c r="BS105" s="297">
        <v>7131.0000000000036</v>
      </c>
      <c r="BT105" s="302">
        <v>1.365692307692308</v>
      </c>
      <c r="BU105" s="306">
        <v>20810</v>
      </c>
      <c r="BV105" s="297">
        <v>5821.0000000000036</v>
      </c>
      <c r="BW105" s="311">
        <v>1.2797212878423836</v>
      </c>
      <c r="BY105" s="352">
        <v>99</v>
      </c>
      <c r="BZ105" s="289">
        <v>26710</v>
      </c>
      <c r="CA105" s="289">
        <v>29381.000000000004</v>
      </c>
      <c r="CB105" s="297">
        <v>19730</v>
      </c>
      <c r="CC105" s="297">
        <v>9651.0000000000036</v>
      </c>
      <c r="CD105" s="302">
        <v>1.4891535732387229</v>
      </c>
      <c r="CE105" s="306">
        <v>21040</v>
      </c>
      <c r="CF105" s="297">
        <v>8341.0000000000036</v>
      </c>
      <c r="CG105" s="311">
        <v>1.3964353612167302</v>
      </c>
    </row>
    <row r="106" spans="5:85" ht="14.25">
      <c r="E106" s="290">
        <v>20570</v>
      </c>
      <c r="G106" s="353">
        <v>100</v>
      </c>
      <c r="H106" s="290">
        <v>18200</v>
      </c>
      <c r="I106" s="290">
        <v>20020</v>
      </c>
      <c r="J106" s="298">
        <v>18090</v>
      </c>
      <c r="K106" s="298">
        <v>1930</v>
      </c>
      <c r="L106" s="303">
        <v>1.1066887783305694</v>
      </c>
      <c r="M106" s="307">
        <v>19410</v>
      </c>
      <c r="N106" s="298">
        <v>610</v>
      </c>
      <c r="O106" s="312">
        <v>1.0314270994332819</v>
      </c>
      <c r="Q106" s="353">
        <v>100</v>
      </c>
      <c r="R106" s="290">
        <v>18900</v>
      </c>
      <c r="S106" s="290">
        <v>20790</v>
      </c>
      <c r="T106" s="298">
        <v>18100</v>
      </c>
      <c r="U106" s="298">
        <v>2690</v>
      </c>
      <c r="V106" s="303">
        <v>1.1486187845303868</v>
      </c>
      <c r="W106" s="307">
        <v>19420</v>
      </c>
      <c r="X106" s="298">
        <v>1370</v>
      </c>
      <c r="Y106" s="312">
        <v>1.0705458290422245</v>
      </c>
      <c r="AA106" s="353">
        <v>100</v>
      </c>
      <c r="AB106" s="290">
        <v>19400</v>
      </c>
      <c r="AC106" s="290">
        <v>21340</v>
      </c>
      <c r="AD106" s="298">
        <v>19100</v>
      </c>
      <c r="AE106" s="298">
        <v>2240</v>
      </c>
      <c r="AF106" s="303">
        <v>1.1172774869109947</v>
      </c>
      <c r="AG106" s="307">
        <v>20420</v>
      </c>
      <c r="AH106" s="298">
        <v>920</v>
      </c>
      <c r="AI106" s="312">
        <v>1.0450538687561215</v>
      </c>
      <c r="AK106" s="353">
        <v>100</v>
      </c>
      <c r="AL106" s="290">
        <v>19900</v>
      </c>
      <c r="AM106" s="290">
        <v>21890</v>
      </c>
      <c r="AN106" s="298">
        <v>19150</v>
      </c>
      <c r="AO106" s="298">
        <v>2740</v>
      </c>
      <c r="AP106" s="303">
        <v>1.1430809399477806</v>
      </c>
      <c r="AQ106" s="307">
        <v>20470</v>
      </c>
      <c r="AR106" s="298">
        <v>1420</v>
      </c>
      <c r="AS106" s="312">
        <v>1.0693698094772839</v>
      </c>
      <c r="AU106" s="353">
        <v>100</v>
      </c>
      <c r="AV106" s="290">
        <v>20900</v>
      </c>
      <c r="AW106" s="290">
        <v>22990.000000000004</v>
      </c>
      <c r="AX106" s="298">
        <v>19170</v>
      </c>
      <c r="AY106" s="298">
        <v>3820</v>
      </c>
      <c r="AZ106" s="303">
        <v>1.1992696922274386</v>
      </c>
      <c r="BA106" s="307">
        <v>20490</v>
      </c>
      <c r="BB106" s="298">
        <v>2500</v>
      </c>
      <c r="BC106" s="312">
        <v>1.1220107369448511</v>
      </c>
      <c r="BE106" s="353">
        <v>100</v>
      </c>
      <c r="BF106" s="290">
        <v>21900</v>
      </c>
      <c r="BG106" s="290">
        <v>24090.000000000004</v>
      </c>
      <c r="BH106" s="298">
        <v>19310</v>
      </c>
      <c r="BI106" s="298">
        <v>4780.0000000000036</v>
      </c>
      <c r="BJ106" s="303">
        <v>1.2475401346452617</v>
      </c>
      <c r="BK106" s="307">
        <v>20630</v>
      </c>
      <c r="BL106" s="298">
        <v>3460.0000000000036</v>
      </c>
      <c r="BM106" s="312">
        <v>1.1677169171110036</v>
      </c>
      <c r="BO106" s="353">
        <v>100</v>
      </c>
      <c r="BP106" s="290">
        <v>24400</v>
      </c>
      <c r="BQ106" s="290">
        <v>26840.000000000004</v>
      </c>
      <c r="BR106" s="298">
        <v>19700</v>
      </c>
      <c r="BS106" s="298">
        <v>7140.0000000000036</v>
      </c>
      <c r="BT106" s="303">
        <v>1.3624365482233505</v>
      </c>
      <c r="BU106" s="307">
        <v>21020</v>
      </c>
      <c r="BV106" s="298">
        <v>5820.0000000000036</v>
      </c>
      <c r="BW106" s="312">
        <v>1.2768791627021885</v>
      </c>
      <c r="BY106" s="353">
        <v>100</v>
      </c>
      <c r="BZ106" s="290">
        <v>26900</v>
      </c>
      <c r="CA106" s="290">
        <v>29590.000000000004</v>
      </c>
      <c r="CB106" s="298">
        <v>19930</v>
      </c>
      <c r="CC106" s="298">
        <v>9660.0000000000036</v>
      </c>
      <c r="CD106" s="303">
        <v>1.48469643753136</v>
      </c>
      <c r="CE106" s="307">
        <v>21250</v>
      </c>
      <c r="CF106" s="298">
        <v>8340.0000000000036</v>
      </c>
      <c r="CG106" s="312">
        <v>1.3924705882352943</v>
      </c>
    </row>
    <row r="107" spans="5:85">
      <c r="E107" s="291">
        <v>20790</v>
      </c>
      <c r="G107" s="354">
        <v>101</v>
      </c>
      <c r="H107" s="291">
        <v>18400</v>
      </c>
      <c r="I107" s="291">
        <v>20240</v>
      </c>
      <c r="J107" s="299">
        <v>18290</v>
      </c>
      <c r="K107" s="299">
        <v>1950</v>
      </c>
      <c r="L107" s="304">
        <v>1.1066156369600875</v>
      </c>
      <c r="M107" s="308">
        <v>19620</v>
      </c>
      <c r="N107" s="299">
        <v>620</v>
      </c>
      <c r="O107" s="313">
        <v>1.0316004077471967</v>
      </c>
      <c r="Q107" s="354">
        <v>101</v>
      </c>
      <c r="R107" s="291">
        <v>19100</v>
      </c>
      <c r="S107" s="291">
        <v>21010</v>
      </c>
      <c r="T107" s="299">
        <v>18300</v>
      </c>
      <c r="U107" s="299">
        <v>2710</v>
      </c>
      <c r="V107" s="304">
        <v>1.1480874316939891</v>
      </c>
      <c r="W107" s="308">
        <v>19630</v>
      </c>
      <c r="X107" s="299">
        <v>1380</v>
      </c>
      <c r="Y107" s="313">
        <v>1.0703005603667854</v>
      </c>
      <c r="AA107" s="354">
        <v>101</v>
      </c>
      <c r="AB107" s="291">
        <v>19600</v>
      </c>
      <c r="AC107" s="291">
        <v>21560</v>
      </c>
      <c r="AD107" s="299">
        <v>19310</v>
      </c>
      <c r="AE107" s="299">
        <v>2250</v>
      </c>
      <c r="AF107" s="304">
        <v>1.1165199378560331</v>
      </c>
      <c r="AG107" s="308">
        <v>20640</v>
      </c>
      <c r="AH107" s="299">
        <v>920</v>
      </c>
      <c r="AI107" s="313">
        <v>1.0445736434108528</v>
      </c>
      <c r="AK107" s="354">
        <v>101</v>
      </c>
      <c r="AL107" s="291">
        <v>20100</v>
      </c>
      <c r="AM107" s="291">
        <v>22110</v>
      </c>
      <c r="AN107" s="299">
        <v>19360</v>
      </c>
      <c r="AO107" s="299">
        <v>2750</v>
      </c>
      <c r="AP107" s="304">
        <v>1.1420454545454546</v>
      </c>
      <c r="AQ107" s="308">
        <v>20690</v>
      </c>
      <c r="AR107" s="299">
        <v>1420</v>
      </c>
      <c r="AS107" s="313">
        <v>1.0686321894635089</v>
      </c>
      <c r="AU107" s="354">
        <v>101</v>
      </c>
      <c r="AV107" s="291">
        <v>21100</v>
      </c>
      <c r="AW107" s="291">
        <v>23210.000000000004</v>
      </c>
      <c r="AX107" s="299">
        <v>19380</v>
      </c>
      <c r="AY107" s="299">
        <v>3830</v>
      </c>
      <c r="AZ107" s="304">
        <v>1.1976264189886481</v>
      </c>
      <c r="BA107" s="308">
        <v>20710</v>
      </c>
      <c r="BB107" s="299">
        <v>2500</v>
      </c>
      <c r="BC107" s="313">
        <v>1.1207146306132303</v>
      </c>
      <c r="BE107" s="354">
        <v>101</v>
      </c>
      <c r="BF107" s="291">
        <v>22100</v>
      </c>
      <c r="BG107" s="291">
        <v>24310.000000000004</v>
      </c>
      <c r="BH107" s="299">
        <v>19520</v>
      </c>
      <c r="BI107" s="299">
        <v>4790.0000000000036</v>
      </c>
      <c r="BJ107" s="304">
        <v>1.2453893442622952</v>
      </c>
      <c r="BK107" s="308">
        <v>20850</v>
      </c>
      <c r="BL107" s="299">
        <v>3460.0000000000036</v>
      </c>
      <c r="BM107" s="313">
        <v>1.1659472422062351</v>
      </c>
      <c r="BO107" s="354">
        <v>101</v>
      </c>
      <c r="BP107" s="291">
        <v>24600</v>
      </c>
      <c r="BQ107" s="291">
        <v>27060.000000000004</v>
      </c>
      <c r="BR107" s="299">
        <v>19910</v>
      </c>
      <c r="BS107" s="299">
        <v>7150.0000000000036</v>
      </c>
      <c r="BT107" s="304">
        <v>1.3591160220994476</v>
      </c>
      <c r="BU107" s="308">
        <v>21240</v>
      </c>
      <c r="BV107" s="299">
        <v>5820.0000000000036</v>
      </c>
      <c r="BW107" s="313">
        <v>1.2740112994350283</v>
      </c>
      <c r="BY107" s="354">
        <v>101</v>
      </c>
      <c r="BZ107" s="291">
        <v>27100</v>
      </c>
      <c r="CA107" s="291">
        <v>29810.000000000004</v>
      </c>
      <c r="CB107" s="299">
        <v>20140</v>
      </c>
      <c r="CC107" s="299">
        <v>9670.0000000000036</v>
      </c>
      <c r="CD107" s="304">
        <v>1.480139026812314</v>
      </c>
      <c r="CE107" s="308">
        <v>21470</v>
      </c>
      <c r="CF107" s="299">
        <v>8340.0000000000036</v>
      </c>
      <c r="CG107" s="313">
        <v>1.3884489986027015</v>
      </c>
    </row>
    <row r="108" spans="5:85">
      <c r="E108" s="289">
        <v>21010</v>
      </c>
      <c r="G108" s="352">
        <v>102</v>
      </c>
      <c r="H108" s="289">
        <v>18600</v>
      </c>
      <c r="I108" s="289">
        <v>20460</v>
      </c>
      <c r="J108" s="297">
        <v>18490</v>
      </c>
      <c r="K108" s="297">
        <v>1970</v>
      </c>
      <c r="L108" s="302">
        <v>1.1065440778799351</v>
      </c>
      <c r="M108" s="306">
        <v>19830</v>
      </c>
      <c r="N108" s="297">
        <v>630</v>
      </c>
      <c r="O108" s="311">
        <v>1.0317700453857792</v>
      </c>
      <c r="Q108" s="352">
        <v>102</v>
      </c>
      <c r="R108" s="289">
        <v>19300</v>
      </c>
      <c r="S108" s="289">
        <v>21230</v>
      </c>
      <c r="T108" s="297">
        <v>18500</v>
      </c>
      <c r="U108" s="297">
        <v>2730</v>
      </c>
      <c r="V108" s="302">
        <v>1.1475675675675676</v>
      </c>
      <c r="W108" s="306">
        <v>19840</v>
      </c>
      <c r="X108" s="297">
        <v>1390</v>
      </c>
      <c r="Y108" s="311">
        <v>1.0700604838709677</v>
      </c>
      <c r="AA108" s="352">
        <v>102</v>
      </c>
      <c r="AB108" s="289">
        <v>19800</v>
      </c>
      <c r="AC108" s="289">
        <v>21780</v>
      </c>
      <c r="AD108" s="297">
        <v>19520</v>
      </c>
      <c r="AE108" s="297">
        <v>2260</v>
      </c>
      <c r="AF108" s="302">
        <v>1.1157786885245902</v>
      </c>
      <c r="AG108" s="306">
        <v>20860</v>
      </c>
      <c r="AH108" s="297">
        <v>920</v>
      </c>
      <c r="AI108" s="311">
        <v>1.0441035474592522</v>
      </c>
      <c r="AK108" s="352">
        <v>102</v>
      </c>
      <c r="AL108" s="289">
        <v>20300</v>
      </c>
      <c r="AM108" s="289">
        <v>22330</v>
      </c>
      <c r="AN108" s="297">
        <v>19560</v>
      </c>
      <c r="AO108" s="297">
        <v>2770</v>
      </c>
      <c r="AP108" s="302">
        <v>1.1416155419222904</v>
      </c>
      <c r="AQ108" s="306">
        <v>20910</v>
      </c>
      <c r="AR108" s="297">
        <v>1420</v>
      </c>
      <c r="AS108" s="311">
        <v>1.0679100908656145</v>
      </c>
      <c r="AU108" s="352">
        <v>102</v>
      </c>
      <c r="AV108" s="289">
        <v>21300</v>
      </c>
      <c r="AW108" s="289">
        <v>23430.000000000004</v>
      </c>
      <c r="AX108" s="297">
        <v>19590</v>
      </c>
      <c r="AY108" s="297">
        <v>3840</v>
      </c>
      <c r="AZ108" s="302">
        <v>1.1960183767228179</v>
      </c>
      <c r="BA108" s="306">
        <v>20930</v>
      </c>
      <c r="BB108" s="297">
        <v>2500</v>
      </c>
      <c r="BC108" s="311">
        <v>1.1194457716196846</v>
      </c>
      <c r="BE108" s="352">
        <v>102</v>
      </c>
      <c r="BF108" s="289">
        <v>22300</v>
      </c>
      <c r="BG108" s="289">
        <v>24530.000000000004</v>
      </c>
      <c r="BH108" s="297">
        <v>19730</v>
      </c>
      <c r="BI108" s="297">
        <v>4800.0000000000036</v>
      </c>
      <c r="BJ108" s="302">
        <v>1.2432843385707046</v>
      </c>
      <c r="BK108" s="306">
        <v>21070</v>
      </c>
      <c r="BL108" s="297">
        <v>3460.0000000000036</v>
      </c>
      <c r="BM108" s="311">
        <v>1.1642145230185099</v>
      </c>
      <c r="BO108" s="352">
        <v>102</v>
      </c>
      <c r="BP108" s="289">
        <v>24800</v>
      </c>
      <c r="BQ108" s="289">
        <v>27280.000000000004</v>
      </c>
      <c r="BR108" s="297">
        <v>20110</v>
      </c>
      <c r="BS108" s="297">
        <v>7170.0000000000036</v>
      </c>
      <c r="BT108" s="302">
        <v>1.3565390353058182</v>
      </c>
      <c r="BU108" s="306">
        <v>21460</v>
      </c>
      <c r="BV108" s="297">
        <v>5820.0000000000036</v>
      </c>
      <c r="BW108" s="311">
        <v>1.2712022367194782</v>
      </c>
      <c r="BY108" s="352">
        <v>102</v>
      </c>
      <c r="BZ108" s="289">
        <v>27300</v>
      </c>
      <c r="CA108" s="289">
        <v>30030.000000000004</v>
      </c>
      <c r="CB108" s="297">
        <v>20350</v>
      </c>
      <c r="CC108" s="297">
        <v>9680.0000000000036</v>
      </c>
      <c r="CD108" s="302">
        <v>1.4756756756756759</v>
      </c>
      <c r="CE108" s="306">
        <v>21690</v>
      </c>
      <c r="CF108" s="297">
        <v>8340.0000000000036</v>
      </c>
      <c r="CG108" s="311">
        <v>1.3845089903181191</v>
      </c>
    </row>
    <row r="109" spans="5:85">
      <c r="E109" s="289">
        <v>21230</v>
      </c>
      <c r="G109" s="352">
        <v>103</v>
      </c>
      <c r="H109" s="289">
        <v>18800</v>
      </c>
      <c r="I109" s="289">
        <v>20680</v>
      </c>
      <c r="J109" s="297">
        <v>18680</v>
      </c>
      <c r="K109" s="297">
        <v>2000</v>
      </c>
      <c r="L109" s="302">
        <v>1.1070663811563168</v>
      </c>
      <c r="M109" s="306">
        <v>20040</v>
      </c>
      <c r="N109" s="297">
        <v>640</v>
      </c>
      <c r="O109" s="311">
        <v>1.0319361277445109</v>
      </c>
      <c r="Q109" s="352">
        <v>103</v>
      </c>
      <c r="R109" s="289">
        <v>19500</v>
      </c>
      <c r="S109" s="289">
        <v>21450</v>
      </c>
      <c r="T109" s="297">
        <v>18700</v>
      </c>
      <c r="U109" s="297">
        <v>2750</v>
      </c>
      <c r="V109" s="302">
        <v>1.1470588235294117</v>
      </c>
      <c r="W109" s="306">
        <v>20050</v>
      </c>
      <c r="X109" s="297">
        <v>1400</v>
      </c>
      <c r="Y109" s="311">
        <v>1.0698254364089776</v>
      </c>
      <c r="AA109" s="352">
        <v>103</v>
      </c>
      <c r="AB109" s="289">
        <v>20000</v>
      </c>
      <c r="AC109" s="289">
        <v>22000</v>
      </c>
      <c r="AD109" s="297">
        <v>19730</v>
      </c>
      <c r="AE109" s="297">
        <v>2270</v>
      </c>
      <c r="AF109" s="302">
        <v>1.1150532184490622</v>
      </c>
      <c r="AG109" s="306">
        <v>21080</v>
      </c>
      <c r="AH109" s="297">
        <v>920</v>
      </c>
      <c r="AI109" s="311">
        <v>1.0436432637571158</v>
      </c>
      <c r="AK109" s="352">
        <v>103</v>
      </c>
      <c r="AL109" s="289">
        <v>20500</v>
      </c>
      <c r="AM109" s="289">
        <v>22550.000000000004</v>
      </c>
      <c r="AN109" s="297">
        <v>19770</v>
      </c>
      <c r="AO109" s="297">
        <v>2780</v>
      </c>
      <c r="AP109" s="302">
        <v>1.1406170966110267</v>
      </c>
      <c r="AQ109" s="306">
        <v>21130</v>
      </c>
      <c r="AR109" s="297">
        <v>1420</v>
      </c>
      <c r="AS109" s="311">
        <v>1.0672030288689067</v>
      </c>
      <c r="AU109" s="352">
        <v>103</v>
      </c>
      <c r="AV109" s="289">
        <v>21500</v>
      </c>
      <c r="AW109" s="289">
        <v>23650.000000000004</v>
      </c>
      <c r="AX109" s="297">
        <v>19800</v>
      </c>
      <c r="AY109" s="297">
        <v>3850</v>
      </c>
      <c r="AZ109" s="302">
        <v>1.1944444444444444</v>
      </c>
      <c r="BA109" s="306">
        <v>21150</v>
      </c>
      <c r="BB109" s="297">
        <v>2500</v>
      </c>
      <c r="BC109" s="311">
        <v>1.1182033096926713</v>
      </c>
      <c r="BE109" s="352">
        <v>103</v>
      </c>
      <c r="BF109" s="289">
        <v>22500</v>
      </c>
      <c r="BG109" s="289">
        <v>24750.000000000004</v>
      </c>
      <c r="BH109" s="297">
        <v>19940</v>
      </c>
      <c r="BI109" s="297">
        <v>4810.0000000000036</v>
      </c>
      <c r="BJ109" s="302">
        <v>1.2412236710130393</v>
      </c>
      <c r="BK109" s="306">
        <v>21290</v>
      </c>
      <c r="BL109" s="297">
        <v>3460.0000000000036</v>
      </c>
      <c r="BM109" s="311">
        <v>1.1625176139032412</v>
      </c>
      <c r="BO109" s="352">
        <v>103</v>
      </c>
      <c r="BP109" s="289">
        <v>25000</v>
      </c>
      <c r="BQ109" s="289">
        <v>27500.000000000004</v>
      </c>
      <c r="BR109" s="297">
        <v>20320</v>
      </c>
      <c r="BS109" s="297">
        <v>7180.0000000000036</v>
      </c>
      <c r="BT109" s="302">
        <v>1.3533464566929136</v>
      </c>
      <c r="BU109" s="306">
        <v>21680</v>
      </c>
      <c r="BV109" s="297">
        <v>5820.0000000000036</v>
      </c>
      <c r="BW109" s="311">
        <v>1.2684501845018452</v>
      </c>
      <c r="BY109" s="352">
        <v>103</v>
      </c>
      <c r="BZ109" s="289">
        <v>27500</v>
      </c>
      <c r="CA109" s="289">
        <v>30250.000000000004</v>
      </c>
      <c r="CB109" s="297">
        <v>20550</v>
      </c>
      <c r="CC109" s="297">
        <v>9700.0000000000036</v>
      </c>
      <c r="CD109" s="302">
        <v>1.4720194647201947</v>
      </c>
      <c r="CE109" s="306">
        <v>21910</v>
      </c>
      <c r="CF109" s="297">
        <v>8340.0000000000036</v>
      </c>
      <c r="CG109" s="311">
        <v>1.3806481058877227</v>
      </c>
    </row>
    <row r="110" spans="5:85">
      <c r="E110" s="289">
        <v>21450</v>
      </c>
      <c r="G110" s="352">
        <v>104</v>
      </c>
      <c r="H110" s="289">
        <v>19000</v>
      </c>
      <c r="I110" s="289">
        <v>20900</v>
      </c>
      <c r="J110" s="297">
        <v>18880</v>
      </c>
      <c r="K110" s="297">
        <v>2020</v>
      </c>
      <c r="L110" s="302">
        <v>1.1069915254237288</v>
      </c>
      <c r="M110" s="306">
        <v>20250</v>
      </c>
      <c r="N110" s="297">
        <v>650</v>
      </c>
      <c r="O110" s="311">
        <v>1.0320987654320988</v>
      </c>
      <c r="Q110" s="352">
        <v>104</v>
      </c>
      <c r="R110" s="289">
        <v>19700</v>
      </c>
      <c r="S110" s="289">
        <v>21670</v>
      </c>
      <c r="T110" s="297">
        <v>18890</v>
      </c>
      <c r="U110" s="297">
        <v>2780</v>
      </c>
      <c r="V110" s="302">
        <v>1.1471678136580201</v>
      </c>
      <c r="W110" s="306">
        <v>20260</v>
      </c>
      <c r="X110" s="297">
        <v>1410</v>
      </c>
      <c r="Y110" s="311">
        <v>1.0695952615992104</v>
      </c>
      <c r="AA110" s="352">
        <v>104</v>
      </c>
      <c r="AB110" s="289">
        <v>20200</v>
      </c>
      <c r="AC110" s="289">
        <v>22220</v>
      </c>
      <c r="AD110" s="297">
        <v>19940</v>
      </c>
      <c r="AE110" s="297">
        <v>2280</v>
      </c>
      <c r="AF110" s="302">
        <v>1.1143430290872618</v>
      </c>
      <c r="AG110" s="306">
        <v>21300</v>
      </c>
      <c r="AH110" s="297">
        <v>920</v>
      </c>
      <c r="AI110" s="311">
        <v>1.0431924882629109</v>
      </c>
      <c r="AK110" s="352">
        <v>104</v>
      </c>
      <c r="AL110" s="289">
        <v>20700</v>
      </c>
      <c r="AM110" s="289">
        <v>22770.000000000004</v>
      </c>
      <c r="AN110" s="297">
        <v>19980</v>
      </c>
      <c r="AO110" s="297">
        <v>2790</v>
      </c>
      <c r="AP110" s="302">
        <v>1.1396396396396395</v>
      </c>
      <c r="AQ110" s="306">
        <v>21350</v>
      </c>
      <c r="AR110" s="297">
        <v>1420</v>
      </c>
      <c r="AS110" s="311">
        <v>1.0665105386416862</v>
      </c>
      <c r="AU110" s="352">
        <v>104</v>
      </c>
      <c r="AV110" s="289">
        <v>21700</v>
      </c>
      <c r="AW110" s="289">
        <v>23870.000000000004</v>
      </c>
      <c r="AX110" s="297">
        <v>20000</v>
      </c>
      <c r="AY110" s="297">
        <v>3870</v>
      </c>
      <c r="AZ110" s="302">
        <v>1.1935</v>
      </c>
      <c r="BA110" s="306">
        <v>21370</v>
      </c>
      <c r="BB110" s="297">
        <v>2500</v>
      </c>
      <c r="BC110" s="311">
        <v>1.1169864295741694</v>
      </c>
      <c r="BE110" s="352">
        <v>104</v>
      </c>
      <c r="BF110" s="289">
        <v>22700</v>
      </c>
      <c r="BG110" s="289">
        <v>24970.000000000004</v>
      </c>
      <c r="BH110" s="297">
        <v>20150</v>
      </c>
      <c r="BI110" s="297">
        <v>4820.0000000000036</v>
      </c>
      <c r="BJ110" s="302">
        <v>1.2392059553349877</v>
      </c>
      <c r="BK110" s="306">
        <v>21510</v>
      </c>
      <c r="BL110" s="297">
        <v>3460.0000000000036</v>
      </c>
      <c r="BM110" s="311">
        <v>1.1608554160855418</v>
      </c>
      <c r="BO110" s="352">
        <v>104</v>
      </c>
      <c r="BP110" s="289">
        <v>25200</v>
      </c>
      <c r="BQ110" s="289">
        <v>27720.000000000004</v>
      </c>
      <c r="BR110" s="297">
        <v>20530</v>
      </c>
      <c r="BS110" s="297">
        <v>7190.0000000000036</v>
      </c>
      <c r="BT110" s="302">
        <v>1.3502191914271799</v>
      </c>
      <c r="BU110" s="306">
        <v>21900</v>
      </c>
      <c r="BV110" s="297">
        <v>5820.0000000000036</v>
      </c>
      <c r="BW110" s="311">
        <v>1.2657534246575344</v>
      </c>
      <c r="BY110" s="352">
        <v>104</v>
      </c>
      <c r="BZ110" s="289">
        <v>27700</v>
      </c>
      <c r="CA110" s="289">
        <v>30470.000000000004</v>
      </c>
      <c r="CB110" s="297">
        <v>20760</v>
      </c>
      <c r="CC110" s="297">
        <v>9710.0000000000036</v>
      </c>
      <c r="CD110" s="302">
        <v>1.4677263969171486</v>
      </c>
      <c r="CE110" s="306">
        <v>22130</v>
      </c>
      <c r="CF110" s="297">
        <v>8340.0000000000036</v>
      </c>
      <c r="CG110" s="311">
        <v>1.3768639855399911</v>
      </c>
    </row>
    <row r="111" spans="5:85">
      <c r="E111" s="289">
        <v>21670</v>
      </c>
      <c r="G111" s="352">
        <v>105</v>
      </c>
      <c r="H111" s="289">
        <v>19200</v>
      </c>
      <c r="I111" s="289">
        <v>21120</v>
      </c>
      <c r="J111" s="297">
        <v>19080</v>
      </c>
      <c r="K111" s="297">
        <v>2040</v>
      </c>
      <c r="L111" s="302">
        <v>1.1069182389937107</v>
      </c>
      <c r="M111" s="306">
        <v>20460</v>
      </c>
      <c r="N111" s="297">
        <v>660</v>
      </c>
      <c r="O111" s="311">
        <v>1.032258064516129</v>
      </c>
      <c r="Q111" s="352">
        <v>105</v>
      </c>
      <c r="R111" s="289">
        <v>19900</v>
      </c>
      <c r="S111" s="289">
        <v>21890</v>
      </c>
      <c r="T111" s="297">
        <v>19090</v>
      </c>
      <c r="U111" s="297">
        <v>2800</v>
      </c>
      <c r="V111" s="302">
        <v>1.1466736511262441</v>
      </c>
      <c r="W111" s="306">
        <v>20470</v>
      </c>
      <c r="X111" s="297">
        <v>1420</v>
      </c>
      <c r="Y111" s="311">
        <v>1.0693698094772839</v>
      </c>
      <c r="AA111" s="352">
        <v>105</v>
      </c>
      <c r="AB111" s="289">
        <v>20400</v>
      </c>
      <c r="AC111" s="289">
        <v>22440</v>
      </c>
      <c r="AD111" s="297">
        <v>20150</v>
      </c>
      <c r="AE111" s="297">
        <v>2290</v>
      </c>
      <c r="AF111" s="302">
        <v>1.1136476426799007</v>
      </c>
      <c r="AG111" s="306">
        <v>21520</v>
      </c>
      <c r="AH111" s="297">
        <v>920</v>
      </c>
      <c r="AI111" s="311">
        <v>1.0427509293680297</v>
      </c>
      <c r="AK111" s="352">
        <v>105</v>
      </c>
      <c r="AL111" s="289">
        <v>20900</v>
      </c>
      <c r="AM111" s="289">
        <v>22990.000000000004</v>
      </c>
      <c r="AN111" s="297">
        <v>20190</v>
      </c>
      <c r="AO111" s="297">
        <v>2800</v>
      </c>
      <c r="AP111" s="302">
        <v>1.1386825160970777</v>
      </c>
      <c r="AQ111" s="306">
        <v>21570</v>
      </c>
      <c r="AR111" s="297">
        <v>1420</v>
      </c>
      <c r="AS111" s="311">
        <v>1.0658321743161798</v>
      </c>
      <c r="AU111" s="352">
        <v>105</v>
      </c>
      <c r="AV111" s="289">
        <v>21900</v>
      </c>
      <c r="AW111" s="289">
        <v>24090.000000000004</v>
      </c>
      <c r="AX111" s="297">
        <v>20210</v>
      </c>
      <c r="AY111" s="297">
        <v>3880</v>
      </c>
      <c r="AZ111" s="302">
        <v>1.1919841662543296</v>
      </c>
      <c r="BA111" s="306">
        <v>21590</v>
      </c>
      <c r="BB111" s="297">
        <v>2500</v>
      </c>
      <c r="BC111" s="311">
        <v>1.1157943492357574</v>
      </c>
      <c r="BE111" s="352">
        <v>105</v>
      </c>
      <c r="BF111" s="289">
        <v>22900</v>
      </c>
      <c r="BG111" s="289">
        <v>25190.000000000004</v>
      </c>
      <c r="BH111" s="297">
        <v>20360</v>
      </c>
      <c r="BI111" s="297">
        <v>4830.0000000000036</v>
      </c>
      <c r="BJ111" s="302">
        <v>1.2372298624754423</v>
      </c>
      <c r="BK111" s="306">
        <v>21730</v>
      </c>
      <c r="BL111" s="297">
        <v>3460.0000000000036</v>
      </c>
      <c r="BM111" s="311">
        <v>1.1592268752876209</v>
      </c>
      <c r="BO111" s="352">
        <v>105</v>
      </c>
      <c r="BP111" s="289">
        <v>25400</v>
      </c>
      <c r="BQ111" s="289">
        <v>27940.000000000004</v>
      </c>
      <c r="BR111" s="297">
        <v>20740</v>
      </c>
      <c r="BS111" s="297">
        <v>7200.0000000000036</v>
      </c>
      <c r="BT111" s="302">
        <v>1.3471552555448412</v>
      </c>
      <c r="BU111" s="306">
        <v>22120</v>
      </c>
      <c r="BV111" s="297">
        <v>5820.0000000000036</v>
      </c>
      <c r="BW111" s="311">
        <v>1.263110307414105</v>
      </c>
      <c r="BY111" s="352">
        <v>105</v>
      </c>
      <c r="BZ111" s="289">
        <v>27900</v>
      </c>
      <c r="CA111" s="289">
        <v>30690.000000000004</v>
      </c>
      <c r="CB111" s="297">
        <v>20970</v>
      </c>
      <c r="CC111" s="297">
        <v>9720.0000000000036</v>
      </c>
      <c r="CD111" s="302">
        <v>1.4635193133047213</v>
      </c>
      <c r="CE111" s="306">
        <v>22350</v>
      </c>
      <c r="CF111" s="297">
        <v>8340.0000000000036</v>
      </c>
      <c r="CG111" s="311">
        <v>1.3731543624161076</v>
      </c>
    </row>
    <row r="112" spans="5:85">
      <c r="E112" s="289">
        <v>21890</v>
      </c>
      <c r="G112" s="352">
        <v>106</v>
      </c>
      <c r="H112" s="289">
        <v>19400</v>
      </c>
      <c r="I112" s="289">
        <v>21340</v>
      </c>
      <c r="J112" s="297">
        <v>19280</v>
      </c>
      <c r="K112" s="297">
        <v>2060</v>
      </c>
      <c r="L112" s="302">
        <v>1.1068464730290457</v>
      </c>
      <c r="M112" s="306">
        <v>20660</v>
      </c>
      <c r="N112" s="297">
        <v>680</v>
      </c>
      <c r="O112" s="311">
        <v>1.0329138431752178</v>
      </c>
      <c r="Q112" s="352">
        <v>106</v>
      </c>
      <c r="R112" s="289">
        <v>20100</v>
      </c>
      <c r="S112" s="289">
        <v>22110</v>
      </c>
      <c r="T112" s="297">
        <v>19290</v>
      </c>
      <c r="U112" s="297">
        <v>2820</v>
      </c>
      <c r="V112" s="302">
        <v>1.146189735614308</v>
      </c>
      <c r="W112" s="306">
        <v>20680</v>
      </c>
      <c r="X112" s="297">
        <v>1430</v>
      </c>
      <c r="Y112" s="311">
        <v>1.0691489361702127</v>
      </c>
      <c r="AA112" s="352">
        <v>106</v>
      </c>
      <c r="AB112" s="289">
        <v>20600</v>
      </c>
      <c r="AC112" s="289">
        <v>22660.000000000004</v>
      </c>
      <c r="AD112" s="297">
        <v>20360</v>
      </c>
      <c r="AE112" s="297">
        <v>2300</v>
      </c>
      <c r="AF112" s="302">
        <v>1.112966601178782</v>
      </c>
      <c r="AG112" s="306">
        <v>21740</v>
      </c>
      <c r="AH112" s="297">
        <v>920.00000000000364</v>
      </c>
      <c r="AI112" s="311">
        <v>1.0423183072677094</v>
      </c>
      <c r="AK112" s="352">
        <v>106</v>
      </c>
      <c r="AL112" s="289">
        <v>21100</v>
      </c>
      <c r="AM112" s="289">
        <v>23210.000000000004</v>
      </c>
      <c r="AN112" s="297">
        <v>20400</v>
      </c>
      <c r="AO112" s="297">
        <v>2810</v>
      </c>
      <c r="AP112" s="302">
        <v>1.1377450980392156</v>
      </c>
      <c r="AQ112" s="306">
        <v>21790</v>
      </c>
      <c r="AR112" s="297">
        <v>1420</v>
      </c>
      <c r="AS112" s="311">
        <v>1.0651675080312071</v>
      </c>
      <c r="AU112" s="352">
        <v>106</v>
      </c>
      <c r="AV112" s="289">
        <v>22100</v>
      </c>
      <c r="AW112" s="289">
        <v>24310.000000000004</v>
      </c>
      <c r="AX112" s="297">
        <v>20420</v>
      </c>
      <c r="AY112" s="297">
        <v>3890</v>
      </c>
      <c r="AZ112" s="302">
        <v>1.1904995102840352</v>
      </c>
      <c r="BA112" s="306">
        <v>21810</v>
      </c>
      <c r="BB112" s="297">
        <v>2500</v>
      </c>
      <c r="BC112" s="311">
        <v>1.1146263182026592</v>
      </c>
      <c r="BE112" s="352">
        <v>106</v>
      </c>
      <c r="BF112" s="289">
        <v>23100</v>
      </c>
      <c r="BG112" s="289">
        <v>25410.000000000004</v>
      </c>
      <c r="BH112" s="297">
        <v>20570</v>
      </c>
      <c r="BI112" s="297">
        <v>4840.0000000000036</v>
      </c>
      <c r="BJ112" s="302">
        <v>1.2352941176470591</v>
      </c>
      <c r="BK112" s="306">
        <v>21950</v>
      </c>
      <c r="BL112" s="297">
        <v>3460.0000000000036</v>
      </c>
      <c r="BM112" s="311">
        <v>1.1576309794988613</v>
      </c>
      <c r="BO112" s="352">
        <v>106</v>
      </c>
      <c r="BP112" s="289">
        <v>25600</v>
      </c>
      <c r="BQ112" s="289">
        <v>28160.000000000004</v>
      </c>
      <c r="BR112" s="297">
        <v>20950</v>
      </c>
      <c r="BS112" s="297">
        <v>7210.0000000000036</v>
      </c>
      <c r="BT112" s="302">
        <v>1.3441527446300718</v>
      </c>
      <c r="BU112" s="306">
        <v>22340</v>
      </c>
      <c r="BV112" s="297">
        <v>5820.0000000000036</v>
      </c>
      <c r="BW112" s="311">
        <v>1.2605192479856762</v>
      </c>
      <c r="BY112" s="352">
        <v>106</v>
      </c>
      <c r="BZ112" s="289">
        <v>28100</v>
      </c>
      <c r="CA112" s="289">
        <v>30910.000000000004</v>
      </c>
      <c r="CB112" s="297">
        <v>21180</v>
      </c>
      <c r="CC112" s="297">
        <v>9730.0000000000036</v>
      </c>
      <c r="CD112" s="302">
        <v>1.4593956562795092</v>
      </c>
      <c r="CE112" s="306">
        <v>22570</v>
      </c>
      <c r="CF112" s="297">
        <v>8340.0000000000036</v>
      </c>
      <c r="CG112" s="311">
        <v>1.3695170580416485</v>
      </c>
    </row>
    <row r="113" spans="5:85">
      <c r="E113" s="289">
        <v>22110</v>
      </c>
      <c r="G113" s="352">
        <v>107</v>
      </c>
      <c r="H113" s="289">
        <v>19600</v>
      </c>
      <c r="I113" s="289">
        <v>21560</v>
      </c>
      <c r="J113" s="297">
        <v>19480</v>
      </c>
      <c r="K113" s="297">
        <v>2080</v>
      </c>
      <c r="L113" s="302">
        <v>1.106776180698152</v>
      </c>
      <c r="M113" s="306">
        <v>20870</v>
      </c>
      <c r="N113" s="297">
        <v>690</v>
      </c>
      <c r="O113" s="311">
        <v>1.0330618112122665</v>
      </c>
      <c r="Q113" s="352">
        <v>107</v>
      </c>
      <c r="R113" s="289">
        <v>20300</v>
      </c>
      <c r="S113" s="289">
        <v>22330</v>
      </c>
      <c r="T113" s="297">
        <v>19490</v>
      </c>
      <c r="U113" s="297">
        <v>2840</v>
      </c>
      <c r="V113" s="302">
        <v>1.1457157516675218</v>
      </c>
      <c r="W113" s="306">
        <v>20880</v>
      </c>
      <c r="X113" s="297">
        <v>1450</v>
      </c>
      <c r="Y113" s="311">
        <v>1.0694444444444444</v>
      </c>
      <c r="AA113" s="352">
        <v>107</v>
      </c>
      <c r="AB113" s="289">
        <v>20800</v>
      </c>
      <c r="AC113" s="289">
        <v>22880.000000000004</v>
      </c>
      <c r="AD113" s="297">
        <v>20570</v>
      </c>
      <c r="AE113" s="297">
        <v>2310</v>
      </c>
      <c r="AF113" s="302">
        <v>1.1122994652406417</v>
      </c>
      <c r="AG113" s="306">
        <v>21960</v>
      </c>
      <c r="AH113" s="297">
        <v>920.00000000000364</v>
      </c>
      <c r="AI113" s="311">
        <v>1.0418943533697631</v>
      </c>
      <c r="AK113" s="352">
        <v>107</v>
      </c>
      <c r="AL113" s="289">
        <v>21300</v>
      </c>
      <c r="AM113" s="289">
        <v>23430.000000000004</v>
      </c>
      <c r="AN113" s="297">
        <v>20610</v>
      </c>
      <c r="AO113" s="297">
        <v>2820</v>
      </c>
      <c r="AP113" s="302">
        <v>1.1368267831149927</v>
      </c>
      <c r="AQ113" s="306">
        <v>22010</v>
      </c>
      <c r="AR113" s="297">
        <v>1420</v>
      </c>
      <c r="AS113" s="311">
        <v>1.064516129032258</v>
      </c>
      <c r="AU113" s="352">
        <v>107</v>
      </c>
      <c r="AV113" s="289">
        <v>22300</v>
      </c>
      <c r="AW113" s="289">
        <v>24530.000000000004</v>
      </c>
      <c r="AX113" s="297">
        <v>20630</v>
      </c>
      <c r="AY113" s="297">
        <v>3900</v>
      </c>
      <c r="AZ113" s="302">
        <v>1.1890450799806107</v>
      </c>
      <c r="BA113" s="306">
        <v>22030</v>
      </c>
      <c r="BB113" s="297">
        <v>2500</v>
      </c>
      <c r="BC113" s="311">
        <v>1.1134816159782115</v>
      </c>
      <c r="BE113" s="352">
        <v>107</v>
      </c>
      <c r="BF113" s="289">
        <v>23300</v>
      </c>
      <c r="BG113" s="289">
        <v>25630.000000000004</v>
      </c>
      <c r="BH113" s="297">
        <v>20770</v>
      </c>
      <c r="BI113" s="297">
        <v>4860.0000000000036</v>
      </c>
      <c r="BJ113" s="302">
        <v>1.2339913336543094</v>
      </c>
      <c r="BK113" s="306">
        <v>22170</v>
      </c>
      <c r="BL113" s="297">
        <v>3460.0000000000036</v>
      </c>
      <c r="BM113" s="311">
        <v>1.1560667568786651</v>
      </c>
      <c r="BO113" s="352">
        <v>107</v>
      </c>
      <c r="BP113" s="289">
        <v>25800</v>
      </c>
      <c r="BQ113" s="289">
        <v>28380.000000000004</v>
      </c>
      <c r="BR113" s="297">
        <v>21160</v>
      </c>
      <c r="BS113" s="297">
        <v>7220.0000000000036</v>
      </c>
      <c r="BT113" s="302">
        <v>1.3412098298676751</v>
      </c>
      <c r="BU113" s="306">
        <v>22560</v>
      </c>
      <c r="BV113" s="297">
        <v>5820.0000000000036</v>
      </c>
      <c r="BW113" s="311">
        <v>1.2579787234042554</v>
      </c>
      <c r="BY113" s="352">
        <v>107</v>
      </c>
      <c r="BZ113" s="289">
        <v>28300</v>
      </c>
      <c r="CA113" s="289">
        <v>31130.000000000004</v>
      </c>
      <c r="CB113" s="297">
        <v>21390</v>
      </c>
      <c r="CC113" s="297">
        <v>9740.0000000000036</v>
      </c>
      <c r="CD113" s="302">
        <v>1.455352968676952</v>
      </c>
      <c r="CE113" s="306">
        <v>22790</v>
      </c>
      <c r="CF113" s="297">
        <v>8340.0000000000036</v>
      </c>
      <c r="CG113" s="311">
        <v>1.3659499780605531</v>
      </c>
    </row>
    <row r="114" spans="5:85">
      <c r="E114" s="289">
        <v>22330</v>
      </c>
      <c r="G114" s="352">
        <v>108</v>
      </c>
      <c r="H114" s="289">
        <v>19800</v>
      </c>
      <c r="I114" s="289">
        <v>21780</v>
      </c>
      <c r="J114" s="297">
        <v>19670</v>
      </c>
      <c r="K114" s="297">
        <v>2110</v>
      </c>
      <c r="L114" s="302">
        <v>1.1072699542450433</v>
      </c>
      <c r="M114" s="306">
        <v>21080</v>
      </c>
      <c r="N114" s="297">
        <v>700</v>
      </c>
      <c r="O114" s="311">
        <v>1.0332068311195446</v>
      </c>
      <c r="Q114" s="352">
        <v>108</v>
      </c>
      <c r="R114" s="289">
        <v>20500</v>
      </c>
      <c r="S114" s="289">
        <v>22550.000000000004</v>
      </c>
      <c r="T114" s="297">
        <v>19690</v>
      </c>
      <c r="U114" s="297">
        <v>2860</v>
      </c>
      <c r="V114" s="302">
        <v>1.1452513966480447</v>
      </c>
      <c r="W114" s="306">
        <v>21090</v>
      </c>
      <c r="X114" s="297">
        <v>1460</v>
      </c>
      <c r="Y114" s="311">
        <v>1.0692271218587008</v>
      </c>
      <c r="AA114" s="352">
        <v>108</v>
      </c>
      <c r="AB114" s="289">
        <v>21000</v>
      </c>
      <c r="AC114" s="289">
        <v>23100.000000000004</v>
      </c>
      <c r="AD114" s="297">
        <v>20770</v>
      </c>
      <c r="AE114" s="297">
        <v>2330</v>
      </c>
      <c r="AF114" s="302">
        <v>1.1121810303322099</v>
      </c>
      <c r="AG114" s="306">
        <v>22180</v>
      </c>
      <c r="AH114" s="297">
        <v>920.00000000000364</v>
      </c>
      <c r="AI114" s="311">
        <v>1.0414788097385033</v>
      </c>
      <c r="AK114" s="352">
        <v>108</v>
      </c>
      <c r="AL114" s="289">
        <v>21500</v>
      </c>
      <c r="AM114" s="289">
        <v>23650.000000000004</v>
      </c>
      <c r="AN114" s="297">
        <v>20820</v>
      </c>
      <c r="AO114" s="297">
        <v>2830</v>
      </c>
      <c r="AP114" s="302">
        <v>1.1359269932756964</v>
      </c>
      <c r="AQ114" s="306">
        <v>22230</v>
      </c>
      <c r="AR114" s="297">
        <v>1420</v>
      </c>
      <c r="AS114" s="311">
        <v>1.0638776428250112</v>
      </c>
      <c r="AU114" s="352">
        <v>108</v>
      </c>
      <c r="AV114" s="289">
        <v>22500</v>
      </c>
      <c r="AW114" s="289">
        <v>24750.000000000004</v>
      </c>
      <c r="AX114" s="297">
        <v>20840</v>
      </c>
      <c r="AY114" s="297">
        <v>3910</v>
      </c>
      <c r="AZ114" s="302">
        <v>1.187619961612284</v>
      </c>
      <c r="BA114" s="306">
        <v>22250</v>
      </c>
      <c r="BB114" s="297">
        <v>2500</v>
      </c>
      <c r="BC114" s="311">
        <v>1.1123595505617978</v>
      </c>
      <c r="BE114" s="352">
        <v>108</v>
      </c>
      <c r="BF114" s="289">
        <v>23500</v>
      </c>
      <c r="BG114" s="289">
        <v>25850.000000000004</v>
      </c>
      <c r="BH114" s="297">
        <v>20980</v>
      </c>
      <c r="BI114" s="297">
        <v>4870.0000000000036</v>
      </c>
      <c r="BJ114" s="302">
        <v>1.2321258341277408</v>
      </c>
      <c r="BK114" s="306">
        <v>22390</v>
      </c>
      <c r="BL114" s="297">
        <v>3460.0000000000036</v>
      </c>
      <c r="BM114" s="311">
        <v>1.154533273782939</v>
      </c>
      <c r="BO114" s="352">
        <v>108</v>
      </c>
      <c r="BP114" s="289">
        <v>26000</v>
      </c>
      <c r="BQ114" s="289">
        <v>28600.000000000004</v>
      </c>
      <c r="BR114" s="297">
        <v>21370</v>
      </c>
      <c r="BS114" s="297">
        <v>7230.0000000000036</v>
      </c>
      <c r="BT114" s="302">
        <v>1.338324754328498</v>
      </c>
      <c r="BU114" s="306">
        <v>22780</v>
      </c>
      <c r="BV114" s="297">
        <v>5820.0000000000036</v>
      </c>
      <c r="BW114" s="311">
        <v>1.2554872695346797</v>
      </c>
      <c r="BY114" s="352">
        <v>108</v>
      </c>
      <c r="BZ114" s="289">
        <v>28500</v>
      </c>
      <c r="CA114" s="289">
        <v>31350.000000000004</v>
      </c>
      <c r="CB114" s="297">
        <v>21600</v>
      </c>
      <c r="CC114" s="297">
        <v>9750.0000000000036</v>
      </c>
      <c r="CD114" s="302">
        <v>1.4513888888888891</v>
      </c>
      <c r="CE114" s="306">
        <v>23010</v>
      </c>
      <c r="CF114" s="297">
        <v>8340.0000000000036</v>
      </c>
      <c r="CG114" s="311">
        <v>1.3624511082138202</v>
      </c>
    </row>
    <row r="115" spans="5:85">
      <c r="E115" s="289">
        <v>22550</v>
      </c>
      <c r="G115" s="352">
        <v>109</v>
      </c>
      <c r="H115" s="289">
        <v>20000</v>
      </c>
      <c r="I115" s="289">
        <v>22000</v>
      </c>
      <c r="J115" s="297">
        <v>19870</v>
      </c>
      <c r="K115" s="297">
        <v>2130</v>
      </c>
      <c r="L115" s="302">
        <v>1.1071967790639154</v>
      </c>
      <c r="M115" s="306">
        <v>21290</v>
      </c>
      <c r="N115" s="297">
        <v>710</v>
      </c>
      <c r="O115" s="311">
        <v>1.0333489901362143</v>
      </c>
      <c r="Q115" s="352">
        <v>109</v>
      </c>
      <c r="R115" s="289">
        <v>20700</v>
      </c>
      <c r="S115" s="289">
        <v>22770.000000000004</v>
      </c>
      <c r="T115" s="297">
        <v>19880</v>
      </c>
      <c r="U115" s="297">
        <v>2890</v>
      </c>
      <c r="V115" s="302">
        <v>1.1453722334004024</v>
      </c>
      <c r="W115" s="306">
        <v>21300</v>
      </c>
      <c r="X115" s="297">
        <v>1470</v>
      </c>
      <c r="Y115" s="311">
        <v>1.0690140845070422</v>
      </c>
      <c r="AA115" s="352">
        <v>109</v>
      </c>
      <c r="AB115" s="289">
        <v>21200</v>
      </c>
      <c r="AC115" s="289">
        <v>23320.000000000004</v>
      </c>
      <c r="AD115" s="297">
        <v>20980</v>
      </c>
      <c r="AE115" s="297">
        <v>2340</v>
      </c>
      <c r="AF115" s="302">
        <v>1.111534795042898</v>
      </c>
      <c r="AG115" s="306">
        <v>22400</v>
      </c>
      <c r="AH115" s="297">
        <v>920.00000000000364</v>
      </c>
      <c r="AI115" s="311">
        <v>1.0410714285714286</v>
      </c>
      <c r="AK115" s="352">
        <v>109</v>
      </c>
      <c r="AL115" s="289">
        <v>21700</v>
      </c>
      <c r="AM115" s="289">
        <v>23870.000000000004</v>
      </c>
      <c r="AN115" s="297">
        <v>21030</v>
      </c>
      <c r="AO115" s="297">
        <v>2840</v>
      </c>
      <c r="AP115" s="302">
        <v>1.1350451735615787</v>
      </c>
      <c r="AQ115" s="306">
        <v>22450</v>
      </c>
      <c r="AR115" s="297">
        <v>1420</v>
      </c>
      <c r="AS115" s="311">
        <v>1.0632516703786192</v>
      </c>
      <c r="AU115" s="352">
        <v>109</v>
      </c>
      <c r="AV115" s="289">
        <v>22700</v>
      </c>
      <c r="AW115" s="289">
        <v>24970.000000000004</v>
      </c>
      <c r="AX115" s="297">
        <v>21050</v>
      </c>
      <c r="AY115" s="297">
        <v>3920</v>
      </c>
      <c r="AZ115" s="302">
        <v>1.1862232779097388</v>
      </c>
      <c r="BA115" s="306">
        <v>22470</v>
      </c>
      <c r="BB115" s="297">
        <v>2500</v>
      </c>
      <c r="BC115" s="311">
        <v>1.1112594570538497</v>
      </c>
      <c r="BE115" s="352">
        <v>109</v>
      </c>
      <c r="BF115" s="289">
        <v>23700</v>
      </c>
      <c r="BG115" s="289">
        <v>26070.000000000004</v>
      </c>
      <c r="BH115" s="297">
        <v>21190</v>
      </c>
      <c r="BI115" s="297">
        <v>4880.0000000000036</v>
      </c>
      <c r="BJ115" s="302">
        <v>1.2302973100519115</v>
      </c>
      <c r="BK115" s="306">
        <v>22610</v>
      </c>
      <c r="BL115" s="297">
        <v>3460.0000000000036</v>
      </c>
      <c r="BM115" s="311">
        <v>1.1530296329057941</v>
      </c>
      <c r="BO115" s="352">
        <v>109</v>
      </c>
      <c r="BP115" s="289">
        <v>26200</v>
      </c>
      <c r="BQ115" s="289">
        <v>28820.000000000004</v>
      </c>
      <c r="BR115" s="297">
        <v>21580</v>
      </c>
      <c r="BS115" s="297">
        <v>7240.0000000000036</v>
      </c>
      <c r="BT115" s="302">
        <v>1.3354958294717332</v>
      </c>
      <c r="BU115" s="306">
        <v>23000</v>
      </c>
      <c r="BV115" s="297">
        <v>5820.0000000000036</v>
      </c>
      <c r="BW115" s="311">
        <v>1.2530434782608697</v>
      </c>
      <c r="BY115" s="352">
        <v>109</v>
      </c>
      <c r="BZ115" s="289">
        <v>28700</v>
      </c>
      <c r="CA115" s="289">
        <v>31570.000000000004</v>
      </c>
      <c r="CB115" s="297">
        <v>21810</v>
      </c>
      <c r="CC115" s="297">
        <v>9760.0000000000036</v>
      </c>
      <c r="CD115" s="302">
        <v>1.4475011462631822</v>
      </c>
      <c r="CE115" s="306">
        <v>23230</v>
      </c>
      <c r="CF115" s="297">
        <v>8340.0000000000036</v>
      </c>
      <c r="CG115" s="311">
        <v>1.359018510546707</v>
      </c>
    </row>
    <row r="116" spans="5:85">
      <c r="E116" s="289">
        <v>22770</v>
      </c>
      <c r="G116" s="352">
        <v>110</v>
      </c>
      <c r="H116" s="289">
        <v>20200</v>
      </c>
      <c r="I116" s="289">
        <v>22220</v>
      </c>
      <c r="J116" s="297">
        <v>20070</v>
      </c>
      <c r="K116" s="297">
        <v>2150</v>
      </c>
      <c r="L116" s="302">
        <v>1.107125062282013</v>
      </c>
      <c r="M116" s="306">
        <v>21500</v>
      </c>
      <c r="N116" s="297">
        <v>720</v>
      </c>
      <c r="O116" s="311">
        <v>1.0334883720930232</v>
      </c>
      <c r="Q116" s="352">
        <v>110</v>
      </c>
      <c r="R116" s="289">
        <v>20900</v>
      </c>
      <c r="S116" s="289">
        <v>22990.000000000004</v>
      </c>
      <c r="T116" s="297">
        <v>20080</v>
      </c>
      <c r="U116" s="297">
        <v>2910</v>
      </c>
      <c r="V116" s="302">
        <v>1.1449203187250996</v>
      </c>
      <c r="W116" s="306">
        <v>21510</v>
      </c>
      <c r="X116" s="297">
        <v>1480</v>
      </c>
      <c r="Y116" s="311">
        <v>1.0688052068805207</v>
      </c>
      <c r="AA116" s="352">
        <v>110</v>
      </c>
      <c r="AB116" s="289">
        <v>21400</v>
      </c>
      <c r="AC116" s="289">
        <v>23540.000000000004</v>
      </c>
      <c r="AD116" s="297">
        <v>21190</v>
      </c>
      <c r="AE116" s="297">
        <v>2350</v>
      </c>
      <c r="AF116" s="302">
        <v>1.1109013685700801</v>
      </c>
      <c r="AG116" s="306">
        <v>22620</v>
      </c>
      <c r="AH116" s="297">
        <v>920.00000000000364</v>
      </c>
      <c r="AI116" s="311">
        <v>1.0406719717064545</v>
      </c>
      <c r="AK116" s="352">
        <v>110</v>
      </c>
      <c r="AL116" s="289">
        <v>21900</v>
      </c>
      <c r="AM116" s="289">
        <v>24090.000000000004</v>
      </c>
      <c r="AN116" s="297">
        <v>21240</v>
      </c>
      <c r="AO116" s="297">
        <v>2850</v>
      </c>
      <c r="AP116" s="302">
        <v>1.134180790960452</v>
      </c>
      <c r="AQ116" s="306">
        <v>22670</v>
      </c>
      <c r="AR116" s="297">
        <v>1420</v>
      </c>
      <c r="AS116" s="311">
        <v>1.0626378473753859</v>
      </c>
      <c r="AU116" s="352">
        <v>110</v>
      </c>
      <c r="AV116" s="289">
        <v>22900</v>
      </c>
      <c r="AW116" s="289">
        <v>25190.000000000004</v>
      </c>
      <c r="AX116" s="297">
        <v>21260</v>
      </c>
      <c r="AY116" s="297">
        <v>3930</v>
      </c>
      <c r="AZ116" s="302">
        <v>1.1848541862652868</v>
      </c>
      <c r="BA116" s="306">
        <v>22690</v>
      </c>
      <c r="BB116" s="297">
        <v>2500</v>
      </c>
      <c r="BC116" s="311">
        <v>1.1101806963420009</v>
      </c>
      <c r="BE116" s="352">
        <v>110</v>
      </c>
      <c r="BF116" s="289">
        <v>23900</v>
      </c>
      <c r="BG116" s="289">
        <v>26290.000000000004</v>
      </c>
      <c r="BH116" s="297">
        <v>21400</v>
      </c>
      <c r="BI116" s="297">
        <v>4890.0000000000036</v>
      </c>
      <c r="BJ116" s="302">
        <v>1.2285046728971964</v>
      </c>
      <c r="BK116" s="306">
        <v>22830</v>
      </c>
      <c r="BL116" s="297">
        <v>3460.0000000000036</v>
      </c>
      <c r="BM116" s="311">
        <v>1.1515549715286906</v>
      </c>
      <c r="BO116" s="352">
        <v>110</v>
      </c>
      <c r="BP116" s="289">
        <v>26400</v>
      </c>
      <c r="BQ116" s="289">
        <v>29040.000000000004</v>
      </c>
      <c r="BR116" s="297">
        <v>21790</v>
      </c>
      <c r="BS116" s="297">
        <v>7250.0000000000036</v>
      </c>
      <c r="BT116" s="302">
        <v>1.3327214318494724</v>
      </c>
      <c r="BU116" s="306">
        <v>23220</v>
      </c>
      <c r="BV116" s="297">
        <v>5820.0000000000036</v>
      </c>
      <c r="BW116" s="311">
        <v>1.2506459948320414</v>
      </c>
      <c r="BY116" s="352">
        <v>110</v>
      </c>
      <c r="BZ116" s="289">
        <v>28900</v>
      </c>
      <c r="CA116" s="289">
        <v>31790.000000000004</v>
      </c>
      <c r="CB116" s="297">
        <v>22020</v>
      </c>
      <c r="CC116" s="297">
        <v>9770.0000000000036</v>
      </c>
      <c r="CD116" s="302">
        <v>1.4436875567665759</v>
      </c>
      <c r="CE116" s="306">
        <v>23450</v>
      </c>
      <c r="CF116" s="297">
        <v>8340.0000000000036</v>
      </c>
      <c r="CG116" s="311">
        <v>1.3556503198294245</v>
      </c>
    </row>
    <row r="117" spans="5:85">
      <c r="E117" s="289">
        <v>22990</v>
      </c>
      <c r="G117" s="352">
        <v>111</v>
      </c>
      <c r="H117" s="289">
        <v>20400</v>
      </c>
      <c r="I117" s="289">
        <v>22440</v>
      </c>
      <c r="J117" s="297">
        <v>20270</v>
      </c>
      <c r="K117" s="297">
        <v>2170</v>
      </c>
      <c r="L117" s="302">
        <v>1.1070547607301431</v>
      </c>
      <c r="M117" s="306">
        <v>21710</v>
      </c>
      <c r="N117" s="297">
        <v>730</v>
      </c>
      <c r="O117" s="311">
        <v>1.0336250575771533</v>
      </c>
      <c r="Q117" s="352">
        <v>111</v>
      </c>
      <c r="R117" s="289">
        <v>21100</v>
      </c>
      <c r="S117" s="289">
        <v>23210.000000000004</v>
      </c>
      <c r="T117" s="297">
        <v>20280</v>
      </c>
      <c r="U117" s="297">
        <v>2930</v>
      </c>
      <c r="V117" s="302">
        <v>1.1444773175542406</v>
      </c>
      <c r="W117" s="306">
        <v>21720</v>
      </c>
      <c r="X117" s="297">
        <v>1490</v>
      </c>
      <c r="Y117" s="311">
        <v>1.0686003683241252</v>
      </c>
      <c r="AA117" s="352">
        <v>111</v>
      </c>
      <c r="AB117" s="289">
        <v>21600</v>
      </c>
      <c r="AC117" s="289">
        <v>23760.000000000004</v>
      </c>
      <c r="AD117" s="297">
        <v>21400</v>
      </c>
      <c r="AE117" s="297">
        <v>2360</v>
      </c>
      <c r="AF117" s="302">
        <v>1.1102803738317757</v>
      </c>
      <c r="AG117" s="306">
        <v>22840</v>
      </c>
      <c r="AH117" s="297">
        <v>920.00000000000364</v>
      </c>
      <c r="AI117" s="311">
        <v>1.0402802101576183</v>
      </c>
      <c r="AK117" s="352">
        <v>111</v>
      </c>
      <c r="AL117" s="289">
        <v>22100</v>
      </c>
      <c r="AM117" s="289">
        <v>24310.000000000004</v>
      </c>
      <c r="AN117" s="297">
        <v>21450</v>
      </c>
      <c r="AO117" s="297">
        <v>2860</v>
      </c>
      <c r="AP117" s="302">
        <v>1.1333333333333333</v>
      </c>
      <c r="AQ117" s="306">
        <v>22890</v>
      </c>
      <c r="AR117" s="297">
        <v>1420</v>
      </c>
      <c r="AS117" s="311">
        <v>1.0620358235037135</v>
      </c>
      <c r="AU117" s="352">
        <v>111</v>
      </c>
      <c r="AV117" s="289">
        <v>23100</v>
      </c>
      <c r="AW117" s="289">
        <v>25410.000000000004</v>
      </c>
      <c r="AX117" s="297">
        <v>21470</v>
      </c>
      <c r="AY117" s="297">
        <v>3940</v>
      </c>
      <c r="AZ117" s="302">
        <v>1.1835118770377271</v>
      </c>
      <c r="BA117" s="306">
        <v>22910</v>
      </c>
      <c r="BB117" s="297">
        <v>2500</v>
      </c>
      <c r="BC117" s="311">
        <v>1.109122653862942</v>
      </c>
      <c r="BE117" s="352">
        <v>111</v>
      </c>
      <c r="BF117" s="289">
        <v>24100</v>
      </c>
      <c r="BG117" s="289">
        <v>26510.000000000004</v>
      </c>
      <c r="BH117" s="297">
        <v>21610</v>
      </c>
      <c r="BI117" s="297">
        <v>4900.0000000000036</v>
      </c>
      <c r="BJ117" s="302">
        <v>1.22674687644609</v>
      </c>
      <c r="BK117" s="306">
        <v>23050</v>
      </c>
      <c r="BL117" s="297">
        <v>3460.0000000000036</v>
      </c>
      <c r="BM117" s="311">
        <v>1.1501084598698483</v>
      </c>
      <c r="BO117" s="352">
        <v>111</v>
      </c>
      <c r="BP117" s="289">
        <v>26600</v>
      </c>
      <c r="BQ117" s="289">
        <v>29260.000000000004</v>
      </c>
      <c r="BR117" s="297">
        <v>22000</v>
      </c>
      <c r="BS117" s="297">
        <v>7260.0000000000036</v>
      </c>
      <c r="BT117" s="302">
        <v>1.33</v>
      </c>
      <c r="BU117" s="306">
        <v>23440</v>
      </c>
      <c r="BV117" s="297">
        <v>5820.0000000000036</v>
      </c>
      <c r="BW117" s="311">
        <v>1.2482935153583619</v>
      </c>
      <c r="BY117" s="352">
        <v>111</v>
      </c>
      <c r="BZ117" s="289">
        <v>29100</v>
      </c>
      <c r="CA117" s="289">
        <v>32010.000000000004</v>
      </c>
      <c r="CB117" s="297">
        <v>22230</v>
      </c>
      <c r="CC117" s="297">
        <v>9780.0000000000036</v>
      </c>
      <c r="CD117" s="302">
        <v>1.4399460188933875</v>
      </c>
      <c r="CE117" s="306">
        <v>23670</v>
      </c>
      <c r="CF117" s="297">
        <v>8340.0000000000036</v>
      </c>
      <c r="CG117" s="311">
        <v>1.35234474017744</v>
      </c>
    </row>
    <row r="118" spans="5:85">
      <c r="E118" s="289">
        <v>23210</v>
      </c>
      <c r="G118" s="352">
        <v>112</v>
      </c>
      <c r="H118" s="289">
        <v>20600</v>
      </c>
      <c r="I118" s="289">
        <v>22660.000000000004</v>
      </c>
      <c r="J118" s="297">
        <v>20470</v>
      </c>
      <c r="K118" s="297">
        <v>2190.0000000000036</v>
      </c>
      <c r="L118" s="302">
        <v>1.1069858329262336</v>
      </c>
      <c r="M118" s="306">
        <v>21920</v>
      </c>
      <c r="N118" s="297">
        <v>740.00000000000364</v>
      </c>
      <c r="O118" s="311">
        <v>1.0337591240875914</v>
      </c>
      <c r="Q118" s="352">
        <v>112</v>
      </c>
      <c r="R118" s="289">
        <v>21300</v>
      </c>
      <c r="S118" s="289">
        <v>23430.000000000004</v>
      </c>
      <c r="T118" s="297">
        <v>20480</v>
      </c>
      <c r="U118" s="297">
        <v>2950</v>
      </c>
      <c r="V118" s="302">
        <v>1.14404296875</v>
      </c>
      <c r="W118" s="306">
        <v>21930</v>
      </c>
      <c r="X118" s="297">
        <v>1500</v>
      </c>
      <c r="Y118" s="311">
        <v>1.0683994528043776</v>
      </c>
      <c r="AA118" s="352">
        <v>112</v>
      </c>
      <c r="AB118" s="289">
        <v>21800</v>
      </c>
      <c r="AC118" s="289">
        <v>23980.000000000004</v>
      </c>
      <c r="AD118" s="297">
        <v>21610</v>
      </c>
      <c r="AE118" s="297">
        <v>2370</v>
      </c>
      <c r="AF118" s="302">
        <v>1.1096714484035168</v>
      </c>
      <c r="AG118" s="306">
        <v>23060</v>
      </c>
      <c r="AH118" s="297">
        <v>920.00000000000364</v>
      </c>
      <c r="AI118" s="311">
        <v>1.0398959236773635</v>
      </c>
      <c r="AK118" s="352">
        <v>112</v>
      </c>
      <c r="AL118" s="289">
        <v>22300</v>
      </c>
      <c r="AM118" s="289">
        <v>24530.000000000004</v>
      </c>
      <c r="AN118" s="297">
        <v>21650</v>
      </c>
      <c r="AO118" s="297">
        <v>2880</v>
      </c>
      <c r="AP118" s="302">
        <v>1.1330254041570438</v>
      </c>
      <c r="AQ118" s="306">
        <v>23110</v>
      </c>
      <c r="AR118" s="297">
        <v>1420</v>
      </c>
      <c r="AS118" s="311">
        <v>1.0614452617914323</v>
      </c>
      <c r="AU118" s="352">
        <v>112</v>
      </c>
      <c r="AV118" s="289">
        <v>23300</v>
      </c>
      <c r="AW118" s="289">
        <v>25630.000000000004</v>
      </c>
      <c r="AX118" s="297">
        <v>21680</v>
      </c>
      <c r="AY118" s="297">
        <v>3950</v>
      </c>
      <c r="AZ118" s="302">
        <v>1.1821955719557196</v>
      </c>
      <c r="BA118" s="306">
        <v>23130</v>
      </c>
      <c r="BB118" s="297">
        <v>2500</v>
      </c>
      <c r="BC118" s="311">
        <v>1.108084738434933</v>
      </c>
      <c r="BE118" s="352">
        <v>112</v>
      </c>
      <c r="BF118" s="289">
        <v>24300</v>
      </c>
      <c r="BG118" s="289">
        <v>26730.000000000004</v>
      </c>
      <c r="BH118" s="297">
        <v>21820</v>
      </c>
      <c r="BI118" s="297">
        <v>4910.0000000000036</v>
      </c>
      <c r="BJ118" s="302">
        <v>1.2250229147571037</v>
      </c>
      <c r="BK118" s="306">
        <v>23270</v>
      </c>
      <c r="BL118" s="297">
        <v>3460.0000000000036</v>
      </c>
      <c r="BM118" s="311">
        <v>1.1486892995272886</v>
      </c>
      <c r="BO118" s="352">
        <v>112</v>
      </c>
      <c r="BP118" s="289">
        <v>26800</v>
      </c>
      <c r="BQ118" s="289">
        <v>29480.000000000004</v>
      </c>
      <c r="BR118" s="297">
        <v>22200</v>
      </c>
      <c r="BS118" s="297">
        <v>7280.0000000000036</v>
      </c>
      <c r="BT118" s="302">
        <v>1.3279279279279281</v>
      </c>
      <c r="BU118" s="306">
        <v>23660</v>
      </c>
      <c r="BV118" s="297">
        <v>5820.0000000000036</v>
      </c>
      <c r="BW118" s="311">
        <v>1.245984784446323</v>
      </c>
      <c r="BY118" s="352">
        <v>112</v>
      </c>
      <c r="BZ118" s="289">
        <v>29300</v>
      </c>
      <c r="CA118" s="289">
        <v>32230.000000000004</v>
      </c>
      <c r="CB118" s="297">
        <v>22440</v>
      </c>
      <c r="CC118" s="297">
        <v>9790.0000000000036</v>
      </c>
      <c r="CD118" s="302">
        <v>1.4362745098039218</v>
      </c>
      <c r="CE118" s="306">
        <v>23890</v>
      </c>
      <c r="CF118" s="297">
        <v>8340.0000000000036</v>
      </c>
      <c r="CG118" s="311">
        <v>1.3491000418585184</v>
      </c>
    </row>
    <row r="119" spans="5:85">
      <c r="E119" s="289">
        <v>23430</v>
      </c>
      <c r="G119" s="352">
        <v>113</v>
      </c>
      <c r="H119" s="289">
        <v>20800</v>
      </c>
      <c r="I119" s="289">
        <v>22880.000000000004</v>
      </c>
      <c r="J119" s="297">
        <v>20660</v>
      </c>
      <c r="K119" s="297">
        <v>2220.0000000000036</v>
      </c>
      <c r="L119" s="302">
        <v>1.1074540174249761</v>
      </c>
      <c r="M119" s="306">
        <v>22130</v>
      </c>
      <c r="N119" s="297">
        <v>750.00000000000364</v>
      </c>
      <c r="O119" s="311">
        <v>1.0338906461816539</v>
      </c>
      <c r="Q119" s="352">
        <v>113</v>
      </c>
      <c r="R119" s="289">
        <v>21500</v>
      </c>
      <c r="S119" s="289">
        <v>23650.000000000004</v>
      </c>
      <c r="T119" s="297">
        <v>20680</v>
      </c>
      <c r="U119" s="297">
        <v>2970</v>
      </c>
      <c r="V119" s="302">
        <v>1.1436170212765957</v>
      </c>
      <c r="W119" s="306">
        <v>22140</v>
      </c>
      <c r="X119" s="297">
        <v>1510</v>
      </c>
      <c r="Y119" s="311">
        <v>1.0682023486901535</v>
      </c>
      <c r="AA119" s="352">
        <v>113</v>
      </c>
      <c r="AB119" s="289">
        <v>22000</v>
      </c>
      <c r="AC119" s="289">
        <v>24200.000000000004</v>
      </c>
      <c r="AD119" s="297">
        <v>21820</v>
      </c>
      <c r="AE119" s="297">
        <v>2380</v>
      </c>
      <c r="AF119" s="302">
        <v>1.1090742438130157</v>
      </c>
      <c r="AG119" s="306">
        <v>23280</v>
      </c>
      <c r="AH119" s="297">
        <v>920.00000000000364</v>
      </c>
      <c r="AI119" s="311">
        <v>1.0395189003436427</v>
      </c>
      <c r="AK119" s="352">
        <v>113</v>
      </c>
      <c r="AL119" s="289">
        <v>22500</v>
      </c>
      <c r="AM119" s="289">
        <v>24750.000000000004</v>
      </c>
      <c r="AN119" s="297">
        <v>21860</v>
      </c>
      <c r="AO119" s="297">
        <v>2890</v>
      </c>
      <c r="AP119" s="302">
        <v>1.1322049405306496</v>
      </c>
      <c r="AQ119" s="306">
        <v>23330</v>
      </c>
      <c r="AR119" s="297">
        <v>1420</v>
      </c>
      <c r="AS119" s="311">
        <v>1.0608658379768539</v>
      </c>
      <c r="AU119" s="352">
        <v>113</v>
      </c>
      <c r="AV119" s="289">
        <v>23500</v>
      </c>
      <c r="AW119" s="289">
        <v>25850.000000000004</v>
      </c>
      <c r="AX119" s="297">
        <v>21890</v>
      </c>
      <c r="AY119" s="297">
        <v>3960</v>
      </c>
      <c r="AZ119" s="302">
        <v>1.1809045226130652</v>
      </c>
      <c r="BA119" s="306">
        <v>23350</v>
      </c>
      <c r="BB119" s="297">
        <v>2500</v>
      </c>
      <c r="BC119" s="311">
        <v>1.1070663811563168</v>
      </c>
      <c r="BE119" s="352">
        <v>113</v>
      </c>
      <c r="BF119" s="289">
        <v>24500</v>
      </c>
      <c r="BG119" s="289">
        <v>26950.000000000004</v>
      </c>
      <c r="BH119" s="297">
        <v>22030</v>
      </c>
      <c r="BI119" s="297">
        <v>4920.0000000000036</v>
      </c>
      <c r="BJ119" s="302">
        <v>1.2233318202451204</v>
      </c>
      <c r="BK119" s="306">
        <v>23490</v>
      </c>
      <c r="BL119" s="297">
        <v>3460.0000000000036</v>
      </c>
      <c r="BM119" s="311">
        <v>1.1472967220093659</v>
      </c>
      <c r="BO119" s="352">
        <v>113</v>
      </c>
      <c r="BP119" s="289">
        <v>27000</v>
      </c>
      <c r="BQ119" s="289">
        <v>29700.000000000004</v>
      </c>
      <c r="BR119" s="297">
        <v>22410</v>
      </c>
      <c r="BS119" s="297">
        <v>7290.0000000000036</v>
      </c>
      <c r="BT119" s="302">
        <v>1.3253012048192774</v>
      </c>
      <c r="BU119" s="306">
        <v>23880</v>
      </c>
      <c r="BV119" s="297">
        <v>5820.0000000000036</v>
      </c>
      <c r="BW119" s="311">
        <v>1.2437185929648242</v>
      </c>
      <c r="BY119" s="352">
        <v>113</v>
      </c>
      <c r="BZ119" s="289">
        <v>29500</v>
      </c>
      <c r="CA119" s="289">
        <v>32450.000000000004</v>
      </c>
      <c r="CB119" s="297">
        <v>22640</v>
      </c>
      <c r="CC119" s="297">
        <v>9810.0000000000036</v>
      </c>
      <c r="CD119" s="302">
        <v>1.4333038869257952</v>
      </c>
      <c r="CE119" s="306">
        <v>24110</v>
      </c>
      <c r="CF119" s="297">
        <v>8340.0000000000036</v>
      </c>
      <c r="CG119" s="311">
        <v>1.3459145582745751</v>
      </c>
    </row>
    <row r="120" spans="5:85">
      <c r="E120" s="289">
        <v>23650</v>
      </c>
      <c r="G120" s="352">
        <v>114</v>
      </c>
      <c r="H120" s="289">
        <v>21000</v>
      </c>
      <c r="I120" s="289">
        <v>23100.000000000004</v>
      </c>
      <c r="J120" s="297">
        <v>20860</v>
      </c>
      <c r="K120" s="297">
        <v>2240.0000000000036</v>
      </c>
      <c r="L120" s="302">
        <v>1.1073825503355705</v>
      </c>
      <c r="M120" s="306">
        <v>22340</v>
      </c>
      <c r="N120" s="297">
        <v>760.00000000000364</v>
      </c>
      <c r="O120" s="311">
        <v>1.0340196956132499</v>
      </c>
      <c r="Q120" s="352">
        <v>114</v>
      </c>
      <c r="R120" s="289">
        <v>21700</v>
      </c>
      <c r="S120" s="289">
        <v>23870.000000000004</v>
      </c>
      <c r="T120" s="297">
        <v>20870</v>
      </c>
      <c r="U120" s="297">
        <v>3000</v>
      </c>
      <c r="V120" s="302">
        <v>1.1437470052707235</v>
      </c>
      <c r="W120" s="306">
        <v>22350</v>
      </c>
      <c r="X120" s="297">
        <v>1520</v>
      </c>
      <c r="Y120" s="311">
        <v>1.0680089485458613</v>
      </c>
      <c r="AA120" s="352">
        <v>114</v>
      </c>
      <c r="AB120" s="289">
        <v>22200</v>
      </c>
      <c r="AC120" s="289">
        <v>24420.000000000004</v>
      </c>
      <c r="AD120" s="297">
        <v>22030</v>
      </c>
      <c r="AE120" s="297">
        <v>2390</v>
      </c>
      <c r="AF120" s="302">
        <v>1.1084884248751703</v>
      </c>
      <c r="AG120" s="306">
        <v>23500</v>
      </c>
      <c r="AH120" s="297">
        <v>920.00000000000364</v>
      </c>
      <c r="AI120" s="311">
        <v>1.0391489361702129</v>
      </c>
      <c r="AK120" s="352">
        <v>114</v>
      </c>
      <c r="AL120" s="289">
        <v>22700</v>
      </c>
      <c r="AM120" s="289">
        <v>24970.000000000004</v>
      </c>
      <c r="AN120" s="297">
        <v>22070</v>
      </c>
      <c r="AO120" s="297">
        <v>2900</v>
      </c>
      <c r="AP120" s="302">
        <v>1.1314000906207522</v>
      </c>
      <c r="AQ120" s="306">
        <v>23550</v>
      </c>
      <c r="AR120" s="297">
        <v>1420</v>
      </c>
      <c r="AS120" s="311">
        <v>1.0602972399150743</v>
      </c>
      <c r="AU120" s="352">
        <v>114</v>
      </c>
      <c r="AV120" s="289">
        <v>23700</v>
      </c>
      <c r="AW120" s="289">
        <v>26070.000000000004</v>
      </c>
      <c r="AX120" s="297">
        <v>22090</v>
      </c>
      <c r="AY120" s="297">
        <v>3980</v>
      </c>
      <c r="AZ120" s="302">
        <v>1.1801720235400635</v>
      </c>
      <c r="BA120" s="306">
        <v>23570</v>
      </c>
      <c r="BB120" s="297">
        <v>2500</v>
      </c>
      <c r="BC120" s="311">
        <v>1.1060670343657191</v>
      </c>
      <c r="BE120" s="352">
        <v>114</v>
      </c>
      <c r="BF120" s="289">
        <v>24700</v>
      </c>
      <c r="BG120" s="289">
        <v>27170.000000000004</v>
      </c>
      <c r="BH120" s="297">
        <v>22240</v>
      </c>
      <c r="BI120" s="297">
        <v>4930.0000000000036</v>
      </c>
      <c r="BJ120" s="302">
        <v>1.2216726618705038</v>
      </c>
      <c r="BK120" s="306">
        <v>23710</v>
      </c>
      <c r="BL120" s="297">
        <v>3460.0000000000036</v>
      </c>
      <c r="BM120" s="311">
        <v>1.1459299873471112</v>
      </c>
      <c r="BO120" s="352">
        <v>114</v>
      </c>
      <c r="BP120" s="289">
        <v>27200</v>
      </c>
      <c r="BQ120" s="289">
        <v>29920.000000000004</v>
      </c>
      <c r="BR120" s="297">
        <v>22620</v>
      </c>
      <c r="BS120" s="297">
        <v>7300.0000000000036</v>
      </c>
      <c r="BT120" s="302">
        <v>1.3227232537577367</v>
      </c>
      <c r="BU120" s="306">
        <v>24100</v>
      </c>
      <c r="BV120" s="297">
        <v>5820.0000000000036</v>
      </c>
      <c r="BW120" s="311">
        <v>1.2414937759336102</v>
      </c>
      <c r="BY120" s="352">
        <v>114</v>
      </c>
      <c r="BZ120" s="289">
        <v>29700</v>
      </c>
      <c r="CA120" s="289">
        <v>32670.000000000004</v>
      </c>
      <c r="CB120" s="297">
        <v>22850</v>
      </c>
      <c r="CC120" s="297">
        <v>9820.0000000000036</v>
      </c>
      <c r="CD120" s="302">
        <v>1.4297592997811819</v>
      </c>
      <c r="CE120" s="306">
        <v>24330</v>
      </c>
      <c r="CF120" s="297">
        <v>8340.0000000000036</v>
      </c>
      <c r="CG120" s="311">
        <v>1.3427866831072752</v>
      </c>
    </row>
    <row r="121" spans="5:85">
      <c r="E121" s="289">
        <v>23870</v>
      </c>
      <c r="G121" s="352">
        <v>115</v>
      </c>
      <c r="H121" s="289">
        <v>21200</v>
      </c>
      <c r="I121" s="289">
        <v>23320.000000000004</v>
      </c>
      <c r="J121" s="297">
        <v>21060</v>
      </c>
      <c r="K121" s="297">
        <v>2260.0000000000036</v>
      </c>
      <c r="L121" s="302">
        <v>1.1073124406457742</v>
      </c>
      <c r="M121" s="306">
        <v>22550</v>
      </c>
      <c r="N121" s="297">
        <v>770.00000000000364</v>
      </c>
      <c r="O121" s="311">
        <v>1.0341463414634149</v>
      </c>
      <c r="Q121" s="352">
        <v>115</v>
      </c>
      <c r="R121" s="289">
        <v>21900</v>
      </c>
      <c r="S121" s="289">
        <v>24090.000000000004</v>
      </c>
      <c r="T121" s="297">
        <v>21070</v>
      </c>
      <c r="U121" s="297">
        <v>3020</v>
      </c>
      <c r="V121" s="302">
        <v>1.1433317513051733</v>
      </c>
      <c r="W121" s="306">
        <v>22560</v>
      </c>
      <c r="X121" s="297">
        <v>1530</v>
      </c>
      <c r="Y121" s="311">
        <v>1.0678191489361701</v>
      </c>
      <c r="AA121" s="352">
        <v>115</v>
      </c>
      <c r="AB121" s="289">
        <v>22400</v>
      </c>
      <c r="AC121" s="289">
        <v>24640.000000000004</v>
      </c>
      <c r="AD121" s="297">
        <v>22240</v>
      </c>
      <c r="AE121" s="297">
        <v>2400</v>
      </c>
      <c r="AF121" s="302">
        <v>1.1079136690647482</v>
      </c>
      <c r="AG121" s="306">
        <v>23720</v>
      </c>
      <c r="AH121" s="297">
        <v>920.00000000000364</v>
      </c>
      <c r="AI121" s="311">
        <v>1.0387858347386172</v>
      </c>
      <c r="AK121" s="352">
        <v>115</v>
      </c>
      <c r="AL121" s="289">
        <v>22900</v>
      </c>
      <c r="AM121" s="289">
        <v>25190.000000000004</v>
      </c>
      <c r="AN121" s="297">
        <v>22280</v>
      </c>
      <c r="AO121" s="297">
        <v>2910</v>
      </c>
      <c r="AP121" s="302">
        <v>1.1306104129263914</v>
      </c>
      <c r="AQ121" s="306">
        <v>23770</v>
      </c>
      <c r="AR121" s="297">
        <v>1420</v>
      </c>
      <c r="AS121" s="311">
        <v>1.0597391670172487</v>
      </c>
      <c r="AU121" s="352">
        <v>115</v>
      </c>
      <c r="AV121" s="289">
        <v>23900</v>
      </c>
      <c r="AW121" s="289">
        <v>26290.000000000004</v>
      </c>
      <c r="AX121" s="297">
        <v>22300</v>
      </c>
      <c r="AY121" s="297">
        <v>3990</v>
      </c>
      <c r="AZ121" s="302">
        <v>1.1789237668161434</v>
      </c>
      <c r="BA121" s="306">
        <v>23790</v>
      </c>
      <c r="BB121" s="297">
        <v>2500</v>
      </c>
      <c r="BC121" s="311">
        <v>1.1050861706599411</v>
      </c>
      <c r="BE121" s="352">
        <v>115</v>
      </c>
      <c r="BF121" s="289">
        <v>24900</v>
      </c>
      <c r="BG121" s="289">
        <v>27390.000000000004</v>
      </c>
      <c r="BH121" s="297">
        <v>22450</v>
      </c>
      <c r="BI121" s="297">
        <v>4940.0000000000036</v>
      </c>
      <c r="BJ121" s="302">
        <v>1.2200445434298444</v>
      </c>
      <c r="BK121" s="306">
        <v>23930</v>
      </c>
      <c r="BL121" s="297">
        <v>3460.0000000000036</v>
      </c>
      <c r="BM121" s="311">
        <v>1.1445883827831176</v>
      </c>
      <c r="BO121" s="352">
        <v>115</v>
      </c>
      <c r="BP121" s="289">
        <v>27400</v>
      </c>
      <c r="BQ121" s="289">
        <v>30140.000000000004</v>
      </c>
      <c r="BR121" s="297">
        <v>22830</v>
      </c>
      <c r="BS121" s="297">
        <v>7310.0000000000036</v>
      </c>
      <c r="BT121" s="302">
        <v>1.320192728865528</v>
      </c>
      <c r="BU121" s="306">
        <v>24320</v>
      </c>
      <c r="BV121" s="297">
        <v>5820.0000000000036</v>
      </c>
      <c r="BW121" s="311">
        <v>1.2393092105263159</v>
      </c>
      <c r="BY121" s="352">
        <v>115</v>
      </c>
      <c r="BZ121" s="289">
        <v>29900</v>
      </c>
      <c r="CA121" s="289">
        <v>32890</v>
      </c>
      <c r="CB121" s="297">
        <v>23060</v>
      </c>
      <c r="CC121" s="297">
        <v>9830</v>
      </c>
      <c r="CD121" s="302">
        <v>1.4262792714657415</v>
      </c>
      <c r="CE121" s="306">
        <v>24550</v>
      </c>
      <c r="CF121" s="297">
        <v>8340</v>
      </c>
      <c r="CG121" s="311">
        <v>1.339714867617108</v>
      </c>
    </row>
    <row r="122" spans="5:85">
      <c r="E122" s="289">
        <v>24090</v>
      </c>
      <c r="G122" s="352">
        <v>116</v>
      </c>
      <c r="H122" s="289">
        <v>21400</v>
      </c>
      <c r="I122" s="289">
        <v>23540.000000000004</v>
      </c>
      <c r="J122" s="297">
        <v>21260</v>
      </c>
      <c r="K122" s="297">
        <v>2280.0000000000036</v>
      </c>
      <c r="L122" s="302">
        <v>1.1072436500470368</v>
      </c>
      <c r="M122" s="306">
        <v>22750</v>
      </c>
      <c r="N122" s="297">
        <v>790.00000000000364</v>
      </c>
      <c r="O122" s="311">
        <v>1.0347252747252749</v>
      </c>
      <c r="Q122" s="352">
        <v>116</v>
      </c>
      <c r="R122" s="289">
        <v>22100</v>
      </c>
      <c r="S122" s="289">
        <v>24310.000000000004</v>
      </c>
      <c r="T122" s="297">
        <v>21270</v>
      </c>
      <c r="U122" s="297">
        <v>3040</v>
      </c>
      <c r="V122" s="302">
        <v>1.1429243065350259</v>
      </c>
      <c r="W122" s="306">
        <v>22770</v>
      </c>
      <c r="X122" s="297">
        <v>1540</v>
      </c>
      <c r="Y122" s="311">
        <v>1.067632850241546</v>
      </c>
      <c r="AA122" s="352">
        <v>116</v>
      </c>
      <c r="AB122" s="289">
        <v>22600</v>
      </c>
      <c r="AC122" s="289">
        <v>24860.000000000004</v>
      </c>
      <c r="AD122" s="297">
        <v>22450</v>
      </c>
      <c r="AE122" s="297">
        <v>2410</v>
      </c>
      <c r="AF122" s="302">
        <v>1.1073496659242761</v>
      </c>
      <c r="AG122" s="306">
        <v>23940</v>
      </c>
      <c r="AH122" s="297">
        <v>920.00000000000364</v>
      </c>
      <c r="AI122" s="311">
        <v>1.0384294068504596</v>
      </c>
      <c r="AK122" s="352">
        <v>116</v>
      </c>
      <c r="AL122" s="289">
        <v>23100</v>
      </c>
      <c r="AM122" s="289">
        <v>25410.000000000004</v>
      </c>
      <c r="AN122" s="297">
        <v>22490</v>
      </c>
      <c r="AO122" s="297">
        <v>2920</v>
      </c>
      <c r="AP122" s="302">
        <v>1.1298354824366386</v>
      </c>
      <c r="AQ122" s="306">
        <v>23990</v>
      </c>
      <c r="AR122" s="297">
        <v>1420</v>
      </c>
      <c r="AS122" s="311">
        <v>1.0591913297207169</v>
      </c>
      <c r="AU122" s="352">
        <v>116</v>
      </c>
      <c r="AV122" s="289">
        <v>24100</v>
      </c>
      <c r="AW122" s="289">
        <v>26510.000000000004</v>
      </c>
      <c r="AX122" s="297">
        <v>22510</v>
      </c>
      <c r="AY122" s="297">
        <v>4000</v>
      </c>
      <c r="AZ122" s="302">
        <v>1.1776988005330964</v>
      </c>
      <c r="BA122" s="306">
        <v>24010</v>
      </c>
      <c r="BB122" s="297">
        <v>2500</v>
      </c>
      <c r="BC122" s="311">
        <v>1.1041232819658475</v>
      </c>
      <c r="BE122" s="352">
        <v>116</v>
      </c>
      <c r="BF122" s="289">
        <v>25100</v>
      </c>
      <c r="BG122" s="289">
        <v>27610.000000000004</v>
      </c>
      <c r="BH122" s="297">
        <v>22660</v>
      </c>
      <c r="BI122" s="297">
        <v>4950.0000000000036</v>
      </c>
      <c r="BJ122" s="302">
        <v>1.2184466019417477</v>
      </c>
      <c r="BK122" s="306">
        <v>24150</v>
      </c>
      <c r="BL122" s="297">
        <v>3460.0000000000036</v>
      </c>
      <c r="BM122" s="311">
        <v>1.1432712215320913</v>
      </c>
      <c r="BO122" s="352">
        <v>116</v>
      </c>
      <c r="BP122" s="289">
        <v>27600</v>
      </c>
      <c r="BQ122" s="289">
        <v>30360.000000000004</v>
      </c>
      <c r="BR122" s="297">
        <v>23040</v>
      </c>
      <c r="BS122" s="297">
        <v>7320.0000000000036</v>
      </c>
      <c r="BT122" s="302">
        <v>1.3177083333333335</v>
      </c>
      <c r="BU122" s="306">
        <v>24540</v>
      </c>
      <c r="BV122" s="297">
        <v>5820.0000000000036</v>
      </c>
      <c r="BW122" s="311">
        <v>1.2371638141809291</v>
      </c>
      <c r="BY122" s="352">
        <v>116</v>
      </c>
      <c r="BZ122" s="289">
        <v>30100</v>
      </c>
      <c r="CA122" s="289">
        <v>33110</v>
      </c>
      <c r="CB122" s="297">
        <v>23270</v>
      </c>
      <c r="CC122" s="297">
        <v>9840</v>
      </c>
      <c r="CD122" s="302">
        <v>1.4228620541469703</v>
      </c>
      <c r="CE122" s="306">
        <v>24770</v>
      </c>
      <c r="CF122" s="297">
        <v>8340</v>
      </c>
      <c r="CG122" s="311">
        <v>1.3366976180863948</v>
      </c>
    </row>
    <row r="123" spans="5:85">
      <c r="E123" s="289">
        <v>24310</v>
      </c>
      <c r="G123" s="352">
        <v>117</v>
      </c>
      <c r="H123" s="289">
        <v>21600</v>
      </c>
      <c r="I123" s="289">
        <v>23760.000000000004</v>
      </c>
      <c r="J123" s="297">
        <v>21460</v>
      </c>
      <c r="K123" s="297">
        <v>2300.0000000000036</v>
      </c>
      <c r="L123" s="302">
        <v>1.1071761416589005</v>
      </c>
      <c r="M123" s="306">
        <v>22960</v>
      </c>
      <c r="N123" s="297">
        <v>800.00000000000364</v>
      </c>
      <c r="O123" s="311">
        <v>1.034843205574913</v>
      </c>
      <c r="Q123" s="352">
        <v>117</v>
      </c>
      <c r="R123" s="289">
        <v>22300</v>
      </c>
      <c r="S123" s="289">
        <v>24530.000000000004</v>
      </c>
      <c r="T123" s="297">
        <v>21470</v>
      </c>
      <c r="U123" s="297">
        <v>3060</v>
      </c>
      <c r="V123" s="302">
        <v>1.1425244527247322</v>
      </c>
      <c r="W123" s="306">
        <v>22970</v>
      </c>
      <c r="X123" s="297">
        <v>1560</v>
      </c>
      <c r="Y123" s="311">
        <v>1.0679146713104051</v>
      </c>
      <c r="AA123" s="352">
        <v>117</v>
      </c>
      <c r="AB123" s="289">
        <v>22800</v>
      </c>
      <c r="AC123" s="289">
        <v>25080.000000000004</v>
      </c>
      <c r="AD123" s="297">
        <v>22660</v>
      </c>
      <c r="AE123" s="297">
        <v>2420</v>
      </c>
      <c r="AF123" s="302">
        <v>1.1067961165048543</v>
      </c>
      <c r="AG123" s="306">
        <v>24160</v>
      </c>
      <c r="AH123" s="297">
        <v>920.00000000000364</v>
      </c>
      <c r="AI123" s="311">
        <v>1.0380794701986755</v>
      </c>
      <c r="AK123" s="352">
        <v>117</v>
      </c>
      <c r="AL123" s="289">
        <v>23300</v>
      </c>
      <c r="AM123" s="289">
        <v>25630.000000000004</v>
      </c>
      <c r="AN123" s="297">
        <v>22700</v>
      </c>
      <c r="AO123" s="297">
        <v>2930</v>
      </c>
      <c r="AP123" s="302">
        <v>1.1290748898678413</v>
      </c>
      <c r="AQ123" s="306">
        <v>24210</v>
      </c>
      <c r="AR123" s="297">
        <v>1420</v>
      </c>
      <c r="AS123" s="311">
        <v>1.0586534489880215</v>
      </c>
      <c r="AU123" s="352">
        <v>117</v>
      </c>
      <c r="AV123" s="289">
        <v>24300</v>
      </c>
      <c r="AW123" s="289">
        <v>26730.000000000004</v>
      </c>
      <c r="AX123" s="297">
        <v>22720</v>
      </c>
      <c r="AY123" s="297">
        <v>4010</v>
      </c>
      <c r="AZ123" s="302">
        <v>1.1764964788732395</v>
      </c>
      <c r="BA123" s="306">
        <v>24230</v>
      </c>
      <c r="BB123" s="297">
        <v>2500</v>
      </c>
      <c r="BC123" s="311">
        <v>1.1031778786628146</v>
      </c>
      <c r="BE123" s="352">
        <v>117</v>
      </c>
      <c r="BF123" s="289">
        <v>25300</v>
      </c>
      <c r="BG123" s="289">
        <v>27830.000000000004</v>
      </c>
      <c r="BH123" s="297">
        <v>22860</v>
      </c>
      <c r="BI123" s="297">
        <v>4970.0000000000036</v>
      </c>
      <c r="BJ123" s="302">
        <v>1.2174103237095364</v>
      </c>
      <c r="BK123" s="306">
        <v>24370</v>
      </c>
      <c r="BL123" s="297">
        <v>3460.0000000000036</v>
      </c>
      <c r="BM123" s="311">
        <v>1.1419778416085353</v>
      </c>
      <c r="BO123" s="352">
        <v>117</v>
      </c>
      <c r="BP123" s="289">
        <v>27800</v>
      </c>
      <c r="BQ123" s="289">
        <v>30580.000000000004</v>
      </c>
      <c r="BR123" s="297">
        <v>23250</v>
      </c>
      <c r="BS123" s="297">
        <v>7330.0000000000036</v>
      </c>
      <c r="BT123" s="302">
        <v>1.3152688172043012</v>
      </c>
      <c r="BU123" s="306">
        <v>24760</v>
      </c>
      <c r="BV123" s="297">
        <v>5820.0000000000036</v>
      </c>
      <c r="BW123" s="311">
        <v>1.2350565428109856</v>
      </c>
      <c r="BY123" s="352">
        <v>117</v>
      </c>
      <c r="BZ123" s="289">
        <v>30300</v>
      </c>
      <c r="CA123" s="289">
        <v>33330</v>
      </c>
      <c r="CB123" s="297">
        <v>23480</v>
      </c>
      <c r="CC123" s="297">
        <v>9850</v>
      </c>
      <c r="CD123" s="302">
        <v>1.4195059625212947</v>
      </c>
      <c r="CE123" s="306">
        <v>24990</v>
      </c>
      <c r="CF123" s="297">
        <v>8340</v>
      </c>
      <c r="CG123" s="311">
        <v>1.333733493397359</v>
      </c>
    </row>
    <row r="124" spans="5:85">
      <c r="E124" s="289">
        <v>24530</v>
      </c>
      <c r="G124" s="352">
        <v>118</v>
      </c>
      <c r="H124" s="289">
        <v>21800</v>
      </c>
      <c r="I124" s="289">
        <v>23980.000000000004</v>
      </c>
      <c r="J124" s="297">
        <v>21650</v>
      </c>
      <c r="K124" s="297">
        <v>2330.0000000000036</v>
      </c>
      <c r="L124" s="302">
        <v>1.1076212471131641</v>
      </c>
      <c r="M124" s="306">
        <v>23170</v>
      </c>
      <c r="N124" s="297">
        <v>810.00000000000364</v>
      </c>
      <c r="O124" s="311">
        <v>1.0349589987052223</v>
      </c>
      <c r="Q124" s="352">
        <v>118</v>
      </c>
      <c r="R124" s="289">
        <v>22500</v>
      </c>
      <c r="S124" s="289">
        <v>24750.000000000004</v>
      </c>
      <c r="T124" s="297">
        <v>21670</v>
      </c>
      <c r="U124" s="297">
        <v>3080</v>
      </c>
      <c r="V124" s="302">
        <v>1.1421319796954315</v>
      </c>
      <c r="W124" s="306">
        <v>23180</v>
      </c>
      <c r="X124" s="297">
        <v>1570</v>
      </c>
      <c r="Y124" s="311">
        <v>1.0677308024158758</v>
      </c>
      <c r="AA124" s="352">
        <v>118</v>
      </c>
      <c r="AB124" s="289">
        <v>23000</v>
      </c>
      <c r="AC124" s="289">
        <v>25300.000000000004</v>
      </c>
      <c r="AD124" s="297">
        <v>22860</v>
      </c>
      <c r="AE124" s="297">
        <v>2440</v>
      </c>
      <c r="AF124" s="302">
        <v>1.1067366579177602</v>
      </c>
      <c r="AG124" s="306">
        <v>24380</v>
      </c>
      <c r="AH124" s="297">
        <v>920.00000000000364</v>
      </c>
      <c r="AI124" s="311">
        <v>1.0377358490566038</v>
      </c>
      <c r="AK124" s="352">
        <v>118</v>
      </c>
      <c r="AL124" s="289">
        <v>23500</v>
      </c>
      <c r="AM124" s="289">
        <v>25850.000000000004</v>
      </c>
      <c r="AN124" s="297">
        <v>22910</v>
      </c>
      <c r="AO124" s="297">
        <v>2940</v>
      </c>
      <c r="AP124" s="302">
        <v>1.1283282409428197</v>
      </c>
      <c r="AQ124" s="306">
        <v>24430</v>
      </c>
      <c r="AR124" s="297">
        <v>1420</v>
      </c>
      <c r="AS124" s="311">
        <v>1.0581252558329923</v>
      </c>
      <c r="AU124" s="352">
        <v>118</v>
      </c>
      <c r="AV124" s="289">
        <v>24500</v>
      </c>
      <c r="AW124" s="289">
        <v>26950.000000000004</v>
      </c>
      <c r="AX124" s="297">
        <v>22930</v>
      </c>
      <c r="AY124" s="297">
        <v>4020</v>
      </c>
      <c r="AZ124" s="302">
        <v>1.1753161796772786</v>
      </c>
      <c r="BA124" s="306">
        <v>24450</v>
      </c>
      <c r="BB124" s="297">
        <v>2500</v>
      </c>
      <c r="BC124" s="311">
        <v>1.1022494887525562</v>
      </c>
      <c r="BE124" s="352">
        <v>118</v>
      </c>
      <c r="BF124" s="289">
        <v>25500</v>
      </c>
      <c r="BG124" s="289">
        <v>28050.000000000004</v>
      </c>
      <c r="BH124" s="297">
        <v>23070</v>
      </c>
      <c r="BI124" s="297">
        <v>4980.0000000000036</v>
      </c>
      <c r="BJ124" s="302">
        <v>1.2158647594278285</v>
      </c>
      <c r="BK124" s="306">
        <v>24590</v>
      </c>
      <c r="BL124" s="297">
        <v>3460.0000000000036</v>
      </c>
      <c r="BM124" s="311">
        <v>1.140707604717365</v>
      </c>
      <c r="BO124" s="352">
        <v>118</v>
      </c>
      <c r="BP124" s="289">
        <v>28000</v>
      </c>
      <c r="BQ124" s="289">
        <v>30800.000000000004</v>
      </c>
      <c r="BR124" s="297">
        <v>23460</v>
      </c>
      <c r="BS124" s="297">
        <v>7340.0000000000036</v>
      </c>
      <c r="BT124" s="302">
        <v>1.3128729752770676</v>
      </c>
      <c r="BU124" s="306">
        <v>24980</v>
      </c>
      <c r="BV124" s="297">
        <v>5820.0000000000036</v>
      </c>
      <c r="BW124" s="311">
        <v>1.2329863891112891</v>
      </c>
      <c r="BY124" s="352">
        <v>118</v>
      </c>
      <c r="BZ124" s="289">
        <v>30500</v>
      </c>
      <c r="CA124" s="289">
        <v>33550</v>
      </c>
      <c r="CB124" s="297">
        <v>23690</v>
      </c>
      <c r="CC124" s="297">
        <v>9860</v>
      </c>
      <c r="CD124" s="302">
        <v>1.416209371042634</v>
      </c>
      <c r="CE124" s="306">
        <v>25210</v>
      </c>
      <c r="CF124" s="297">
        <v>8340</v>
      </c>
      <c r="CG124" s="311">
        <v>1.3308211027370092</v>
      </c>
    </row>
    <row r="125" spans="5:85">
      <c r="E125" s="289">
        <v>24750</v>
      </c>
      <c r="G125" s="352">
        <v>119</v>
      </c>
      <c r="H125" s="289">
        <v>22000</v>
      </c>
      <c r="I125" s="289">
        <v>24200.000000000004</v>
      </c>
      <c r="J125" s="297">
        <v>21850</v>
      </c>
      <c r="K125" s="297">
        <v>2350.0000000000036</v>
      </c>
      <c r="L125" s="302">
        <v>1.1075514874141879</v>
      </c>
      <c r="M125" s="306">
        <v>23380</v>
      </c>
      <c r="N125" s="297">
        <v>820.00000000000364</v>
      </c>
      <c r="O125" s="311">
        <v>1.0350727117194185</v>
      </c>
      <c r="Q125" s="352">
        <v>119</v>
      </c>
      <c r="R125" s="289">
        <v>22700</v>
      </c>
      <c r="S125" s="289">
        <v>24970.000000000004</v>
      </c>
      <c r="T125" s="297">
        <v>21860</v>
      </c>
      <c r="U125" s="297">
        <v>3110</v>
      </c>
      <c r="V125" s="302">
        <v>1.1422689844464775</v>
      </c>
      <c r="W125" s="306">
        <v>23390</v>
      </c>
      <c r="X125" s="297">
        <v>1580</v>
      </c>
      <c r="Y125" s="311">
        <v>1.0675502351432236</v>
      </c>
      <c r="AA125" s="352">
        <v>119</v>
      </c>
      <c r="AB125" s="289">
        <v>23200</v>
      </c>
      <c r="AC125" s="289">
        <v>25520.000000000004</v>
      </c>
      <c r="AD125" s="297">
        <v>23070</v>
      </c>
      <c r="AE125" s="297">
        <v>2450</v>
      </c>
      <c r="AF125" s="302">
        <v>1.106198526224534</v>
      </c>
      <c r="AG125" s="306">
        <v>24600</v>
      </c>
      <c r="AH125" s="297">
        <v>920.00000000000364</v>
      </c>
      <c r="AI125" s="311">
        <v>1.0373983739837398</v>
      </c>
      <c r="AK125" s="352">
        <v>119</v>
      </c>
      <c r="AL125" s="289">
        <v>23700</v>
      </c>
      <c r="AM125" s="289">
        <v>26070.000000000004</v>
      </c>
      <c r="AN125" s="297">
        <v>23120</v>
      </c>
      <c r="AO125" s="297">
        <v>2950</v>
      </c>
      <c r="AP125" s="302">
        <v>1.1275951557093427</v>
      </c>
      <c r="AQ125" s="306">
        <v>24650</v>
      </c>
      <c r="AR125" s="297">
        <v>1420</v>
      </c>
      <c r="AS125" s="311">
        <v>1.0576064908722109</v>
      </c>
      <c r="AU125" s="352">
        <v>119</v>
      </c>
      <c r="AV125" s="289">
        <v>24700</v>
      </c>
      <c r="AW125" s="289">
        <v>27170.000000000004</v>
      </c>
      <c r="AX125" s="297">
        <v>23140</v>
      </c>
      <c r="AY125" s="297">
        <v>4030</v>
      </c>
      <c r="AZ125" s="302">
        <v>1.1741573033707866</v>
      </c>
      <c r="BA125" s="306">
        <v>24670</v>
      </c>
      <c r="BB125" s="297">
        <v>2500</v>
      </c>
      <c r="BC125" s="311">
        <v>1.1013376570733684</v>
      </c>
      <c r="BE125" s="352">
        <v>119</v>
      </c>
      <c r="BF125" s="289">
        <v>25700</v>
      </c>
      <c r="BG125" s="289">
        <v>28270.000000000004</v>
      </c>
      <c r="BH125" s="297">
        <v>23280</v>
      </c>
      <c r="BI125" s="297">
        <v>4990.0000000000036</v>
      </c>
      <c r="BJ125" s="302">
        <v>1.2143470790378008</v>
      </c>
      <c r="BK125" s="306">
        <v>24810</v>
      </c>
      <c r="BL125" s="297">
        <v>3460.0000000000036</v>
      </c>
      <c r="BM125" s="311">
        <v>1.1394598952035471</v>
      </c>
      <c r="BO125" s="352">
        <v>119</v>
      </c>
      <c r="BP125" s="289">
        <v>28200</v>
      </c>
      <c r="BQ125" s="289">
        <v>31020.000000000004</v>
      </c>
      <c r="BR125" s="297">
        <v>23670</v>
      </c>
      <c r="BS125" s="297">
        <v>7350.0000000000036</v>
      </c>
      <c r="BT125" s="302">
        <v>1.3105196451204058</v>
      </c>
      <c r="BU125" s="306">
        <v>25200</v>
      </c>
      <c r="BV125" s="297">
        <v>5820.0000000000036</v>
      </c>
      <c r="BW125" s="311">
        <v>1.230952380952381</v>
      </c>
      <c r="BY125" s="352">
        <v>119</v>
      </c>
      <c r="BZ125" s="289">
        <v>30700</v>
      </c>
      <c r="CA125" s="289">
        <v>33770</v>
      </c>
      <c r="CB125" s="297">
        <v>23900</v>
      </c>
      <c r="CC125" s="297">
        <v>9870</v>
      </c>
      <c r="CD125" s="302">
        <v>1.4129707112970711</v>
      </c>
      <c r="CE125" s="306">
        <v>25430</v>
      </c>
      <c r="CF125" s="297">
        <v>8340</v>
      </c>
      <c r="CG125" s="311">
        <v>1.3279591034211562</v>
      </c>
    </row>
    <row r="126" spans="5:85">
      <c r="E126" s="289">
        <v>24970</v>
      </c>
      <c r="G126" s="352">
        <v>120</v>
      </c>
      <c r="H126" s="289">
        <v>22200</v>
      </c>
      <c r="I126" s="289">
        <v>24420.000000000004</v>
      </c>
      <c r="J126" s="297">
        <v>22050</v>
      </c>
      <c r="K126" s="297">
        <v>2370.0000000000036</v>
      </c>
      <c r="L126" s="302">
        <v>1.1074829931972792</v>
      </c>
      <c r="M126" s="306">
        <v>23590</v>
      </c>
      <c r="N126" s="297">
        <v>830.00000000000364</v>
      </c>
      <c r="O126" s="311">
        <v>1.0351844001695636</v>
      </c>
      <c r="Q126" s="352">
        <v>120</v>
      </c>
      <c r="R126" s="289">
        <v>22900</v>
      </c>
      <c r="S126" s="289">
        <v>25190.000000000004</v>
      </c>
      <c r="T126" s="297">
        <v>22060</v>
      </c>
      <c r="U126" s="297">
        <v>3130</v>
      </c>
      <c r="V126" s="302">
        <v>1.1418857660924751</v>
      </c>
      <c r="W126" s="306">
        <v>23600</v>
      </c>
      <c r="X126" s="297">
        <v>1590</v>
      </c>
      <c r="Y126" s="311">
        <v>1.0673728813559322</v>
      </c>
      <c r="AA126" s="352">
        <v>120</v>
      </c>
      <c r="AB126" s="289">
        <v>23400</v>
      </c>
      <c r="AC126" s="289">
        <v>25740.000000000004</v>
      </c>
      <c r="AD126" s="297">
        <v>23280</v>
      </c>
      <c r="AE126" s="297">
        <v>2460</v>
      </c>
      <c r="AF126" s="302">
        <v>1.1056701030927836</v>
      </c>
      <c r="AG126" s="306">
        <v>24820</v>
      </c>
      <c r="AH126" s="297">
        <v>920.00000000000364</v>
      </c>
      <c r="AI126" s="311">
        <v>1.0370668815471393</v>
      </c>
      <c r="AK126" s="352">
        <v>120</v>
      </c>
      <c r="AL126" s="289">
        <v>23900</v>
      </c>
      <c r="AM126" s="289">
        <v>26290.000000000004</v>
      </c>
      <c r="AN126" s="297">
        <v>23330</v>
      </c>
      <c r="AO126" s="297">
        <v>2960</v>
      </c>
      <c r="AP126" s="302">
        <v>1.1268752678954137</v>
      </c>
      <c r="AQ126" s="306">
        <v>24870</v>
      </c>
      <c r="AR126" s="297">
        <v>1420</v>
      </c>
      <c r="AS126" s="311">
        <v>1.0570969039002815</v>
      </c>
      <c r="AU126" s="352">
        <v>120</v>
      </c>
      <c r="AV126" s="289">
        <v>24900</v>
      </c>
      <c r="AW126" s="289">
        <v>27390.000000000004</v>
      </c>
      <c r="AX126" s="297">
        <v>23350</v>
      </c>
      <c r="AY126" s="297">
        <v>4040</v>
      </c>
      <c r="AZ126" s="302">
        <v>1.1730192719486081</v>
      </c>
      <c r="BA126" s="306">
        <v>24890</v>
      </c>
      <c r="BB126" s="297">
        <v>2500</v>
      </c>
      <c r="BC126" s="311">
        <v>1.1004419445560467</v>
      </c>
      <c r="BE126" s="352">
        <v>120</v>
      </c>
      <c r="BF126" s="289">
        <v>25900</v>
      </c>
      <c r="BG126" s="289">
        <v>28490.000000000004</v>
      </c>
      <c r="BH126" s="297">
        <v>23490</v>
      </c>
      <c r="BI126" s="297">
        <v>5000.0000000000036</v>
      </c>
      <c r="BJ126" s="302">
        <v>1.2128565346956153</v>
      </c>
      <c r="BK126" s="306">
        <v>25030</v>
      </c>
      <c r="BL126" s="297">
        <v>3460.0000000000036</v>
      </c>
      <c r="BM126" s="311">
        <v>1.1382341190571317</v>
      </c>
      <c r="BO126" s="352">
        <v>120</v>
      </c>
      <c r="BP126" s="289">
        <v>28400</v>
      </c>
      <c r="BQ126" s="289">
        <v>31240.000000000004</v>
      </c>
      <c r="BR126" s="297">
        <v>23880</v>
      </c>
      <c r="BS126" s="297">
        <v>7360.0000000000036</v>
      </c>
      <c r="BT126" s="302">
        <v>1.30820770519263</v>
      </c>
      <c r="BU126" s="306">
        <v>25420</v>
      </c>
      <c r="BV126" s="297">
        <v>5820.0000000000036</v>
      </c>
      <c r="BW126" s="311">
        <v>1.2289535798583793</v>
      </c>
      <c r="BY126" s="352">
        <v>120</v>
      </c>
      <c r="BZ126" s="289">
        <v>30900</v>
      </c>
      <c r="CA126" s="289">
        <v>33990</v>
      </c>
      <c r="CB126" s="297">
        <v>24110</v>
      </c>
      <c r="CC126" s="297">
        <v>9880</v>
      </c>
      <c r="CD126" s="302">
        <v>1.4097884695147243</v>
      </c>
      <c r="CE126" s="306">
        <v>25650</v>
      </c>
      <c r="CF126" s="297">
        <v>8340</v>
      </c>
      <c r="CG126" s="311">
        <v>1.3251461988304094</v>
      </c>
    </row>
    <row r="127" spans="5:85">
      <c r="E127" s="289">
        <v>25190</v>
      </c>
      <c r="G127" s="352">
        <v>121</v>
      </c>
      <c r="H127" s="289">
        <v>22400</v>
      </c>
      <c r="I127" s="289">
        <v>24640.000000000004</v>
      </c>
      <c r="J127" s="297">
        <v>22250</v>
      </c>
      <c r="K127" s="297">
        <v>2390.0000000000036</v>
      </c>
      <c r="L127" s="302">
        <v>1.1074157303370789</v>
      </c>
      <c r="M127" s="306">
        <v>23800</v>
      </c>
      <c r="N127" s="297">
        <v>840.00000000000364</v>
      </c>
      <c r="O127" s="311">
        <v>1.0352941176470589</v>
      </c>
      <c r="Q127" s="352">
        <v>121</v>
      </c>
      <c r="R127" s="289">
        <v>23100</v>
      </c>
      <c r="S127" s="289">
        <v>25410.000000000004</v>
      </c>
      <c r="T127" s="297">
        <v>22260</v>
      </c>
      <c r="U127" s="297">
        <v>3150</v>
      </c>
      <c r="V127" s="302">
        <v>1.1415094339622642</v>
      </c>
      <c r="W127" s="306">
        <v>23810</v>
      </c>
      <c r="X127" s="297">
        <v>1600</v>
      </c>
      <c r="Y127" s="311">
        <v>1.0671986560268794</v>
      </c>
      <c r="AA127" s="352">
        <v>121</v>
      </c>
      <c r="AB127" s="289">
        <v>23600</v>
      </c>
      <c r="AC127" s="289">
        <v>25960.000000000004</v>
      </c>
      <c r="AD127" s="297">
        <v>23490</v>
      </c>
      <c r="AE127" s="297">
        <v>2470</v>
      </c>
      <c r="AF127" s="302">
        <v>1.1051511281396338</v>
      </c>
      <c r="AG127" s="306">
        <v>25040</v>
      </c>
      <c r="AH127" s="297">
        <v>920.00000000000364</v>
      </c>
      <c r="AI127" s="311">
        <v>1.0367412140575081</v>
      </c>
      <c r="AK127" s="352">
        <v>121</v>
      </c>
      <c r="AL127" s="289">
        <v>24100</v>
      </c>
      <c r="AM127" s="289">
        <v>26510.000000000004</v>
      </c>
      <c r="AN127" s="297">
        <v>23540</v>
      </c>
      <c r="AO127" s="297">
        <v>2970</v>
      </c>
      <c r="AP127" s="302">
        <v>1.1261682242990654</v>
      </c>
      <c r="AQ127" s="306">
        <v>25090</v>
      </c>
      <c r="AR127" s="297">
        <v>1420</v>
      </c>
      <c r="AS127" s="311">
        <v>1.0565962534874451</v>
      </c>
      <c r="AU127" s="352">
        <v>121</v>
      </c>
      <c r="AV127" s="289">
        <v>25100</v>
      </c>
      <c r="AW127" s="289">
        <v>27610.000000000004</v>
      </c>
      <c r="AX127" s="297">
        <v>23560</v>
      </c>
      <c r="AY127" s="297">
        <v>4050</v>
      </c>
      <c r="AZ127" s="302">
        <v>1.1719015280135823</v>
      </c>
      <c r="BA127" s="306">
        <v>25110</v>
      </c>
      <c r="BB127" s="297">
        <v>2500</v>
      </c>
      <c r="BC127" s="311">
        <v>1.0995619275189168</v>
      </c>
      <c r="BE127" s="352">
        <v>121</v>
      </c>
      <c r="BF127" s="289">
        <v>26100</v>
      </c>
      <c r="BG127" s="289">
        <v>28710.000000000004</v>
      </c>
      <c r="BH127" s="297">
        <v>23700</v>
      </c>
      <c r="BI127" s="297">
        <v>5010.0000000000036</v>
      </c>
      <c r="BJ127" s="302">
        <v>1.2113924050632914</v>
      </c>
      <c r="BK127" s="306">
        <v>25250</v>
      </c>
      <c r="BL127" s="297">
        <v>3460.0000000000036</v>
      </c>
      <c r="BM127" s="311">
        <v>1.1370297029702972</v>
      </c>
      <c r="BO127" s="352">
        <v>121</v>
      </c>
      <c r="BP127" s="289">
        <v>28600</v>
      </c>
      <c r="BQ127" s="289">
        <v>31460.000000000004</v>
      </c>
      <c r="BR127" s="297">
        <v>24090</v>
      </c>
      <c r="BS127" s="297">
        <v>7370.0000000000036</v>
      </c>
      <c r="BT127" s="302">
        <v>1.305936073059361</v>
      </c>
      <c r="BU127" s="306">
        <v>25640</v>
      </c>
      <c r="BV127" s="297">
        <v>5820.0000000000036</v>
      </c>
      <c r="BW127" s="311">
        <v>1.2269890795631826</v>
      </c>
      <c r="BY127" s="352">
        <v>121</v>
      </c>
      <c r="BZ127" s="289">
        <v>31100</v>
      </c>
      <c r="CA127" s="289">
        <v>34210</v>
      </c>
      <c r="CB127" s="297">
        <v>24320</v>
      </c>
      <c r="CC127" s="297">
        <v>9890</v>
      </c>
      <c r="CD127" s="302">
        <v>1.4066611842105263</v>
      </c>
      <c r="CE127" s="306">
        <v>25870</v>
      </c>
      <c r="CF127" s="297">
        <v>8340</v>
      </c>
      <c r="CG127" s="311">
        <v>1.3223811364514881</v>
      </c>
    </row>
    <row r="128" spans="5:85">
      <c r="E128" s="289">
        <v>25410</v>
      </c>
      <c r="G128" s="352">
        <v>122</v>
      </c>
      <c r="H128" s="289">
        <v>22600</v>
      </c>
      <c r="I128" s="289">
        <v>24860.000000000004</v>
      </c>
      <c r="J128" s="297">
        <v>22450</v>
      </c>
      <c r="K128" s="297">
        <v>2410.0000000000036</v>
      </c>
      <c r="L128" s="302">
        <v>1.1073496659242763</v>
      </c>
      <c r="M128" s="306">
        <v>24010</v>
      </c>
      <c r="N128" s="297">
        <v>850.00000000000364</v>
      </c>
      <c r="O128" s="311">
        <v>1.0354019158683883</v>
      </c>
      <c r="Q128" s="352">
        <v>122</v>
      </c>
      <c r="R128" s="289">
        <v>23300</v>
      </c>
      <c r="S128" s="289">
        <v>25630.000000000004</v>
      </c>
      <c r="T128" s="297">
        <v>22460</v>
      </c>
      <c r="U128" s="297">
        <v>3170</v>
      </c>
      <c r="V128" s="302">
        <v>1.1411398040961709</v>
      </c>
      <c r="W128" s="306">
        <v>24020</v>
      </c>
      <c r="X128" s="297">
        <v>1610</v>
      </c>
      <c r="Y128" s="311">
        <v>1.0670274771024146</v>
      </c>
      <c r="AA128" s="352">
        <v>122</v>
      </c>
      <c r="AB128" s="289">
        <v>23800</v>
      </c>
      <c r="AC128" s="289">
        <v>26180.000000000004</v>
      </c>
      <c r="AD128" s="297">
        <v>23700</v>
      </c>
      <c r="AE128" s="297">
        <v>2480</v>
      </c>
      <c r="AF128" s="302">
        <v>1.1046413502109704</v>
      </c>
      <c r="AG128" s="306">
        <v>25260</v>
      </c>
      <c r="AH128" s="297">
        <v>920.00000000000364</v>
      </c>
      <c r="AI128" s="311">
        <v>1.0364212193190816</v>
      </c>
      <c r="AK128" s="352">
        <v>122</v>
      </c>
      <c r="AL128" s="289">
        <v>24300</v>
      </c>
      <c r="AM128" s="289">
        <v>26730.000000000004</v>
      </c>
      <c r="AN128" s="297">
        <v>23740</v>
      </c>
      <c r="AO128" s="297">
        <v>2990</v>
      </c>
      <c r="AP128" s="302">
        <v>1.1259477674810447</v>
      </c>
      <c r="AQ128" s="306">
        <v>25310</v>
      </c>
      <c r="AR128" s="297">
        <v>1420</v>
      </c>
      <c r="AS128" s="311">
        <v>1.0561043065981826</v>
      </c>
      <c r="AU128" s="352">
        <v>122</v>
      </c>
      <c r="AV128" s="289">
        <v>25300</v>
      </c>
      <c r="AW128" s="289">
        <v>27830.000000000004</v>
      </c>
      <c r="AX128" s="297">
        <v>23770</v>
      </c>
      <c r="AY128" s="297">
        <v>4060</v>
      </c>
      <c r="AZ128" s="302">
        <v>1.1708035338662179</v>
      </c>
      <c r="BA128" s="306">
        <v>25330</v>
      </c>
      <c r="BB128" s="297">
        <v>2500</v>
      </c>
      <c r="BC128" s="311">
        <v>1.0986971969996051</v>
      </c>
      <c r="BE128" s="352">
        <v>122</v>
      </c>
      <c r="BF128" s="289">
        <v>26300</v>
      </c>
      <c r="BG128" s="289">
        <v>28930.000000000004</v>
      </c>
      <c r="BH128" s="297">
        <v>23910</v>
      </c>
      <c r="BI128" s="297">
        <v>5020.0000000000036</v>
      </c>
      <c r="BJ128" s="302">
        <v>1.2099539941447095</v>
      </c>
      <c r="BK128" s="306">
        <v>25470</v>
      </c>
      <c r="BL128" s="297">
        <v>3460.0000000000036</v>
      </c>
      <c r="BM128" s="311">
        <v>1.1358460934432668</v>
      </c>
      <c r="BO128" s="352">
        <v>122</v>
      </c>
      <c r="BP128" s="289">
        <v>28800</v>
      </c>
      <c r="BQ128" s="289">
        <v>31680.000000000004</v>
      </c>
      <c r="BR128" s="297">
        <v>24290</v>
      </c>
      <c r="BS128" s="297">
        <v>7390.0000000000036</v>
      </c>
      <c r="BT128" s="302">
        <v>1.3042404281597366</v>
      </c>
      <c r="BU128" s="306">
        <v>25860</v>
      </c>
      <c r="BV128" s="297">
        <v>5820.0000000000036</v>
      </c>
      <c r="BW128" s="311">
        <v>1.2250580046403714</v>
      </c>
      <c r="BY128" s="352">
        <v>122</v>
      </c>
      <c r="BZ128" s="289">
        <v>31300</v>
      </c>
      <c r="CA128" s="289">
        <v>34430</v>
      </c>
      <c r="CB128" s="297">
        <v>24530</v>
      </c>
      <c r="CC128" s="297">
        <v>9900</v>
      </c>
      <c r="CD128" s="302">
        <v>1.4035874439461884</v>
      </c>
      <c r="CE128" s="306">
        <v>26090</v>
      </c>
      <c r="CF128" s="297">
        <v>8340</v>
      </c>
      <c r="CG128" s="311">
        <v>1.3196627060176314</v>
      </c>
    </row>
    <row r="129" spans="5:85">
      <c r="E129" s="289">
        <v>25630</v>
      </c>
      <c r="G129" s="352">
        <v>123</v>
      </c>
      <c r="H129" s="289">
        <v>22800</v>
      </c>
      <c r="I129" s="289">
        <v>25080.000000000004</v>
      </c>
      <c r="J129" s="297">
        <v>22640</v>
      </c>
      <c r="K129" s="297">
        <v>2440.0000000000036</v>
      </c>
      <c r="L129" s="302">
        <v>1.1077738515901061</v>
      </c>
      <c r="M129" s="306">
        <v>24220</v>
      </c>
      <c r="N129" s="297">
        <v>860.00000000000364</v>
      </c>
      <c r="O129" s="311">
        <v>1.0355078447563999</v>
      </c>
      <c r="Q129" s="352">
        <v>123</v>
      </c>
      <c r="R129" s="289">
        <v>23500</v>
      </c>
      <c r="S129" s="289">
        <v>25850.000000000004</v>
      </c>
      <c r="T129" s="297">
        <v>22660</v>
      </c>
      <c r="U129" s="297">
        <v>3190</v>
      </c>
      <c r="V129" s="302">
        <v>1.1407766990291262</v>
      </c>
      <c r="W129" s="306">
        <v>24230</v>
      </c>
      <c r="X129" s="297">
        <v>1620</v>
      </c>
      <c r="Y129" s="311">
        <v>1.0668592653735038</v>
      </c>
      <c r="AA129" s="352">
        <v>123</v>
      </c>
      <c r="AB129" s="289">
        <v>24000</v>
      </c>
      <c r="AC129" s="289">
        <v>26400.000000000004</v>
      </c>
      <c r="AD129" s="297">
        <v>23910</v>
      </c>
      <c r="AE129" s="297">
        <v>2490</v>
      </c>
      <c r="AF129" s="302">
        <v>1.1041405269761606</v>
      </c>
      <c r="AG129" s="306">
        <v>25480</v>
      </c>
      <c r="AH129" s="297">
        <v>920.00000000000364</v>
      </c>
      <c r="AI129" s="311">
        <v>1.0361067503924646</v>
      </c>
      <c r="AK129" s="352">
        <v>123</v>
      </c>
      <c r="AL129" s="289">
        <v>24500</v>
      </c>
      <c r="AM129" s="289">
        <v>26950.000000000004</v>
      </c>
      <c r="AN129" s="297">
        <v>23950</v>
      </c>
      <c r="AO129" s="297">
        <v>3000</v>
      </c>
      <c r="AP129" s="302">
        <v>1.1252609603340293</v>
      </c>
      <c r="AQ129" s="306">
        <v>25530</v>
      </c>
      <c r="AR129" s="297">
        <v>1420</v>
      </c>
      <c r="AS129" s="311">
        <v>1.0556208382295338</v>
      </c>
      <c r="AU129" s="352">
        <v>123</v>
      </c>
      <c r="AV129" s="289">
        <v>25500</v>
      </c>
      <c r="AW129" s="289">
        <v>28050.000000000004</v>
      </c>
      <c r="AX129" s="297">
        <v>23980</v>
      </c>
      <c r="AY129" s="297">
        <v>4070</v>
      </c>
      <c r="AZ129" s="302">
        <v>1.1697247706422018</v>
      </c>
      <c r="BA129" s="306">
        <v>25550</v>
      </c>
      <c r="BB129" s="297">
        <v>2500</v>
      </c>
      <c r="BC129" s="311">
        <v>1.0978473581213308</v>
      </c>
      <c r="BE129" s="352">
        <v>123</v>
      </c>
      <c r="BF129" s="289">
        <v>26500</v>
      </c>
      <c r="BG129" s="289">
        <v>29150.000000000004</v>
      </c>
      <c r="BH129" s="297">
        <v>24120</v>
      </c>
      <c r="BI129" s="297">
        <v>5030.0000000000036</v>
      </c>
      <c r="BJ129" s="302">
        <v>1.2085406301824213</v>
      </c>
      <c r="BK129" s="306">
        <v>25690</v>
      </c>
      <c r="BL129" s="297">
        <v>3460.0000000000036</v>
      </c>
      <c r="BM129" s="311">
        <v>1.1346827559361621</v>
      </c>
      <c r="BO129" s="352">
        <v>123</v>
      </c>
      <c r="BP129" s="289">
        <v>29000</v>
      </c>
      <c r="BQ129" s="289">
        <v>31900.000000000004</v>
      </c>
      <c r="BR129" s="297">
        <v>24500</v>
      </c>
      <c r="BS129" s="297">
        <v>7400.0000000000036</v>
      </c>
      <c r="BT129" s="302">
        <v>1.3020408163265307</v>
      </c>
      <c r="BU129" s="306">
        <v>26080</v>
      </c>
      <c r="BV129" s="297">
        <v>5820.0000000000036</v>
      </c>
      <c r="BW129" s="311">
        <v>1.2231595092024541</v>
      </c>
      <c r="BY129" s="352">
        <v>123</v>
      </c>
      <c r="BZ129" s="289">
        <v>31500</v>
      </c>
      <c r="CA129" s="289">
        <v>34650</v>
      </c>
      <c r="CB129" s="297">
        <v>24730</v>
      </c>
      <c r="CC129" s="297">
        <v>9920</v>
      </c>
      <c r="CD129" s="302">
        <v>1.4011322280630814</v>
      </c>
      <c r="CE129" s="306">
        <v>26310</v>
      </c>
      <c r="CF129" s="297">
        <v>8340</v>
      </c>
      <c r="CG129" s="311">
        <v>1.3169897377423032</v>
      </c>
    </row>
    <row r="130" spans="5:85">
      <c r="E130" s="289">
        <v>25850</v>
      </c>
      <c r="G130" s="352">
        <v>124</v>
      </c>
      <c r="H130" s="289">
        <v>23000</v>
      </c>
      <c r="I130" s="289">
        <v>25300.000000000004</v>
      </c>
      <c r="J130" s="297">
        <v>22840</v>
      </c>
      <c r="K130" s="297">
        <v>2460.0000000000036</v>
      </c>
      <c r="L130" s="302">
        <v>1.1077057793345011</v>
      </c>
      <c r="M130" s="306">
        <v>24430</v>
      </c>
      <c r="N130" s="297">
        <v>870.00000000000364</v>
      </c>
      <c r="O130" s="311">
        <v>1.0356119525173968</v>
      </c>
      <c r="Q130" s="352">
        <v>124</v>
      </c>
      <c r="R130" s="289">
        <v>23700</v>
      </c>
      <c r="S130" s="289">
        <v>26070.000000000004</v>
      </c>
      <c r="T130" s="297">
        <v>22850</v>
      </c>
      <c r="U130" s="297">
        <v>3220</v>
      </c>
      <c r="V130" s="302">
        <v>1.1409190371991247</v>
      </c>
      <c r="W130" s="306">
        <v>24440</v>
      </c>
      <c r="X130" s="297">
        <v>1630</v>
      </c>
      <c r="Y130" s="311">
        <v>1.0666939443535188</v>
      </c>
      <c r="AA130" s="352">
        <v>124</v>
      </c>
      <c r="AB130" s="289">
        <v>24200</v>
      </c>
      <c r="AC130" s="289">
        <v>26620.000000000004</v>
      </c>
      <c r="AD130" s="297">
        <v>24120</v>
      </c>
      <c r="AE130" s="297">
        <v>2500</v>
      </c>
      <c r="AF130" s="302">
        <v>1.1036484245439468</v>
      </c>
      <c r="AG130" s="306">
        <v>25700</v>
      </c>
      <c r="AH130" s="297">
        <v>920.00000000000364</v>
      </c>
      <c r="AI130" s="311">
        <v>1.0357976653696499</v>
      </c>
      <c r="AK130" s="352">
        <v>124</v>
      </c>
      <c r="AL130" s="289">
        <v>24700</v>
      </c>
      <c r="AM130" s="289">
        <v>27170.000000000004</v>
      </c>
      <c r="AN130" s="297">
        <v>24160</v>
      </c>
      <c r="AO130" s="297">
        <v>3010</v>
      </c>
      <c r="AP130" s="302">
        <v>1.1245860927152318</v>
      </c>
      <c r="AQ130" s="306">
        <v>25750</v>
      </c>
      <c r="AR130" s="297">
        <v>1420</v>
      </c>
      <c r="AS130" s="311">
        <v>1.0551456310679612</v>
      </c>
      <c r="AU130" s="352">
        <v>124</v>
      </c>
      <c r="AV130" s="289">
        <v>25700</v>
      </c>
      <c r="AW130" s="289">
        <v>28270.000000000004</v>
      </c>
      <c r="AX130" s="297">
        <v>24180</v>
      </c>
      <c r="AY130" s="297">
        <v>4090</v>
      </c>
      <c r="AZ130" s="302">
        <v>1.1691480562448304</v>
      </c>
      <c r="BA130" s="306">
        <v>25770</v>
      </c>
      <c r="BB130" s="297">
        <v>2500</v>
      </c>
      <c r="BC130" s="311">
        <v>1.097012029491657</v>
      </c>
      <c r="BE130" s="352">
        <v>124</v>
      </c>
      <c r="BF130" s="289">
        <v>26700</v>
      </c>
      <c r="BG130" s="289">
        <v>29370.000000000004</v>
      </c>
      <c r="BH130" s="297">
        <v>24330</v>
      </c>
      <c r="BI130" s="297">
        <v>5040.0000000000036</v>
      </c>
      <c r="BJ130" s="302">
        <v>1.2071516646115907</v>
      </c>
      <c r="BK130" s="306">
        <v>25910</v>
      </c>
      <c r="BL130" s="297">
        <v>3460.0000000000036</v>
      </c>
      <c r="BM130" s="311">
        <v>1.1335391740640681</v>
      </c>
      <c r="BO130" s="352">
        <v>124</v>
      </c>
      <c r="BP130" s="289">
        <v>29200</v>
      </c>
      <c r="BQ130" s="289">
        <v>32120.000000000004</v>
      </c>
      <c r="BR130" s="297">
        <v>24710</v>
      </c>
      <c r="BS130" s="297">
        <v>7410.0000000000036</v>
      </c>
      <c r="BT130" s="302">
        <v>1.2998785916632944</v>
      </c>
      <c r="BU130" s="306">
        <v>26300</v>
      </c>
      <c r="BV130" s="297">
        <v>5820.0000000000036</v>
      </c>
      <c r="BW130" s="311">
        <v>1.2212927756653993</v>
      </c>
      <c r="BY130" s="352">
        <v>124</v>
      </c>
      <c r="BZ130" s="289">
        <v>31700</v>
      </c>
      <c r="CA130" s="289">
        <v>34870</v>
      </c>
      <c r="CB130" s="297">
        <v>24940</v>
      </c>
      <c r="CC130" s="297">
        <v>9930</v>
      </c>
      <c r="CD130" s="302">
        <v>1.3981555733761026</v>
      </c>
      <c r="CE130" s="306">
        <v>26530</v>
      </c>
      <c r="CF130" s="297">
        <v>8340</v>
      </c>
      <c r="CG130" s="311">
        <v>1.314361100640784</v>
      </c>
    </row>
    <row r="131" spans="5:85">
      <c r="E131" s="289">
        <v>26070</v>
      </c>
      <c r="G131" s="352">
        <v>125</v>
      </c>
      <c r="H131" s="289">
        <v>23200</v>
      </c>
      <c r="I131" s="289">
        <v>25520.000000000004</v>
      </c>
      <c r="J131" s="297">
        <v>23040</v>
      </c>
      <c r="K131" s="297">
        <v>2480.0000000000036</v>
      </c>
      <c r="L131" s="302">
        <v>1.1076388888888891</v>
      </c>
      <c r="M131" s="306">
        <v>24640</v>
      </c>
      <c r="N131" s="297">
        <v>880.00000000000364</v>
      </c>
      <c r="O131" s="311">
        <v>1.0357142857142858</v>
      </c>
      <c r="Q131" s="352">
        <v>125</v>
      </c>
      <c r="R131" s="289">
        <v>23900</v>
      </c>
      <c r="S131" s="289">
        <v>26290.000000000004</v>
      </c>
      <c r="T131" s="297">
        <v>23050</v>
      </c>
      <c r="U131" s="297">
        <v>3240</v>
      </c>
      <c r="V131" s="302">
        <v>1.1405639913232104</v>
      </c>
      <c r="W131" s="306">
        <v>24650</v>
      </c>
      <c r="X131" s="297">
        <v>1640</v>
      </c>
      <c r="Y131" s="311">
        <v>1.0665314401622719</v>
      </c>
      <c r="AA131" s="352">
        <v>125</v>
      </c>
      <c r="AB131" s="289">
        <v>24400</v>
      </c>
      <c r="AC131" s="289">
        <v>26840.000000000004</v>
      </c>
      <c r="AD131" s="297">
        <v>24330</v>
      </c>
      <c r="AE131" s="297">
        <v>2510</v>
      </c>
      <c r="AF131" s="302">
        <v>1.1031648170982327</v>
      </c>
      <c r="AG131" s="306">
        <v>25920</v>
      </c>
      <c r="AH131" s="297">
        <v>920.00000000000364</v>
      </c>
      <c r="AI131" s="311">
        <v>1.0354938271604939</v>
      </c>
      <c r="AK131" s="352">
        <v>125</v>
      </c>
      <c r="AL131" s="289">
        <v>24900</v>
      </c>
      <c r="AM131" s="289">
        <v>27390.000000000004</v>
      </c>
      <c r="AN131" s="297">
        <v>24370</v>
      </c>
      <c r="AO131" s="297">
        <v>3020</v>
      </c>
      <c r="AP131" s="302">
        <v>1.1239228559704555</v>
      </c>
      <c r="AQ131" s="306">
        <v>25970</v>
      </c>
      <c r="AR131" s="297">
        <v>1420</v>
      </c>
      <c r="AS131" s="311">
        <v>1.0546784751636504</v>
      </c>
      <c r="AU131" s="352">
        <v>125</v>
      </c>
      <c r="AV131" s="289">
        <v>25900</v>
      </c>
      <c r="AW131" s="289">
        <v>28490.000000000004</v>
      </c>
      <c r="AX131" s="297">
        <v>24390</v>
      </c>
      <c r="AY131" s="297">
        <v>4100</v>
      </c>
      <c r="AZ131" s="302">
        <v>1.1681016810168101</v>
      </c>
      <c r="BA131" s="306">
        <v>25990</v>
      </c>
      <c r="BB131" s="297">
        <v>2500</v>
      </c>
      <c r="BC131" s="311">
        <v>1.0961908426317815</v>
      </c>
      <c r="BE131" s="352">
        <v>125</v>
      </c>
      <c r="BF131" s="289">
        <v>26900</v>
      </c>
      <c r="BG131" s="289">
        <v>29590.000000000004</v>
      </c>
      <c r="BH131" s="297">
        <v>24540</v>
      </c>
      <c r="BI131" s="297">
        <v>5050.0000000000036</v>
      </c>
      <c r="BJ131" s="302">
        <v>1.2057864710676449</v>
      </c>
      <c r="BK131" s="306">
        <v>26130</v>
      </c>
      <c r="BL131" s="297">
        <v>3460.0000000000036</v>
      </c>
      <c r="BM131" s="311">
        <v>1.1324148488327594</v>
      </c>
      <c r="BO131" s="352">
        <v>125</v>
      </c>
      <c r="BP131" s="289">
        <v>29400</v>
      </c>
      <c r="BQ131" s="289">
        <v>32340.000000000004</v>
      </c>
      <c r="BR131" s="297">
        <v>24920</v>
      </c>
      <c r="BS131" s="297">
        <v>7420.0000000000036</v>
      </c>
      <c r="BT131" s="302">
        <v>1.2977528089887642</v>
      </c>
      <c r="BU131" s="306">
        <v>26520</v>
      </c>
      <c r="BV131" s="297">
        <v>5820.0000000000036</v>
      </c>
      <c r="BW131" s="311">
        <v>1.2194570135746607</v>
      </c>
      <c r="BY131" s="352">
        <v>125</v>
      </c>
      <c r="BZ131" s="289">
        <v>31900</v>
      </c>
      <c r="CA131" s="289">
        <v>35090</v>
      </c>
      <c r="CB131" s="297">
        <v>25150</v>
      </c>
      <c r="CC131" s="297">
        <v>9940</v>
      </c>
      <c r="CD131" s="302">
        <v>1.3952286282306163</v>
      </c>
      <c r="CE131" s="306">
        <v>26750</v>
      </c>
      <c r="CF131" s="297">
        <v>8340</v>
      </c>
      <c r="CG131" s="311">
        <v>1.3117757009345794</v>
      </c>
    </row>
    <row r="132" spans="5:85">
      <c r="E132" s="289">
        <v>26290</v>
      </c>
      <c r="G132" s="352">
        <v>126</v>
      </c>
      <c r="H132" s="289">
        <v>23400</v>
      </c>
      <c r="I132" s="289">
        <v>25740.000000000004</v>
      </c>
      <c r="J132" s="297">
        <v>23240</v>
      </c>
      <c r="K132" s="297">
        <v>2500.0000000000036</v>
      </c>
      <c r="L132" s="302">
        <v>1.1075731497418246</v>
      </c>
      <c r="M132" s="306">
        <v>24840</v>
      </c>
      <c r="N132" s="297">
        <v>900.00000000000364</v>
      </c>
      <c r="O132" s="311">
        <v>1.0362318840579712</v>
      </c>
      <c r="Q132" s="352">
        <v>126</v>
      </c>
      <c r="R132" s="289">
        <v>24100</v>
      </c>
      <c r="S132" s="289">
        <v>26510.000000000004</v>
      </c>
      <c r="T132" s="297">
        <v>23250</v>
      </c>
      <c r="U132" s="297">
        <v>3260</v>
      </c>
      <c r="V132" s="302">
        <v>1.1402150537634408</v>
      </c>
      <c r="W132" s="306">
        <v>24860</v>
      </c>
      <c r="X132" s="297">
        <v>1650</v>
      </c>
      <c r="Y132" s="311">
        <v>1.0663716814159292</v>
      </c>
      <c r="AA132" s="352">
        <v>126</v>
      </c>
      <c r="AB132" s="289">
        <v>24600</v>
      </c>
      <c r="AC132" s="289">
        <v>27060.000000000004</v>
      </c>
      <c r="AD132" s="297">
        <v>24540</v>
      </c>
      <c r="AE132" s="297">
        <v>2520</v>
      </c>
      <c r="AF132" s="302">
        <v>1.1026894865525672</v>
      </c>
      <c r="AG132" s="306">
        <v>26140</v>
      </c>
      <c r="AH132" s="297">
        <v>920.00000000000364</v>
      </c>
      <c r="AI132" s="311">
        <v>1.0351951032899771</v>
      </c>
      <c r="AK132" s="352">
        <v>126</v>
      </c>
      <c r="AL132" s="289">
        <v>25100</v>
      </c>
      <c r="AM132" s="289">
        <v>27610.000000000004</v>
      </c>
      <c r="AN132" s="297">
        <v>24580</v>
      </c>
      <c r="AO132" s="297">
        <v>3030</v>
      </c>
      <c r="AP132" s="302">
        <v>1.1232709519934907</v>
      </c>
      <c r="AQ132" s="306">
        <v>26190</v>
      </c>
      <c r="AR132" s="297">
        <v>1420</v>
      </c>
      <c r="AS132" s="311">
        <v>1.0542191676212296</v>
      </c>
      <c r="AU132" s="352">
        <v>126</v>
      </c>
      <c r="AV132" s="289">
        <v>26100</v>
      </c>
      <c r="AW132" s="289">
        <v>28710.000000000004</v>
      </c>
      <c r="AX132" s="297">
        <v>24600</v>
      </c>
      <c r="AY132" s="297">
        <v>4110</v>
      </c>
      <c r="AZ132" s="302">
        <v>1.1670731707317072</v>
      </c>
      <c r="BA132" s="306">
        <v>26210</v>
      </c>
      <c r="BB132" s="297">
        <v>2500</v>
      </c>
      <c r="BC132" s="311">
        <v>1.0953834414345669</v>
      </c>
      <c r="BE132" s="352">
        <v>126</v>
      </c>
      <c r="BF132" s="289">
        <v>27100</v>
      </c>
      <c r="BG132" s="289">
        <v>29810.000000000004</v>
      </c>
      <c r="BH132" s="297">
        <v>24750</v>
      </c>
      <c r="BI132" s="297">
        <v>5060.0000000000036</v>
      </c>
      <c r="BJ132" s="302">
        <v>1.2044444444444447</v>
      </c>
      <c r="BK132" s="306">
        <v>26350</v>
      </c>
      <c r="BL132" s="297">
        <v>3460.0000000000036</v>
      </c>
      <c r="BM132" s="311">
        <v>1.1313092979127135</v>
      </c>
      <c r="BO132" s="352">
        <v>126</v>
      </c>
      <c r="BP132" s="289">
        <v>29600</v>
      </c>
      <c r="BQ132" s="289">
        <v>32560.000000000004</v>
      </c>
      <c r="BR132" s="297">
        <v>25130</v>
      </c>
      <c r="BS132" s="297">
        <v>7430.0000000000036</v>
      </c>
      <c r="BT132" s="302">
        <v>1.2956625547154796</v>
      </c>
      <c r="BU132" s="306">
        <v>26740</v>
      </c>
      <c r="BV132" s="297">
        <v>5820.0000000000036</v>
      </c>
      <c r="BW132" s="311">
        <v>1.2176514584891549</v>
      </c>
      <c r="BY132" s="352">
        <v>126</v>
      </c>
      <c r="BZ132" s="289">
        <v>32100</v>
      </c>
      <c r="CA132" s="289">
        <v>35310</v>
      </c>
      <c r="CB132" s="297">
        <v>25360</v>
      </c>
      <c r="CC132" s="297">
        <v>9950</v>
      </c>
      <c r="CD132" s="302">
        <v>1.3923501577287065</v>
      </c>
      <c r="CE132" s="306">
        <v>26970</v>
      </c>
      <c r="CF132" s="297">
        <v>8340</v>
      </c>
      <c r="CG132" s="311">
        <v>1.3092324805339266</v>
      </c>
    </row>
    <row r="133" spans="5:85">
      <c r="E133" s="289">
        <v>26510</v>
      </c>
      <c r="G133" s="352">
        <v>127</v>
      </c>
      <c r="H133" s="289">
        <v>23600</v>
      </c>
      <c r="I133" s="289">
        <v>25960.000000000004</v>
      </c>
      <c r="J133" s="297">
        <v>23440</v>
      </c>
      <c r="K133" s="297">
        <v>2520.0000000000036</v>
      </c>
      <c r="L133" s="302">
        <v>1.1075085324232083</v>
      </c>
      <c r="M133" s="306">
        <v>25050</v>
      </c>
      <c r="N133" s="297">
        <v>910.00000000000364</v>
      </c>
      <c r="O133" s="311">
        <v>1.0363273453093813</v>
      </c>
      <c r="Q133" s="352">
        <v>127</v>
      </c>
      <c r="R133" s="289">
        <v>24300</v>
      </c>
      <c r="S133" s="289">
        <v>26730.000000000004</v>
      </c>
      <c r="T133" s="297">
        <v>23450</v>
      </c>
      <c r="U133" s="297">
        <v>3280</v>
      </c>
      <c r="V133" s="302">
        <v>1.1398720682302772</v>
      </c>
      <c r="W133" s="306">
        <v>25060</v>
      </c>
      <c r="X133" s="297">
        <v>1670</v>
      </c>
      <c r="Y133" s="311">
        <v>1.0666400638467677</v>
      </c>
      <c r="AA133" s="352">
        <v>127</v>
      </c>
      <c r="AB133" s="289">
        <v>24800</v>
      </c>
      <c r="AC133" s="289">
        <v>27280.000000000004</v>
      </c>
      <c r="AD133" s="297">
        <v>24750</v>
      </c>
      <c r="AE133" s="297">
        <v>2530</v>
      </c>
      <c r="AF133" s="302">
        <v>1.1022222222222222</v>
      </c>
      <c r="AG133" s="306">
        <v>26360</v>
      </c>
      <c r="AH133" s="297">
        <v>920.00000000000364</v>
      </c>
      <c r="AI133" s="311">
        <v>1.0349013657056145</v>
      </c>
      <c r="AK133" s="352">
        <v>127</v>
      </c>
      <c r="AL133" s="289">
        <v>25300</v>
      </c>
      <c r="AM133" s="289">
        <v>27830.000000000004</v>
      </c>
      <c r="AN133" s="297">
        <v>24790</v>
      </c>
      <c r="AO133" s="297">
        <v>3040</v>
      </c>
      <c r="AP133" s="302">
        <v>1.1226300927793464</v>
      </c>
      <c r="AQ133" s="306">
        <v>26410</v>
      </c>
      <c r="AR133" s="297">
        <v>1420</v>
      </c>
      <c r="AS133" s="311">
        <v>1.0537675123059447</v>
      </c>
      <c r="AU133" s="352">
        <v>127</v>
      </c>
      <c r="AV133" s="289">
        <v>26300</v>
      </c>
      <c r="AW133" s="289">
        <v>28930.000000000004</v>
      </c>
      <c r="AX133" s="297">
        <v>24810</v>
      </c>
      <c r="AY133" s="297">
        <v>4120</v>
      </c>
      <c r="AZ133" s="302">
        <v>1.1660620717452641</v>
      </c>
      <c r="BA133" s="306">
        <v>26430</v>
      </c>
      <c r="BB133" s="297">
        <v>2500</v>
      </c>
      <c r="BC133" s="311">
        <v>1.0945894816496406</v>
      </c>
      <c r="BE133" s="352">
        <v>127</v>
      </c>
      <c r="BF133" s="289">
        <v>27300</v>
      </c>
      <c r="BG133" s="289">
        <v>30030.000000000004</v>
      </c>
      <c r="BH133" s="297">
        <v>24950</v>
      </c>
      <c r="BI133" s="297">
        <v>5080.0000000000036</v>
      </c>
      <c r="BJ133" s="302">
        <v>1.2036072144288579</v>
      </c>
      <c r="BK133" s="306">
        <v>26570</v>
      </c>
      <c r="BL133" s="297">
        <v>3460.0000000000036</v>
      </c>
      <c r="BM133" s="311">
        <v>1.130222054949191</v>
      </c>
      <c r="BO133" s="352">
        <v>127</v>
      </c>
      <c r="BP133" s="289">
        <v>29800</v>
      </c>
      <c r="BQ133" s="289">
        <v>32780</v>
      </c>
      <c r="BR133" s="297">
        <v>25340</v>
      </c>
      <c r="BS133" s="297">
        <v>7440</v>
      </c>
      <c r="BT133" s="302">
        <v>1.2936069455406471</v>
      </c>
      <c r="BU133" s="306">
        <v>26960</v>
      </c>
      <c r="BV133" s="297">
        <v>5820</v>
      </c>
      <c r="BW133" s="311">
        <v>1.2158753709198813</v>
      </c>
      <c r="BY133" s="352">
        <v>127</v>
      </c>
      <c r="BZ133" s="289">
        <v>32300</v>
      </c>
      <c r="CA133" s="289">
        <v>35530</v>
      </c>
      <c r="CB133" s="297">
        <v>25570</v>
      </c>
      <c r="CC133" s="297">
        <v>9960</v>
      </c>
      <c r="CD133" s="302">
        <v>1.3895189675400861</v>
      </c>
      <c r="CE133" s="306">
        <v>27190</v>
      </c>
      <c r="CF133" s="297">
        <v>8340</v>
      </c>
      <c r="CG133" s="311">
        <v>1.3067304155939683</v>
      </c>
    </row>
    <row r="134" spans="5:85">
      <c r="E134" s="289">
        <v>26730</v>
      </c>
      <c r="G134" s="352">
        <v>128</v>
      </c>
      <c r="H134" s="289">
        <v>23800</v>
      </c>
      <c r="I134" s="289">
        <v>26180.000000000004</v>
      </c>
      <c r="J134" s="297">
        <v>23630</v>
      </c>
      <c r="K134" s="297">
        <v>2550.0000000000036</v>
      </c>
      <c r="L134" s="302">
        <v>1.1079136690647484</v>
      </c>
      <c r="M134" s="306">
        <v>25260</v>
      </c>
      <c r="N134" s="297">
        <v>920.00000000000364</v>
      </c>
      <c r="O134" s="311">
        <v>1.0364212193190816</v>
      </c>
      <c r="Q134" s="352">
        <v>128</v>
      </c>
      <c r="R134" s="289">
        <v>24500</v>
      </c>
      <c r="S134" s="289">
        <v>26950.000000000004</v>
      </c>
      <c r="T134" s="297">
        <v>23650</v>
      </c>
      <c r="U134" s="297">
        <v>3300</v>
      </c>
      <c r="V134" s="302">
        <v>1.1395348837209303</v>
      </c>
      <c r="W134" s="306">
        <v>25270</v>
      </c>
      <c r="X134" s="297">
        <v>1680</v>
      </c>
      <c r="Y134" s="311">
        <v>1.0664819944598338</v>
      </c>
      <c r="AA134" s="352">
        <v>128</v>
      </c>
      <c r="AB134" s="289">
        <v>25000</v>
      </c>
      <c r="AC134" s="289">
        <v>27500.000000000004</v>
      </c>
      <c r="AD134" s="297">
        <v>24950</v>
      </c>
      <c r="AE134" s="297">
        <v>2550</v>
      </c>
      <c r="AF134" s="302">
        <v>1.1022044088176353</v>
      </c>
      <c r="AG134" s="306">
        <v>26580</v>
      </c>
      <c r="AH134" s="297">
        <v>920.00000000000364</v>
      </c>
      <c r="AI134" s="311">
        <v>1.0346124905944318</v>
      </c>
      <c r="AK134" s="352">
        <v>128</v>
      </c>
      <c r="AL134" s="289">
        <v>25500</v>
      </c>
      <c r="AM134" s="289">
        <v>28050.000000000004</v>
      </c>
      <c r="AN134" s="297">
        <v>25000</v>
      </c>
      <c r="AO134" s="297">
        <v>3050</v>
      </c>
      <c r="AP134" s="302">
        <v>1.1220000000000001</v>
      </c>
      <c r="AQ134" s="306">
        <v>26630</v>
      </c>
      <c r="AR134" s="297">
        <v>1420</v>
      </c>
      <c r="AS134" s="311">
        <v>1.053323319564401</v>
      </c>
      <c r="AU134" s="352">
        <v>128</v>
      </c>
      <c r="AV134" s="289">
        <v>26500</v>
      </c>
      <c r="AW134" s="289">
        <v>29150.000000000004</v>
      </c>
      <c r="AX134" s="297">
        <v>25020</v>
      </c>
      <c r="AY134" s="297">
        <v>4130</v>
      </c>
      <c r="AZ134" s="302">
        <v>1.1650679456434851</v>
      </c>
      <c r="BA134" s="306">
        <v>26650</v>
      </c>
      <c r="BB134" s="297">
        <v>2500</v>
      </c>
      <c r="BC134" s="311">
        <v>1.0938086303939962</v>
      </c>
      <c r="BE134" s="352">
        <v>128</v>
      </c>
      <c r="BF134" s="289">
        <v>27500</v>
      </c>
      <c r="BG134" s="289">
        <v>30250.000000000004</v>
      </c>
      <c r="BH134" s="297">
        <v>25160</v>
      </c>
      <c r="BI134" s="297">
        <v>5090.0000000000036</v>
      </c>
      <c r="BJ134" s="302">
        <v>1.2023052464228936</v>
      </c>
      <c r="BK134" s="306">
        <v>26790</v>
      </c>
      <c r="BL134" s="297">
        <v>3460.0000000000036</v>
      </c>
      <c r="BM134" s="311">
        <v>1.1291526689063085</v>
      </c>
      <c r="BO134" s="352">
        <v>128</v>
      </c>
      <c r="BP134" s="289">
        <v>30000</v>
      </c>
      <c r="BQ134" s="289">
        <v>33000</v>
      </c>
      <c r="BR134" s="297">
        <v>25550</v>
      </c>
      <c r="BS134" s="297">
        <v>7450</v>
      </c>
      <c r="BT134" s="302">
        <v>1.2915851272015655</v>
      </c>
      <c r="BU134" s="306">
        <v>27180</v>
      </c>
      <c r="BV134" s="297">
        <v>5820</v>
      </c>
      <c r="BW134" s="311">
        <v>1.2141280353200883</v>
      </c>
      <c r="BY134" s="352">
        <v>128</v>
      </c>
      <c r="BZ134" s="289">
        <v>32500</v>
      </c>
      <c r="CA134" s="289">
        <v>35750</v>
      </c>
      <c r="CB134" s="297">
        <v>25780</v>
      </c>
      <c r="CC134" s="297">
        <v>9970</v>
      </c>
      <c r="CD134" s="302">
        <v>1.386733902249806</v>
      </c>
      <c r="CE134" s="306">
        <v>27410</v>
      </c>
      <c r="CF134" s="297">
        <v>8340</v>
      </c>
      <c r="CG134" s="311">
        <v>1.3042685151404596</v>
      </c>
    </row>
    <row r="135" spans="5:85">
      <c r="E135" s="289">
        <v>26950</v>
      </c>
      <c r="G135" s="352">
        <v>129</v>
      </c>
      <c r="H135" s="289">
        <v>24000</v>
      </c>
      <c r="I135" s="289">
        <v>26400.000000000004</v>
      </c>
      <c r="J135" s="297">
        <v>23830</v>
      </c>
      <c r="K135" s="297">
        <v>2570.0000000000036</v>
      </c>
      <c r="L135" s="302">
        <v>1.1078472513638273</v>
      </c>
      <c r="M135" s="306">
        <v>25470</v>
      </c>
      <c r="N135" s="297">
        <v>930.00000000000364</v>
      </c>
      <c r="O135" s="311">
        <v>1.0365135453474676</v>
      </c>
      <c r="Q135" s="352">
        <v>129</v>
      </c>
      <c r="R135" s="289">
        <v>24700</v>
      </c>
      <c r="S135" s="289">
        <v>27170.000000000004</v>
      </c>
      <c r="T135" s="297">
        <v>23840</v>
      </c>
      <c r="U135" s="297">
        <v>3330</v>
      </c>
      <c r="V135" s="302">
        <v>1.1396812080536913</v>
      </c>
      <c r="W135" s="306">
        <v>25480</v>
      </c>
      <c r="X135" s="297">
        <v>1690</v>
      </c>
      <c r="Y135" s="311">
        <v>1.0663265306122451</v>
      </c>
      <c r="AA135" s="352">
        <v>129</v>
      </c>
      <c r="AB135" s="289">
        <v>25200</v>
      </c>
      <c r="AC135" s="289">
        <v>27720.000000000004</v>
      </c>
      <c r="AD135" s="297">
        <v>25160</v>
      </c>
      <c r="AE135" s="297">
        <v>2560</v>
      </c>
      <c r="AF135" s="302">
        <v>1.1017488076311606</v>
      </c>
      <c r="AG135" s="306">
        <v>26800</v>
      </c>
      <c r="AH135" s="297">
        <v>920.00000000000364</v>
      </c>
      <c r="AI135" s="311">
        <v>1.0343283582089553</v>
      </c>
      <c r="AK135" s="352">
        <v>129</v>
      </c>
      <c r="AL135" s="289">
        <v>25700</v>
      </c>
      <c r="AM135" s="289">
        <v>28270.000000000004</v>
      </c>
      <c r="AN135" s="297">
        <v>25210</v>
      </c>
      <c r="AO135" s="297">
        <v>3060</v>
      </c>
      <c r="AP135" s="302">
        <v>1.1213804046013487</v>
      </c>
      <c r="AQ135" s="306">
        <v>26850</v>
      </c>
      <c r="AR135" s="297">
        <v>1420</v>
      </c>
      <c r="AS135" s="311">
        <v>1.0528864059590317</v>
      </c>
      <c r="AU135" s="352">
        <v>129</v>
      </c>
      <c r="AV135" s="289">
        <v>26700</v>
      </c>
      <c r="AW135" s="289">
        <v>29370.000000000004</v>
      </c>
      <c r="AX135" s="297">
        <v>25230</v>
      </c>
      <c r="AY135" s="297">
        <v>4140</v>
      </c>
      <c r="AZ135" s="302">
        <v>1.1640903686087991</v>
      </c>
      <c r="BA135" s="306">
        <v>26870</v>
      </c>
      <c r="BB135" s="297">
        <v>2500</v>
      </c>
      <c r="BC135" s="311">
        <v>1.0930405656866393</v>
      </c>
      <c r="BE135" s="352">
        <v>129</v>
      </c>
      <c r="BF135" s="289">
        <v>27700</v>
      </c>
      <c r="BG135" s="289">
        <v>30470.000000000004</v>
      </c>
      <c r="BH135" s="297">
        <v>25370</v>
      </c>
      <c r="BI135" s="297">
        <v>5100.0000000000036</v>
      </c>
      <c r="BJ135" s="302">
        <v>1.2010248324793065</v>
      </c>
      <c r="BK135" s="306">
        <v>27010</v>
      </c>
      <c r="BL135" s="297">
        <v>3460.0000000000036</v>
      </c>
      <c r="BM135" s="311">
        <v>1.1281007034431694</v>
      </c>
      <c r="BO135" s="352">
        <v>129</v>
      </c>
      <c r="BP135" s="289">
        <v>30200</v>
      </c>
      <c r="BQ135" s="289">
        <v>33220</v>
      </c>
      <c r="BR135" s="297">
        <v>25760</v>
      </c>
      <c r="BS135" s="297">
        <v>7460</v>
      </c>
      <c r="BT135" s="302">
        <v>1.2895962732919255</v>
      </c>
      <c r="BU135" s="306">
        <v>27400</v>
      </c>
      <c r="BV135" s="297">
        <v>5820</v>
      </c>
      <c r="BW135" s="311">
        <v>1.2124087591240875</v>
      </c>
      <c r="BY135" s="352">
        <v>129</v>
      </c>
      <c r="BZ135" s="289">
        <v>32700</v>
      </c>
      <c r="CA135" s="289">
        <v>35970</v>
      </c>
      <c r="CB135" s="297">
        <v>25990</v>
      </c>
      <c r="CC135" s="297">
        <v>9980</v>
      </c>
      <c r="CD135" s="302">
        <v>1.3839938437860715</v>
      </c>
      <c r="CE135" s="306">
        <v>27630</v>
      </c>
      <c r="CF135" s="297">
        <v>8340</v>
      </c>
      <c r="CG135" s="311">
        <v>1.3018458197611291</v>
      </c>
    </row>
    <row r="136" spans="5:85">
      <c r="E136" s="289">
        <v>27170</v>
      </c>
      <c r="G136" s="352">
        <v>130</v>
      </c>
      <c r="H136" s="289">
        <v>24200</v>
      </c>
      <c r="I136" s="289">
        <v>26620.000000000004</v>
      </c>
      <c r="J136" s="297">
        <v>24030</v>
      </c>
      <c r="K136" s="297">
        <v>2590.0000000000036</v>
      </c>
      <c r="L136" s="302">
        <v>1.1077819392426136</v>
      </c>
      <c r="M136" s="306">
        <v>25680</v>
      </c>
      <c r="N136" s="297">
        <v>940.00000000000364</v>
      </c>
      <c r="O136" s="311">
        <v>1.0366043613707165</v>
      </c>
      <c r="Q136" s="352">
        <v>130</v>
      </c>
      <c r="R136" s="289">
        <v>24900</v>
      </c>
      <c r="S136" s="289">
        <v>27390.000000000004</v>
      </c>
      <c r="T136" s="297">
        <v>24040</v>
      </c>
      <c r="U136" s="297">
        <v>3350</v>
      </c>
      <c r="V136" s="302">
        <v>1.1393510815307821</v>
      </c>
      <c r="W136" s="306">
        <v>25690</v>
      </c>
      <c r="X136" s="297">
        <v>1700</v>
      </c>
      <c r="Y136" s="311">
        <v>1.0661736084079407</v>
      </c>
      <c r="AA136" s="352">
        <v>130</v>
      </c>
      <c r="AB136" s="289">
        <v>25400</v>
      </c>
      <c r="AC136" s="289">
        <v>27940.000000000004</v>
      </c>
      <c r="AD136" s="297">
        <v>25370</v>
      </c>
      <c r="AE136" s="297">
        <v>2570</v>
      </c>
      <c r="AF136" s="302">
        <v>1.1013007489160425</v>
      </c>
      <c r="AG136" s="306">
        <v>27020</v>
      </c>
      <c r="AH136" s="297">
        <v>920.00000000000364</v>
      </c>
      <c r="AI136" s="311">
        <v>1.0340488527017024</v>
      </c>
      <c r="AK136" s="352">
        <v>130</v>
      </c>
      <c r="AL136" s="289">
        <v>25900</v>
      </c>
      <c r="AM136" s="289">
        <v>28490.000000000004</v>
      </c>
      <c r="AN136" s="297">
        <v>25420</v>
      </c>
      <c r="AO136" s="297">
        <v>3070</v>
      </c>
      <c r="AP136" s="302">
        <v>1.1207710464201417</v>
      </c>
      <c r="AQ136" s="306">
        <v>27070</v>
      </c>
      <c r="AR136" s="297">
        <v>1420</v>
      </c>
      <c r="AS136" s="311">
        <v>1.0524565940155153</v>
      </c>
      <c r="AU136" s="352">
        <v>130</v>
      </c>
      <c r="AV136" s="289">
        <v>26900</v>
      </c>
      <c r="AW136" s="289">
        <v>29590.000000000004</v>
      </c>
      <c r="AX136" s="297">
        <v>25440</v>
      </c>
      <c r="AY136" s="297">
        <v>4150</v>
      </c>
      <c r="AZ136" s="302">
        <v>1.16312893081761</v>
      </c>
      <c r="BA136" s="306">
        <v>27090</v>
      </c>
      <c r="BB136" s="297">
        <v>2500</v>
      </c>
      <c r="BC136" s="311">
        <v>1.0922849760059061</v>
      </c>
      <c r="BE136" s="352">
        <v>130</v>
      </c>
      <c r="BF136" s="289">
        <v>27900</v>
      </c>
      <c r="BG136" s="289">
        <v>30690.000000000004</v>
      </c>
      <c r="BH136" s="297">
        <v>25580</v>
      </c>
      <c r="BI136" s="297">
        <v>5110.0000000000036</v>
      </c>
      <c r="BJ136" s="302">
        <v>1.1997654417513683</v>
      </c>
      <c r="BK136" s="306">
        <v>27230</v>
      </c>
      <c r="BL136" s="297">
        <v>3460.0000000000036</v>
      </c>
      <c r="BM136" s="311">
        <v>1.1270657363202352</v>
      </c>
      <c r="BO136" s="352">
        <v>130</v>
      </c>
      <c r="BP136" s="289">
        <v>30400</v>
      </c>
      <c r="BQ136" s="289">
        <v>33440</v>
      </c>
      <c r="BR136" s="297">
        <v>25970</v>
      </c>
      <c r="BS136" s="297">
        <v>7470</v>
      </c>
      <c r="BT136" s="302">
        <v>1.287639584135541</v>
      </c>
      <c r="BU136" s="306">
        <v>27620</v>
      </c>
      <c r="BV136" s="297">
        <v>5820</v>
      </c>
      <c r="BW136" s="311">
        <v>1.2107168718320058</v>
      </c>
      <c r="BY136" s="352">
        <v>130</v>
      </c>
      <c r="BZ136" s="289">
        <v>32900</v>
      </c>
      <c r="CA136" s="289">
        <v>36190</v>
      </c>
      <c r="CB136" s="297">
        <v>26200</v>
      </c>
      <c r="CC136" s="297">
        <v>9990</v>
      </c>
      <c r="CD136" s="302">
        <v>1.3812977099236641</v>
      </c>
      <c r="CE136" s="306">
        <v>27850</v>
      </c>
      <c r="CF136" s="297">
        <v>8340</v>
      </c>
      <c r="CG136" s="311">
        <v>1.2994614003590663</v>
      </c>
    </row>
    <row r="137" spans="5:85">
      <c r="E137" s="289">
        <v>27390</v>
      </c>
      <c r="G137" s="352">
        <v>131</v>
      </c>
      <c r="H137" s="289">
        <v>24400</v>
      </c>
      <c r="I137" s="289">
        <v>26840.000000000004</v>
      </c>
      <c r="J137" s="297">
        <v>24230</v>
      </c>
      <c r="K137" s="297">
        <v>2610.0000000000036</v>
      </c>
      <c r="L137" s="302">
        <v>1.1077177053239786</v>
      </c>
      <c r="M137" s="306">
        <v>25890</v>
      </c>
      <c r="N137" s="297">
        <v>950.00000000000364</v>
      </c>
      <c r="O137" s="311">
        <v>1.0366937041328699</v>
      </c>
      <c r="Q137" s="352">
        <v>131</v>
      </c>
      <c r="R137" s="289">
        <v>25100</v>
      </c>
      <c r="S137" s="289">
        <v>27610.000000000004</v>
      </c>
      <c r="T137" s="297">
        <v>24240</v>
      </c>
      <c r="U137" s="297">
        <v>3370</v>
      </c>
      <c r="V137" s="302">
        <v>1.1390264026402641</v>
      </c>
      <c r="W137" s="306">
        <v>25900</v>
      </c>
      <c r="X137" s="297">
        <v>1710</v>
      </c>
      <c r="Y137" s="311">
        <v>1.066023166023166</v>
      </c>
      <c r="AA137" s="352">
        <v>131</v>
      </c>
      <c r="AB137" s="289">
        <v>25600</v>
      </c>
      <c r="AC137" s="289">
        <v>28160.000000000004</v>
      </c>
      <c r="AD137" s="297">
        <v>25580</v>
      </c>
      <c r="AE137" s="297">
        <v>2580</v>
      </c>
      <c r="AF137" s="302">
        <v>1.1008600469116496</v>
      </c>
      <c r="AG137" s="306">
        <v>27240</v>
      </c>
      <c r="AH137" s="297">
        <v>920.00000000000364</v>
      </c>
      <c r="AI137" s="311">
        <v>1.0337738619676946</v>
      </c>
      <c r="AK137" s="352">
        <v>131</v>
      </c>
      <c r="AL137" s="289">
        <v>26100</v>
      </c>
      <c r="AM137" s="289">
        <v>28710.000000000004</v>
      </c>
      <c r="AN137" s="297">
        <v>25630</v>
      </c>
      <c r="AO137" s="297">
        <v>3080</v>
      </c>
      <c r="AP137" s="302">
        <v>1.1201716738197425</v>
      </c>
      <c r="AQ137" s="306">
        <v>27290</v>
      </c>
      <c r="AR137" s="297">
        <v>1420</v>
      </c>
      <c r="AS137" s="311">
        <v>1.0520337119824112</v>
      </c>
      <c r="AU137" s="352">
        <v>131</v>
      </c>
      <c r="AV137" s="289">
        <v>27100</v>
      </c>
      <c r="AW137" s="289">
        <v>29810.000000000004</v>
      </c>
      <c r="AX137" s="297">
        <v>25650</v>
      </c>
      <c r="AY137" s="297">
        <v>4160</v>
      </c>
      <c r="AZ137" s="302">
        <v>1.1621832358674464</v>
      </c>
      <c r="BA137" s="306">
        <v>27310</v>
      </c>
      <c r="BB137" s="297">
        <v>2500</v>
      </c>
      <c r="BC137" s="311">
        <v>1.0915415598681801</v>
      </c>
      <c r="BE137" s="352">
        <v>131</v>
      </c>
      <c r="BF137" s="289">
        <v>28100</v>
      </c>
      <c r="BG137" s="289">
        <v>30910.000000000004</v>
      </c>
      <c r="BH137" s="297">
        <v>25790</v>
      </c>
      <c r="BI137" s="297">
        <v>5120.0000000000036</v>
      </c>
      <c r="BJ137" s="302">
        <v>1.1985265606824351</v>
      </c>
      <c r="BK137" s="306">
        <v>27450</v>
      </c>
      <c r="BL137" s="297">
        <v>3460.0000000000036</v>
      </c>
      <c r="BM137" s="311">
        <v>1.1260473588342441</v>
      </c>
      <c r="BO137" s="352">
        <v>131</v>
      </c>
      <c r="BP137" s="289">
        <v>30600</v>
      </c>
      <c r="BQ137" s="289">
        <v>33660</v>
      </c>
      <c r="BR137" s="297">
        <v>26180</v>
      </c>
      <c r="BS137" s="297">
        <v>7480</v>
      </c>
      <c r="BT137" s="302">
        <v>1.2857142857142858</v>
      </c>
      <c r="BU137" s="306">
        <v>27840</v>
      </c>
      <c r="BV137" s="297">
        <v>5820</v>
      </c>
      <c r="BW137" s="311">
        <v>1.209051724137931</v>
      </c>
      <c r="BY137" s="352">
        <v>131</v>
      </c>
      <c r="BZ137" s="289">
        <v>33100</v>
      </c>
      <c r="CA137" s="289">
        <v>36410</v>
      </c>
      <c r="CB137" s="297">
        <v>26410</v>
      </c>
      <c r="CC137" s="297">
        <v>10000</v>
      </c>
      <c r="CD137" s="302">
        <v>1.3786444528587656</v>
      </c>
      <c r="CE137" s="306">
        <v>28070</v>
      </c>
      <c r="CF137" s="297">
        <v>8340</v>
      </c>
      <c r="CG137" s="311">
        <v>1.297114356964731</v>
      </c>
    </row>
    <row r="138" spans="5:85">
      <c r="E138" s="289">
        <v>27610</v>
      </c>
      <c r="G138" s="352">
        <v>132</v>
      </c>
      <c r="H138" s="289">
        <v>24600</v>
      </c>
      <c r="I138" s="289">
        <v>27060.000000000004</v>
      </c>
      <c r="J138" s="297">
        <v>24430</v>
      </c>
      <c r="K138" s="297">
        <v>2630.0000000000036</v>
      </c>
      <c r="L138" s="302">
        <v>1.1076545231273027</v>
      </c>
      <c r="M138" s="306">
        <v>26100</v>
      </c>
      <c r="N138" s="297">
        <v>960.00000000000364</v>
      </c>
      <c r="O138" s="311">
        <v>1.0367816091954025</v>
      </c>
      <c r="Q138" s="352">
        <v>132</v>
      </c>
      <c r="R138" s="289">
        <v>25300</v>
      </c>
      <c r="S138" s="289">
        <v>27830.000000000004</v>
      </c>
      <c r="T138" s="297">
        <v>24440</v>
      </c>
      <c r="U138" s="297">
        <v>3390</v>
      </c>
      <c r="V138" s="302">
        <v>1.1387070376432078</v>
      </c>
      <c r="W138" s="306">
        <v>26110</v>
      </c>
      <c r="X138" s="297">
        <v>1720</v>
      </c>
      <c r="Y138" s="311">
        <v>1.0658751436231328</v>
      </c>
      <c r="AA138" s="352">
        <v>132</v>
      </c>
      <c r="AB138" s="289">
        <v>25800</v>
      </c>
      <c r="AC138" s="289">
        <v>28380.000000000004</v>
      </c>
      <c r="AD138" s="297">
        <v>25790</v>
      </c>
      <c r="AE138" s="297">
        <v>2590</v>
      </c>
      <c r="AF138" s="302">
        <v>1.1004265219077161</v>
      </c>
      <c r="AG138" s="306">
        <v>27460</v>
      </c>
      <c r="AH138" s="297">
        <v>920.00000000000364</v>
      </c>
      <c r="AI138" s="311">
        <v>1.0335032774945374</v>
      </c>
      <c r="AK138" s="352">
        <v>132</v>
      </c>
      <c r="AL138" s="289">
        <v>26300</v>
      </c>
      <c r="AM138" s="289">
        <v>28930.000000000004</v>
      </c>
      <c r="AN138" s="297">
        <v>25830</v>
      </c>
      <c r="AO138" s="297">
        <v>3100</v>
      </c>
      <c r="AP138" s="302">
        <v>1.1200154858691445</v>
      </c>
      <c r="AQ138" s="306">
        <v>27510</v>
      </c>
      <c r="AR138" s="297">
        <v>1420</v>
      </c>
      <c r="AS138" s="311">
        <v>1.0516175936023264</v>
      </c>
      <c r="AU138" s="352">
        <v>132</v>
      </c>
      <c r="AV138" s="289">
        <v>27300</v>
      </c>
      <c r="AW138" s="289">
        <v>30030.000000000004</v>
      </c>
      <c r="AX138" s="297">
        <v>25860</v>
      </c>
      <c r="AY138" s="297">
        <v>4170</v>
      </c>
      <c r="AZ138" s="302">
        <v>1.1612529002320187</v>
      </c>
      <c r="BA138" s="306">
        <v>27530</v>
      </c>
      <c r="BB138" s="297">
        <v>2500</v>
      </c>
      <c r="BC138" s="311">
        <v>1.0908100254268072</v>
      </c>
      <c r="BE138" s="352">
        <v>132</v>
      </c>
      <c r="BF138" s="289">
        <v>28300</v>
      </c>
      <c r="BG138" s="289">
        <v>31130.000000000004</v>
      </c>
      <c r="BH138" s="297">
        <v>26000</v>
      </c>
      <c r="BI138" s="297">
        <v>5130.0000000000036</v>
      </c>
      <c r="BJ138" s="302">
        <v>1.1973076923076924</v>
      </c>
      <c r="BK138" s="306">
        <v>27670</v>
      </c>
      <c r="BL138" s="297">
        <v>3460.0000000000036</v>
      </c>
      <c r="BM138" s="311">
        <v>1.125045175280087</v>
      </c>
      <c r="BO138" s="352">
        <v>132</v>
      </c>
      <c r="BP138" s="289">
        <v>30800</v>
      </c>
      <c r="BQ138" s="289">
        <v>33880</v>
      </c>
      <c r="BR138" s="297">
        <v>26380</v>
      </c>
      <c r="BS138" s="297">
        <v>7500</v>
      </c>
      <c r="BT138" s="302">
        <v>1.2843062926459439</v>
      </c>
      <c r="BU138" s="306">
        <v>28060</v>
      </c>
      <c r="BV138" s="297">
        <v>5820</v>
      </c>
      <c r="BW138" s="311">
        <v>1.2074126870990733</v>
      </c>
      <c r="BY138" s="352">
        <v>132</v>
      </c>
      <c r="BZ138" s="289">
        <v>33300</v>
      </c>
      <c r="CA138" s="289">
        <v>36630</v>
      </c>
      <c r="CB138" s="297">
        <v>26620</v>
      </c>
      <c r="CC138" s="297">
        <v>10010</v>
      </c>
      <c r="CD138" s="302">
        <v>1.3760330578512396</v>
      </c>
      <c r="CE138" s="306">
        <v>28290</v>
      </c>
      <c r="CF138" s="297">
        <v>8340</v>
      </c>
      <c r="CG138" s="311">
        <v>1.2948038176033934</v>
      </c>
    </row>
    <row r="139" spans="5:85">
      <c r="E139" s="289">
        <v>27830</v>
      </c>
      <c r="G139" s="352">
        <v>133</v>
      </c>
      <c r="H139" s="289">
        <v>24800</v>
      </c>
      <c r="I139" s="289">
        <v>27280.000000000004</v>
      </c>
      <c r="J139" s="297">
        <v>24620</v>
      </c>
      <c r="K139" s="297">
        <v>2660.0000000000036</v>
      </c>
      <c r="L139" s="302">
        <v>1.1080422420796103</v>
      </c>
      <c r="M139" s="306">
        <v>26310</v>
      </c>
      <c r="N139" s="297">
        <v>970.00000000000364</v>
      </c>
      <c r="O139" s="311">
        <v>1.0368681109844167</v>
      </c>
      <c r="Q139" s="352">
        <v>133</v>
      </c>
      <c r="R139" s="289">
        <v>25500</v>
      </c>
      <c r="S139" s="289">
        <v>28050.000000000004</v>
      </c>
      <c r="T139" s="297">
        <v>24640</v>
      </c>
      <c r="U139" s="297">
        <v>3410</v>
      </c>
      <c r="V139" s="302">
        <v>1.1383928571428572</v>
      </c>
      <c r="W139" s="306">
        <v>26320</v>
      </c>
      <c r="X139" s="297">
        <v>1730</v>
      </c>
      <c r="Y139" s="311">
        <v>1.0657294832826747</v>
      </c>
      <c r="AA139" s="352">
        <v>133</v>
      </c>
      <c r="AB139" s="289">
        <v>26000</v>
      </c>
      <c r="AC139" s="289">
        <v>28600.000000000004</v>
      </c>
      <c r="AD139" s="297">
        <v>26000</v>
      </c>
      <c r="AE139" s="297">
        <v>2600</v>
      </c>
      <c r="AF139" s="302">
        <v>1.1000000000000001</v>
      </c>
      <c r="AG139" s="306">
        <v>27680</v>
      </c>
      <c r="AH139" s="297">
        <v>920.00000000000364</v>
      </c>
      <c r="AI139" s="311">
        <v>1.0332369942196531</v>
      </c>
      <c r="AK139" s="352">
        <v>133</v>
      </c>
      <c r="AL139" s="289">
        <v>26500</v>
      </c>
      <c r="AM139" s="289">
        <v>29150.000000000004</v>
      </c>
      <c r="AN139" s="297">
        <v>26040</v>
      </c>
      <c r="AO139" s="297">
        <v>3110</v>
      </c>
      <c r="AP139" s="302">
        <v>1.1194316436251921</v>
      </c>
      <c r="AQ139" s="306">
        <v>27730</v>
      </c>
      <c r="AR139" s="297">
        <v>1420</v>
      </c>
      <c r="AS139" s="311">
        <v>1.0512080778939776</v>
      </c>
      <c r="AU139" s="352">
        <v>133</v>
      </c>
      <c r="AV139" s="289">
        <v>27500</v>
      </c>
      <c r="AW139" s="289">
        <v>30250.000000000004</v>
      </c>
      <c r="AX139" s="297">
        <v>26070</v>
      </c>
      <c r="AY139" s="297">
        <v>4180</v>
      </c>
      <c r="AZ139" s="302">
        <v>1.1603375527426161</v>
      </c>
      <c r="BA139" s="306">
        <v>27750</v>
      </c>
      <c r="BB139" s="297">
        <v>2500</v>
      </c>
      <c r="BC139" s="311">
        <v>1.0900900900900901</v>
      </c>
      <c r="BE139" s="352">
        <v>133</v>
      </c>
      <c r="BF139" s="289">
        <v>28500</v>
      </c>
      <c r="BG139" s="289">
        <v>31350.000000000004</v>
      </c>
      <c r="BH139" s="297">
        <v>26210</v>
      </c>
      <c r="BI139" s="297">
        <v>5140.0000000000036</v>
      </c>
      <c r="BJ139" s="302">
        <v>1.1961083555894698</v>
      </c>
      <c r="BK139" s="306">
        <v>27890</v>
      </c>
      <c r="BL139" s="297">
        <v>3460.0000000000036</v>
      </c>
      <c r="BM139" s="311">
        <v>1.1240588024381499</v>
      </c>
      <c r="BO139" s="352">
        <v>133</v>
      </c>
      <c r="BP139" s="289">
        <v>31000</v>
      </c>
      <c r="BQ139" s="289">
        <v>34100</v>
      </c>
      <c r="BR139" s="297">
        <v>26590</v>
      </c>
      <c r="BS139" s="297">
        <v>7510</v>
      </c>
      <c r="BT139" s="302">
        <v>1.282437006393381</v>
      </c>
      <c r="BU139" s="306">
        <v>28280</v>
      </c>
      <c r="BV139" s="297">
        <v>5820</v>
      </c>
      <c r="BW139" s="311">
        <v>1.2057991513437059</v>
      </c>
      <c r="BY139" s="352">
        <v>133</v>
      </c>
      <c r="BZ139" s="289">
        <v>33500</v>
      </c>
      <c r="CA139" s="289">
        <v>36850</v>
      </c>
      <c r="CB139" s="297">
        <v>26820</v>
      </c>
      <c r="CC139" s="297">
        <v>10030</v>
      </c>
      <c r="CD139" s="302">
        <v>1.3739746457867263</v>
      </c>
      <c r="CE139" s="306">
        <v>28510</v>
      </c>
      <c r="CF139" s="297">
        <v>8340</v>
      </c>
      <c r="CG139" s="311">
        <v>1.2925289372150124</v>
      </c>
    </row>
    <row r="140" spans="5:85">
      <c r="E140" s="289">
        <v>28050</v>
      </c>
      <c r="G140" s="352">
        <v>134</v>
      </c>
      <c r="H140" s="289">
        <v>25000</v>
      </c>
      <c r="I140" s="289">
        <v>27500.000000000004</v>
      </c>
      <c r="J140" s="297">
        <v>24820</v>
      </c>
      <c r="K140" s="297">
        <v>2680.0000000000036</v>
      </c>
      <c r="L140" s="302">
        <v>1.1079774375503628</v>
      </c>
      <c r="M140" s="306">
        <v>26520</v>
      </c>
      <c r="N140" s="297">
        <v>980.00000000000364</v>
      </c>
      <c r="O140" s="311">
        <v>1.0369532428355959</v>
      </c>
      <c r="Q140" s="352">
        <v>134</v>
      </c>
      <c r="R140" s="289">
        <v>25700</v>
      </c>
      <c r="S140" s="289">
        <v>28270.000000000004</v>
      </c>
      <c r="T140" s="297">
        <v>24830</v>
      </c>
      <c r="U140" s="297">
        <v>3440</v>
      </c>
      <c r="V140" s="302">
        <v>1.1385420861860653</v>
      </c>
      <c r="W140" s="306">
        <v>26530</v>
      </c>
      <c r="X140" s="297">
        <v>1740</v>
      </c>
      <c r="Y140" s="311">
        <v>1.0655861289106672</v>
      </c>
      <c r="AA140" s="352">
        <v>134</v>
      </c>
      <c r="AB140" s="289">
        <v>26200</v>
      </c>
      <c r="AC140" s="289">
        <v>28820.000000000004</v>
      </c>
      <c r="AD140" s="297">
        <v>26210</v>
      </c>
      <c r="AE140" s="297">
        <v>2610</v>
      </c>
      <c r="AF140" s="302">
        <v>1.099580312857688</v>
      </c>
      <c r="AG140" s="306">
        <v>27900</v>
      </c>
      <c r="AH140" s="297">
        <v>920.00000000000364</v>
      </c>
      <c r="AI140" s="311">
        <v>1.0329749103942651</v>
      </c>
      <c r="AK140" s="352">
        <v>134</v>
      </c>
      <c r="AL140" s="289">
        <v>26700</v>
      </c>
      <c r="AM140" s="289">
        <v>29370.000000000004</v>
      </c>
      <c r="AN140" s="297">
        <v>26250</v>
      </c>
      <c r="AO140" s="297">
        <v>3120</v>
      </c>
      <c r="AP140" s="302">
        <v>1.1188571428571428</v>
      </c>
      <c r="AQ140" s="306">
        <v>27950</v>
      </c>
      <c r="AR140" s="297">
        <v>1420</v>
      </c>
      <c r="AS140" s="311">
        <v>1.0508050089445438</v>
      </c>
      <c r="AU140" s="352">
        <v>134</v>
      </c>
      <c r="AV140" s="289">
        <v>27700</v>
      </c>
      <c r="AW140" s="289">
        <v>30470.000000000004</v>
      </c>
      <c r="AX140" s="297">
        <v>26270</v>
      </c>
      <c r="AY140" s="297">
        <v>4200</v>
      </c>
      <c r="AZ140" s="302">
        <v>1.1598781880472022</v>
      </c>
      <c r="BA140" s="306">
        <v>27970</v>
      </c>
      <c r="BB140" s="297">
        <v>2500</v>
      </c>
      <c r="BC140" s="311">
        <v>1.0893814801573114</v>
      </c>
      <c r="BE140" s="352">
        <v>134</v>
      </c>
      <c r="BF140" s="289">
        <v>28700</v>
      </c>
      <c r="BG140" s="289">
        <v>31570.000000000004</v>
      </c>
      <c r="BH140" s="297">
        <v>26420</v>
      </c>
      <c r="BI140" s="297">
        <v>5150.0000000000036</v>
      </c>
      <c r="BJ140" s="302">
        <v>1.1949280847842545</v>
      </c>
      <c r="BK140" s="306">
        <v>28110</v>
      </c>
      <c r="BL140" s="297">
        <v>3460.0000000000036</v>
      </c>
      <c r="BM140" s="311">
        <v>1.1230878690857347</v>
      </c>
      <c r="BO140" s="352">
        <v>134</v>
      </c>
      <c r="BP140" s="289">
        <v>31200</v>
      </c>
      <c r="BQ140" s="289">
        <v>34320</v>
      </c>
      <c r="BR140" s="297">
        <v>26800</v>
      </c>
      <c r="BS140" s="297">
        <v>7520</v>
      </c>
      <c r="BT140" s="302">
        <v>1.2805970149253731</v>
      </c>
      <c r="BU140" s="306">
        <v>28500</v>
      </c>
      <c r="BV140" s="297">
        <v>5820</v>
      </c>
      <c r="BW140" s="311">
        <v>1.2042105263157894</v>
      </c>
      <c r="BY140" s="352">
        <v>134</v>
      </c>
      <c r="BZ140" s="289">
        <v>33700</v>
      </c>
      <c r="CA140" s="289">
        <v>37070</v>
      </c>
      <c r="CB140" s="297">
        <v>27030</v>
      </c>
      <c r="CC140" s="297">
        <v>10040</v>
      </c>
      <c r="CD140" s="302">
        <v>1.3714391416944136</v>
      </c>
      <c r="CE140" s="306">
        <v>28730</v>
      </c>
      <c r="CF140" s="297">
        <v>8340</v>
      </c>
      <c r="CG140" s="311">
        <v>1.2902888966237382</v>
      </c>
    </row>
    <row r="141" spans="5:85">
      <c r="E141" s="289">
        <v>28270</v>
      </c>
      <c r="G141" s="352">
        <v>135</v>
      </c>
      <c r="H141" s="289">
        <v>25200</v>
      </c>
      <c r="I141" s="289">
        <v>27720.000000000004</v>
      </c>
      <c r="J141" s="297">
        <v>25020</v>
      </c>
      <c r="K141" s="297">
        <v>2700.0000000000036</v>
      </c>
      <c r="L141" s="302">
        <v>1.1079136690647484</v>
      </c>
      <c r="M141" s="306">
        <v>26730</v>
      </c>
      <c r="N141" s="297">
        <v>990.00000000000364</v>
      </c>
      <c r="O141" s="311">
        <v>1.0370370370370372</v>
      </c>
      <c r="Q141" s="352">
        <v>135</v>
      </c>
      <c r="R141" s="289">
        <v>25900</v>
      </c>
      <c r="S141" s="289">
        <v>28490.000000000004</v>
      </c>
      <c r="T141" s="297">
        <v>25030</v>
      </c>
      <c r="U141" s="297">
        <v>3460</v>
      </c>
      <c r="V141" s="302">
        <v>1.1382341190571315</v>
      </c>
      <c r="W141" s="306">
        <v>26740</v>
      </c>
      <c r="X141" s="297">
        <v>1750</v>
      </c>
      <c r="Y141" s="311">
        <v>1.0654450261780104</v>
      </c>
      <c r="AA141" s="352">
        <v>135</v>
      </c>
      <c r="AB141" s="289">
        <v>26400</v>
      </c>
      <c r="AC141" s="289">
        <v>29040.000000000004</v>
      </c>
      <c r="AD141" s="297">
        <v>26420</v>
      </c>
      <c r="AE141" s="297">
        <v>2620</v>
      </c>
      <c r="AF141" s="302">
        <v>1.0991672975018925</v>
      </c>
      <c r="AG141" s="306">
        <v>28120</v>
      </c>
      <c r="AH141" s="297">
        <v>920.00000000000364</v>
      </c>
      <c r="AI141" s="311">
        <v>1.0327169274537695</v>
      </c>
      <c r="AK141" s="352">
        <v>135</v>
      </c>
      <c r="AL141" s="289">
        <v>26900</v>
      </c>
      <c r="AM141" s="289">
        <v>29590.000000000004</v>
      </c>
      <c r="AN141" s="297">
        <v>26460</v>
      </c>
      <c r="AO141" s="297">
        <v>3130</v>
      </c>
      <c r="AP141" s="302">
        <v>1.1182917611489041</v>
      </c>
      <c r="AQ141" s="306">
        <v>28170</v>
      </c>
      <c r="AR141" s="297">
        <v>1420</v>
      </c>
      <c r="AS141" s="311">
        <v>1.0504082357117501</v>
      </c>
      <c r="AU141" s="352">
        <v>135</v>
      </c>
      <c r="AV141" s="289">
        <v>27900</v>
      </c>
      <c r="AW141" s="289">
        <v>30690.000000000004</v>
      </c>
      <c r="AX141" s="297">
        <v>26480</v>
      </c>
      <c r="AY141" s="297">
        <v>4210</v>
      </c>
      <c r="AZ141" s="302">
        <v>1.1589879154078551</v>
      </c>
      <c r="BA141" s="306">
        <v>28190</v>
      </c>
      <c r="BB141" s="297">
        <v>2500</v>
      </c>
      <c r="BC141" s="311">
        <v>1.0886839304717986</v>
      </c>
      <c r="BE141" s="352">
        <v>135</v>
      </c>
      <c r="BF141" s="289">
        <v>28900</v>
      </c>
      <c r="BG141" s="289">
        <v>31790.000000000004</v>
      </c>
      <c r="BH141" s="297">
        <v>26630</v>
      </c>
      <c r="BI141" s="297">
        <v>5160.0000000000036</v>
      </c>
      <c r="BJ141" s="302">
        <v>1.1937664288396546</v>
      </c>
      <c r="BK141" s="306">
        <v>28330</v>
      </c>
      <c r="BL141" s="297">
        <v>3460.0000000000036</v>
      </c>
      <c r="BM141" s="311">
        <v>1.1221320155312391</v>
      </c>
      <c r="BO141" s="352">
        <v>135</v>
      </c>
      <c r="BP141" s="289">
        <v>31400</v>
      </c>
      <c r="BQ141" s="289">
        <v>34540</v>
      </c>
      <c r="BR141" s="297">
        <v>27010</v>
      </c>
      <c r="BS141" s="297">
        <v>7530</v>
      </c>
      <c r="BT141" s="302">
        <v>1.2787856349500184</v>
      </c>
      <c r="BU141" s="306">
        <v>28720</v>
      </c>
      <c r="BV141" s="297">
        <v>5820</v>
      </c>
      <c r="BW141" s="311">
        <v>1.2026462395543176</v>
      </c>
      <c r="BY141" s="352">
        <v>135</v>
      </c>
      <c r="BZ141" s="289">
        <v>33900</v>
      </c>
      <c r="CA141" s="289">
        <v>37290</v>
      </c>
      <c r="CB141" s="297">
        <v>27240</v>
      </c>
      <c r="CC141" s="297">
        <v>10050</v>
      </c>
      <c r="CD141" s="302">
        <v>1.3689427312775331</v>
      </c>
      <c r="CE141" s="306">
        <v>28950</v>
      </c>
      <c r="CF141" s="297">
        <v>8340</v>
      </c>
      <c r="CG141" s="311">
        <v>1.2880829015544042</v>
      </c>
    </row>
    <row r="142" spans="5:85">
      <c r="E142" s="289">
        <v>28490</v>
      </c>
      <c r="G142" s="352">
        <v>136</v>
      </c>
      <c r="H142" s="289">
        <v>25400</v>
      </c>
      <c r="I142" s="289">
        <v>27940.000000000004</v>
      </c>
      <c r="J142" s="297">
        <v>25220</v>
      </c>
      <c r="K142" s="297">
        <v>2720.0000000000036</v>
      </c>
      <c r="L142" s="302">
        <v>1.1078509119746234</v>
      </c>
      <c r="M142" s="306">
        <v>26930</v>
      </c>
      <c r="N142" s="297">
        <v>1010.0000000000036</v>
      </c>
      <c r="O142" s="311">
        <v>1.0375046416635723</v>
      </c>
      <c r="Q142" s="352">
        <v>136</v>
      </c>
      <c r="R142" s="289">
        <v>26100</v>
      </c>
      <c r="S142" s="289">
        <v>28710.000000000004</v>
      </c>
      <c r="T142" s="297">
        <v>25230</v>
      </c>
      <c r="U142" s="297">
        <v>3480</v>
      </c>
      <c r="V142" s="302">
        <v>1.1379310344827587</v>
      </c>
      <c r="W142" s="306">
        <v>26950</v>
      </c>
      <c r="X142" s="297">
        <v>1760</v>
      </c>
      <c r="Y142" s="311">
        <v>1.0653061224489795</v>
      </c>
      <c r="AA142" s="352">
        <v>136</v>
      </c>
      <c r="AB142" s="289">
        <v>26600</v>
      </c>
      <c r="AC142" s="289">
        <v>29260.000000000004</v>
      </c>
      <c r="AD142" s="297">
        <v>26630</v>
      </c>
      <c r="AE142" s="297">
        <v>2630</v>
      </c>
      <c r="AF142" s="302">
        <v>1.0987607960946302</v>
      </c>
      <c r="AG142" s="306">
        <v>28340</v>
      </c>
      <c r="AH142" s="297">
        <v>920.00000000000364</v>
      </c>
      <c r="AI142" s="311">
        <v>1.0324629498941424</v>
      </c>
      <c r="AK142" s="352">
        <v>136</v>
      </c>
      <c r="AL142" s="289">
        <v>27100</v>
      </c>
      <c r="AM142" s="289">
        <v>29810.000000000004</v>
      </c>
      <c r="AN142" s="297">
        <v>26670</v>
      </c>
      <c r="AO142" s="297">
        <v>3140</v>
      </c>
      <c r="AP142" s="302">
        <v>1.1177352830896139</v>
      </c>
      <c r="AQ142" s="306">
        <v>28390</v>
      </c>
      <c r="AR142" s="297">
        <v>1420</v>
      </c>
      <c r="AS142" s="311">
        <v>1.0500176118351532</v>
      </c>
      <c r="AU142" s="352">
        <v>136</v>
      </c>
      <c r="AV142" s="289">
        <v>28100</v>
      </c>
      <c r="AW142" s="289">
        <v>30910.000000000004</v>
      </c>
      <c r="AX142" s="297">
        <v>26690</v>
      </c>
      <c r="AY142" s="297">
        <v>4220</v>
      </c>
      <c r="AZ142" s="302">
        <v>1.1581116523042339</v>
      </c>
      <c r="BA142" s="306">
        <v>28410</v>
      </c>
      <c r="BB142" s="297">
        <v>2500</v>
      </c>
      <c r="BC142" s="311">
        <v>1.087997184090109</v>
      </c>
      <c r="BE142" s="352">
        <v>136</v>
      </c>
      <c r="BF142" s="289">
        <v>29100</v>
      </c>
      <c r="BG142" s="289">
        <v>32010.000000000004</v>
      </c>
      <c r="BH142" s="297">
        <v>26840</v>
      </c>
      <c r="BI142" s="297">
        <v>5170.0000000000036</v>
      </c>
      <c r="BJ142" s="302">
        <v>1.1926229508196722</v>
      </c>
      <c r="BK142" s="306">
        <v>28550</v>
      </c>
      <c r="BL142" s="297">
        <v>3460.0000000000036</v>
      </c>
      <c r="BM142" s="311">
        <v>1.1211908931698775</v>
      </c>
      <c r="BO142" s="352">
        <v>136</v>
      </c>
      <c r="BP142" s="289">
        <v>31600</v>
      </c>
      <c r="BQ142" s="289">
        <v>34760</v>
      </c>
      <c r="BR142" s="297">
        <v>27220</v>
      </c>
      <c r="BS142" s="297">
        <v>7540</v>
      </c>
      <c r="BT142" s="302">
        <v>1.2770022042615723</v>
      </c>
      <c r="BU142" s="306">
        <v>28940</v>
      </c>
      <c r="BV142" s="297">
        <v>5820</v>
      </c>
      <c r="BW142" s="311">
        <v>1.2011057360055286</v>
      </c>
      <c r="BY142" s="352">
        <v>136</v>
      </c>
      <c r="BZ142" s="289">
        <v>34100</v>
      </c>
      <c r="CA142" s="289">
        <v>37510</v>
      </c>
      <c r="CB142" s="297">
        <v>27450</v>
      </c>
      <c r="CC142" s="297">
        <v>10060</v>
      </c>
      <c r="CD142" s="302">
        <v>1.3664845173041895</v>
      </c>
      <c r="CE142" s="306">
        <v>29170</v>
      </c>
      <c r="CF142" s="297">
        <v>8340</v>
      </c>
      <c r="CG142" s="311">
        <v>1.2859101816935208</v>
      </c>
    </row>
    <row r="143" spans="5:85">
      <c r="E143" s="289">
        <v>28710</v>
      </c>
      <c r="G143" s="352">
        <v>137</v>
      </c>
      <c r="H143" s="289">
        <v>25600</v>
      </c>
      <c r="I143" s="289">
        <v>28160.000000000004</v>
      </c>
      <c r="J143" s="297">
        <v>25420</v>
      </c>
      <c r="K143" s="297">
        <v>2740.0000000000036</v>
      </c>
      <c r="L143" s="302">
        <v>1.1077891424075532</v>
      </c>
      <c r="M143" s="306">
        <v>27140</v>
      </c>
      <c r="N143" s="297">
        <v>1020.0000000000036</v>
      </c>
      <c r="O143" s="311">
        <v>1.0375829034635227</v>
      </c>
      <c r="Q143" s="352">
        <v>137</v>
      </c>
      <c r="R143" s="289">
        <v>26300</v>
      </c>
      <c r="S143" s="289">
        <v>28930.000000000004</v>
      </c>
      <c r="T143" s="297">
        <v>25430</v>
      </c>
      <c r="U143" s="297">
        <v>3500</v>
      </c>
      <c r="V143" s="302">
        <v>1.1376327172630751</v>
      </c>
      <c r="W143" s="306">
        <v>27150</v>
      </c>
      <c r="X143" s="297">
        <v>1780</v>
      </c>
      <c r="Y143" s="311">
        <v>1.065561694290976</v>
      </c>
      <c r="AA143" s="352">
        <v>137</v>
      </c>
      <c r="AB143" s="289">
        <v>26800</v>
      </c>
      <c r="AC143" s="289">
        <v>29480.000000000004</v>
      </c>
      <c r="AD143" s="297">
        <v>26840</v>
      </c>
      <c r="AE143" s="297">
        <v>2640</v>
      </c>
      <c r="AF143" s="302">
        <v>1.098360655737705</v>
      </c>
      <c r="AG143" s="306">
        <v>28560</v>
      </c>
      <c r="AH143" s="297">
        <v>920.00000000000364</v>
      </c>
      <c r="AI143" s="311">
        <v>1.0322128851540617</v>
      </c>
      <c r="AK143" s="352">
        <v>137</v>
      </c>
      <c r="AL143" s="289">
        <v>27300</v>
      </c>
      <c r="AM143" s="289">
        <v>30030.000000000004</v>
      </c>
      <c r="AN143" s="297">
        <v>26880</v>
      </c>
      <c r="AO143" s="297">
        <v>3150</v>
      </c>
      <c r="AP143" s="302">
        <v>1.1171875</v>
      </c>
      <c r="AQ143" s="306">
        <v>28610</v>
      </c>
      <c r="AR143" s="297">
        <v>1420</v>
      </c>
      <c r="AS143" s="311">
        <v>1.0496329954561343</v>
      </c>
      <c r="AU143" s="352">
        <v>137</v>
      </c>
      <c r="AV143" s="289">
        <v>28300</v>
      </c>
      <c r="AW143" s="289">
        <v>31130.000000000004</v>
      </c>
      <c r="AX143" s="297">
        <v>26900</v>
      </c>
      <c r="AY143" s="297">
        <v>4230</v>
      </c>
      <c r="AZ143" s="302">
        <v>1.1572490706319702</v>
      </c>
      <c r="BA143" s="306">
        <v>28630</v>
      </c>
      <c r="BB143" s="297">
        <v>2500</v>
      </c>
      <c r="BC143" s="311">
        <v>1.0873209919664688</v>
      </c>
      <c r="BE143" s="352">
        <v>137</v>
      </c>
      <c r="BF143" s="289">
        <v>29300</v>
      </c>
      <c r="BG143" s="289">
        <v>32230.000000000004</v>
      </c>
      <c r="BH143" s="297">
        <v>27040</v>
      </c>
      <c r="BI143" s="297">
        <v>5190.0000000000036</v>
      </c>
      <c r="BJ143" s="302">
        <v>1.1919378698224854</v>
      </c>
      <c r="BK143" s="306">
        <v>28770</v>
      </c>
      <c r="BL143" s="297">
        <v>3460.0000000000036</v>
      </c>
      <c r="BM143" s="311">
        <v>1.1202641640597846</v>
      </c>
      <c r="BO143" s="352">
        <v>137</v>
      </c>
      <c r="BP143" s="289">
        <v>31800</v>
      </c>
      <c r="BQ143" s="289">
        <v>34980</v>
      </c>
      <c r="BR143" s="297">
        <v>27430</v>
      </c>
      <c r="BS143" s="297">
        <v>7550</v>
      </c>
      <c r="BT143" s="302">
        <v>1.2752460809332846</v>
      </c>
      <c r="BU143" s="306">
        <v>29160</v>
      </c>
      <c r="BV143" s="297">
        <v>5820</v>
      </c>
      <c r="BW143" s="311">
        <v>1.1995884773662551</v>
      </c>
      <c r="BY143" s="352">
        <v>137</v>
      </c>
      <c r="BZ143" s="289">
        <v>34300</v>
      </c>
      <c r="CA143" s="289">
        <v>37730</v>
      </c>
      <c r="CB143" s="297">
        <v>27660</v>
      </c>
      <c r="CC143" s="297">
        <v>10070</v>
      </c>
      <c r="CD143" s="302">
        <v>1.3640636297903108</v>
      </c>
      <c r="CE143" s="306">
        <v>29390</v>
      </c>
      <c r="CF143" s="297">
        <v>8340</v>
      </c>
      <c r="CG143" s="311">
        <v>1.2837699897924464</v>
      </c>
    </row>
    <row r="144" spans="5:85">
      <c r="E144" s="289">
        <v>28930</v>
      </c>
      <c r="G144" s="352">
        <v>138</v>
      </c>
      <c r="H144" s="289">
        <v>25800</v>
      </c>
      <c r="I144" s="289">
        <v>28380.000000000004</v>
      </c>
      <c r="J144" s="297">
        <v>25610</v>
      </c>
      <c r="K144" s="297">
        <v>2770.0000000000036</v>
      </c>
      <c r="L144" s="302">
        <v>1.1081608746583367</v>
      </c>
      <c r="M144" s="306">
        <v>27350</v>
      </c>
      <c r="N144" s="297">
        <v>1030.0000000000036</v>
      </c>
      <c r="O144" s="311">
        <v>1.0376599634369288</v>
      </c>
      <c r="Q144" s="352">
        <v>138</v>
      </c>
      <c r="R144" s="289">
        <v>26500</v>
      </c>
      <c r="S144" s="289">
        <v>29150.000000000004</v>
      </c>
      <c r="T144" s="297">
        <v>25630</v>
      </c>
      <c r="U144" s="297">
        <v>3520</v>
      </c>
      <c r="V144" s="302">
        <v>1.1373390557939915</v>
      </c>
      <c r="W144" s="306">
        <v>27360</v>
      </c>
      <c r="X144" s="297">
        <v>1790</v>
      </c>
      <c r="Y144" s="311">
        <v>1.0654239766081872</v>
      </c>
      <c r="AA144" s="352">
        <v>138</v>
      </c>
      <c r="AB144" s="289">
        <v>27000</v>
      </c>
      <c r="AC144" s="289">
        <v>29700.000000000004</v>
      </c>
      <c r="AD144" s="297">
        <v>27040</v>
      </c>
      <c r="AE144" s="297">
        <v>2660</v>
      </c>
      <c r="AF144" s="302">
        <v>1.0983727810650887</v>
      </c>
      <c r="AG144" s="306">
        <v>28780</v>
      </c>
      <c r="AH144" s="297">
        <v>920.00000000000364</v>
      </c>
      <c r="AI144" s="311">
        <v>1.0319666435024322</v>
      </c>
      <c r="AK144" s="352">
        <v>138</v>
      </c>
      <c r="AL144" s="289">
        <v>27500</v>
      </c>
      <c r="AM144" s="289">
        <v>30250.000000000004</v>
      </c>
      <c r="AN144" s="297">
        <v>27090</v>
      </c>
      <c r="AO144" s="297">
        <v>3160</v>
      </c>
      <c r="AP144" s="302">
        <v>1.1166482096714654</v>
      </c>
      <c r="AQ144" s="306">
        <v>28830</v>
      </c>
      <c r="AR144" s="297">
        <v>1420</v>
      </c>
      <c r="AS144" s="311">
        <v>1.0492542490461325</v>
      </c>
      <c r="AU144" s="352">
        <v>138</v>
      </c>
      <c r="AV144" s="289">
        <v>28500</v>
      </c>
      <c r="AW144" s="289">
        <v>31350.000000000004</v>
      </c>
      <c r="AX144" s="297">
        <v>27110</v>
      </c>
      <c r="AY144" s="297">
        <v>4240</v>
      </c>
      <c r="AZ144" s="302">
        <v>1.1563998524529693</v>
      </c>
      <c r="BA144" s="306">
        <v>28850</v>
      </c>
      <c r="BB144" s="297">
        <v>2500</v>
      </c>
      <c r="BC144" s="311">
        <v>1.0866551126516464</v>
      </c>
      <c r="BE144" s="352">
        <v>138</v>
      </c>
      <c r="BF144" s="289">
        <v>29500</v>
      </c>
      <c r="BG144" s="289">
        <v>32450.000000000004</v>
      </c>
      <c r="BH144" s="297">
        <v>27250</v>
      </c>
      <c r="BI144" s="297">
        <v>5200.0000000000036</v>
      </c>
      <c r="BJ144" s="302">
        <v>1.1908256880733947</v>
      </c>
      <c r="BK144" s="306">
        <v>28990</v>
      </c>
      <c r="BL144" s="297">
        <v>3460.0000000000036</v>
      </c>
      <c r="BM144" s="311">
        <v>1.1193515005174199</v>
      </c>
      <c r="BO144" s="352">
        <v>138</v>
      </c>
      <c r="BP144" s="289">
        <v>32000</v>
      </c>
      <c r="BQ144" s="289">
        <v>35200</v>
      </c>
      <c r="BR144" s="297">
        <v>27640</v>
      </c>
      <c r="BS144" s="297">
        <v>7560</v>
      </c>
      <c r="BT144" s="302">
        <v>1.2735166425470332</v>
      </c>
      <c r="BU144" s="306">
        <v>29380</v>
      </c>
      <c r="BV144" s="297">
        <v>5820</v>
      </c>
      <c r="BW144" s="311">
        <v>1.1980939414567733</v>
      </c>
      <c r="BY144" s="352">
        <v>138</v>
      </c>
      <c r="BZ144" s="289">
        <v>34500</v>
      </c>
      <c r="CA144" s="289">
        <v>37950</v>
      </c>
      <c r="CB144" s="297">
        <v>27870</v>
      </c>
      <c r="CC144" s="297">
        <v>10080</v>
      </c>
      <c r="CD144" s="302">
        <v>1.3616792249730894</v>
      </c>
      <c r="CE144" s="306">
        <v>29610</v>
      </c>
      <c r="CF144" s="297">
        <v>8340</v>
      </c>
      <c r="CG144" s="311">
        <v>1.281661600810537</v>
      </c>
    </row>
    <row r="145" spans="5:85">
      <c r="E145" s="289">
        <v>29150</v>
      </c>
      <c r="G145" s="352">
        <v>139</v>
      </c>
      <c r="H145" s="289">
        <v>26000</v>
      </c>
      <c r="I145" s="289">
        <v>28600.000000000004</v>
      </c>
      <c r="J145" s="297">
        <v>25810</v>
      </c>
      <c r="K145" s="297">
        <v>2790.0000000000036</v>
      </c>
      <c r="L145" s="302">
        <v>1.1080976365749711</v>
      </c>
      <c r="M145" s="306">
        <v>27560</v>
      </c>
      <c r="N145" s="297">
        <v>1040.0000000000036</v>
      </c>
      <c r="O145" s="311">
        <v>1.037735849056604</v>
      </c>
      <c r="Q145" s="352">
        <v>139</v>
      </c>
      <c r="R145" s="289">
        <v>26700</v>
      </c>
      <c r="S145" s="289">
        <v>29370.000000000004</v>
      </c>
      <c r="T145" s="297">
        <v>25820</v>
      </c>
      <c r="U145" s="297">
        <v>3550</v>
      </c>
      <c r="V145" s="302">
        <v>1.1374903175832687</v>
      </c>
      <c r="W145" s="306">
        <v>27570</v>
      </c>
      <c r="X145" s="297">
        <v>1800</v>
      </c>
      <c r="Y145" s="311">
        <v>1.0652883569096845</v>
      </c>
      <c r="AA145" s="352">
        <v>139</v>
      </c>
      <c r="AB145" s="289">
        <v>27200</v>
      </c>
      <c r="AC145" s="289">
        <v>29920.000000000004</v>
      </c>
      <c r="AD145" s="297">
        <v>27250</v>
      </c>
      <c r="AE145" s="297">
        <v>2670</v>
      </c>
      <c r="AF145" s="302">
        <v>1.0979816513761469</v>
      </c>
      <c r="AG145" s="306">
        <v>29000</v>
      </c>
      <c r="AH145" s="297">
        <v>920.00000000000364</v>
      </c>
      <c r="AI145" s="311">
        <v>1.0317241379310345</v>
      </c>
      <c r="AK145" s="352">
        <v>139</v>
      </c>
      <c r="AL145" s="289">
        <v>27700</v>
      </c>
      <c r="AM145" s="289">
        <v>30470.000000000004</v>
      </c>
      <c r="AN145" s="297">
        <v>27300</v>
      </c>
      <c r="AO145" s="297">
        <v>3170</v>
      </c>
      <c r="AP145" s="302">
        <v>1.1161172161172161</v>
      </c>
      <c r="AQ145" s="306">
        <v>29050</v>
      </c>
      <c r="AR145" s="297">
        <v>1420</v>
      </c>
      <c r="AS145" s="311">
        <v>1.0488812392426852</v>
      </c>
      <c r="AU145" s="352">
        <v>139</v>
      </c>
      <c r="AV145" s="289">
        <v>28700</v>
      </c>
      <c r="AW145" s="289">
        <v>31570.000000000004</v>
      </c>
      <c r="AX145" s="297">
        <v>27320</v>
      </c>
      <c r="AY145" s="297">
        <v>4250</v>
      </c>
      <c r="AZ145" s="302">
        <v>1.1555636896046853</v>
      </c>
      <c r="BA145" s="306">
        <v>29070</v>
      </c>
      <c r="BB145" s="297">
        <v>2500</v>
      </c>
      <c r="BC145" s="311">
        <v>1.085999312005504</v>
      </c>
      <c r="BE145" s="352">
        <v>139</v>
      </c>
      <c r="BF145" s="289">
        <v>29700</v>
      </c>
      <c r="BG145" s="289">
        <v>32670.000000000004</v>
      </c>
      <c r="BH145" s="297">
        <v>27460</v>
      </c>
      <c r="BI145" s="297">
        <v>5210.0000000000036</v>
      </c>
      <c r="BJ145" s="302">
        <v>1.189730517115805</v>
      </c>
      <c r="BK145" s="306">
        <v>29210</v>
      </c>
      <c r="BL145" s="297">
        <v>3460.0000000000036</v>
      </c>
      <c r="BM145" s="311">
        <v>1.1184525847312565</v>
      </c>
      <c r="BO145" s="352">
        <v>139</v>
      </c>
      <c r="BP145" s="289">
        <v>32200</v>
      </c>
      <c r="BQ145" s="289">
        <v>35420</v>
      </c>
      <c r="BR145" s="297">
        <v>27850</v>
      </c>
      <c r="BS145" s="297">
        <v>7570</v>
      </c>
      <c r="BT145" s="302">
        <v>1.2718132854578097</v>
      </c>
      <c r="BU145" s="306">
        <v>29600</v>
      </c>
      <c r="BV145" s="297">
        <v>5820</v>
      </c>
      <c r="BW145" s="311">
        <v>1.1966216216216217</v>
      </c>
      <c r="BY145" s="352">
        <v>139</v>
      </c>
      <c r="BZ145" s="289">
        <v>34700</v>
      </c>
      <c r="CA145" s="289">
        <v>38170</v>
      </c>
      <c r="CB145" s="297">
        <v>28080</v>
      </c>
      <c r="CC145" s="297">
        <v>10090</v>
      </c>
      <c r="CD145" s="302">
        <v>1.3593304843304843</v>
      </c>
      <c r="CE145" s="306">
        <v>29830</v>
      </c>
      <c r="CF145" s="297">
        <v>8340</v>
      </c>
      <c r="CG145" s="311">
        <v>1.279584311096212</v>
      </c>
    </row>
    <row r="146" spans="5:85">
      <c r="E146" s="289">
        <v>29370</v>
      </c>
      <c r="G146" s="352">
        <v>140</v>
      </c>
      <c r="H146" s="289">
        <v>26200</v>
      </c>
      <c r="I146" s="289">
        <v>28820.000000000004</v>
      </c>
      <c r="J146" s="297">
        <v>26010</v>
      </c>
      <c r="K146" s="297">
        <v>2810.0000000000036</v>
      </c>
      <c r="L146" s="302">
        <v>1.1080353710111497</v>
      </c>
      <c r="M146" s="306">
        <v>27770</v>
      </c>
      <c r="N146" s="297">
        <v>1050.0000000000036</v>
      </c>
      <c r="O146" s="311">
        <v>1.0378105869643501</v>
      </c>
      <c r="Q146" s="352">
        <v>140</v>
      </c>
      <c r="R146" s="289">
        <v>26900</v>
      </c>
      <c r="S146" s="289">
        <v>29590.000000000004</v>
      </c>
      <c r="T146" s="297">
        <v>26020</v>
      </c>
      <c r="U146" s="297">
        <v>3570</v>
      </c>
      <c r="V146" s="302">
        <v>1.1372021521906226</v>
      </c>
      <c r="W146" s="306">
        <v>27780</v>
      </c>
      <c r="X146" s="297">
        <v>1810</v>
      </c>
      <c r="Y146" s="311">
        <v>1.0651547876169907</v>
      </c>
      <c r="AA146" s="352">
        <v>140</v>
      </c>
      <c r="AB146" s="289">
        <v>27400</v>
      </c>
      <c r="AC146" s="289">
        <v>30140.000000000004</v>
      </c>
      <c r="AD146" s="297">
        <v>27460</v>
      </c>
      <c r="AE146" s="297">
        <v>2680</v>
      </c>
      <c r="AF146" s="302">
        <v>1.0975965040058266</v>
      </c>
      <c r="AG146" s="306">
        <v>29220</v>
      </c>
      <c r="AH146" s="297">
        <v>920.00000000000364</v>
      </c>
      <c r="AI146" s="311">
        <v>1.0314852840520192</v>
      </c>
      <c r="AK146" s="352">
        <v>140</v>
      </c>
      <c r="AL146" s="289">
        <v>27900</v>
      </c>
      <c r="AM146" s="289">
        <v>30690.000000000004</v>
      </c>
      <c r="AN146" s="297">
        <v>27510</v>
      </c>
      <c r="AO146" s="297">
        <v>3180</v>
      </c>
      <c r="AP146" s="302">
        <v>1.1155943293347874</v>
      </c>
      <c r="AQ146" s="306">
        <v>29270</v>
      </c>
      <c r="AR146" s="297">
        <v>1420</v>
      </c>
      <c r="AS146" s="311">
        <v>1.0485138366928597</v>
      </c>
      <c r="AU146" s="352">
        <v>140</v>
      </c>
      <c r="AV146" s="289">
        <v>28900</v>
      </c>
      <c r="AW146" s="289">
        <v>31790.000000000004</v>
      </c>
      <c r="AX146" s="297">
        <v>27530</v>
      </c>
      <c r="AY146" s="297">
        <v>4260</v>
      </c>
      <c r="AZ146" s="302">
        <v>1.1547402833272793</v>
      </c>
      <c r="BA146" s="306">
        <v>29290</v>
      </c>
      <c r="BB146" s="297">
        <v>2500</v>
      </c>
      <c r="BC146" s="311">
        <v>1.0853533629224992</v>
      </c>
      <c r="BE146" s="352">
        <v>140</v>
      </c>
      <c r="BF146" s="289">
        <v>29900</v>
      </c>
      <c r="BG146" s="289">
        <v>32890</v>
      </c>
      <c r="BH146" s="297">
        <v>27670</v>
      </c>
      <c r="BI146" s="297">
        <v>5220</v>
      </c>
      <c r="BJ146" s="302">
        <v>1.1886519696422118</v>
      </c>
      <c r="BK146" s="306">
        <v>29430</v>
      </c>
      <c r="BL146" s="297">
        <v>3460</v>
      </c>
      <c r="BM146" s="311">
        <v>1.1175671083927965</v>
      </c>
      <c r="BO146" s="352">
        <v>140</v>
      </c>
      <c r="BP146" s="289">
        <v>32400</v>
      </c>
      <c r="BQ146" s="289">
        <v>35640</v>
      </c>
      <c r="BR146" s="297">
        <v>28060</v>
      </c>
      <c r="BS146" s="297">
        <v>7580</v>
      </c>
      <c r="BT146" s="302">
        <v>1.270135424091233</v>
      </c>
      <c r="BU146" s="306">
        <v>29820</v>
      </c>
      <c r="BV146" s="297">
        <v>5820</v>
      </c>
      <c r="BW146" s="311">
        <v>1.1951710261569417</v>
      </c>
      <c r="BY146" s="352">
        <v>140</v>
      </c>
      <c r="BZ146" s="289">
        <v>34900</v>
      </c>
      <c r="CA146" s="289">
        <v>38390</v>
      </c>
      <c r="CB146" s="297">
        <v>28290</v>
      </c>
      <c r="CC146" s="297">
        <v>10100</v>
      </c>
      <c r="CD146" s="302">
        <v>1.3570166136443973</v>
      </c>
      <c r="CE146" s="306">
        <v>30050</v>
      </c>
      <c r="CF146" s="297">
        <v>8340</v>
      </c>
      <c r="CG146" s="311">
        <v>1.2775374376039934</v>
      </c>
    </row>
    <row r="147" spans="5:85">
      <c r="E147" s="289">
        <v>29590</v>
      </c>
      <c r="G147" s="352">
        <v>141</v>
      </c>
      <c r="H147" s="289">
        <v>26400</v>
      </c>
      <c r="I147" s="289">
        <v>29040.000000000004</v>
      </c>
      <c r="J147" s="297">
        <v>26210</v>
      </c>
      <c r="K147" s="297">
        <v>2830.0000000000036</v>
      </c>
      <c r="L147" s="302">
        <v>1.1079740557039299</v>
      </c>
      <c r="M147" s="306">
        <v>27980</v>
      </c>
      <c r="N147" s="297">
        <v>1060.0000000000036</v>
      </c>
      <c r="O147" s="311">
        <v>1.0378842030021445</v>
      </c>
      <c r="Q147" s="352">
        <v>141</v>
      </c>
      <c r="R147" s="289">
        <v>27100</v>
      </c>
      <c r="S147" s="289">
        <v>29810.000000000004</v>
      </c>
      <c r="T147" s="297">
        <v>26220</v>
      </c>
      <c r="U147" s="297">
        <v>3590</v>
      </c>
      <c r="V147" s="302">
        <v>1.1369183829138063</v>
      </c>
      <c r="W147" s="306">
        <v>27990</v>
      </c>
      <c r="X147" s="297">
        <v>1820</v>
      </c>
      <c r="Y147" s="311">
        <v>1.0650232225794927</v>
      </c>
      <c r="AA147" s="352">
        <v>141</v>
      </c>
      <c r="AB147" s="289">
        <v>27600</v>
      </c>
      <c r="AC147" s="289">
        <v>30360.000000000004</v>
      </c>
      <c r="AD147" s="297">
        <v>27670</v>
      </c>
      <c r="AE147" s="297">
        <v>2690</v>
      </c>
      <c r="AF147" s="302">
        <v>1.0972172027466571</v>
      </c>
      <c r="AG147" s="306">
        <v>29440</v>
      </c>
      <c r="AH147" s="297">
        <v>920.00000000000364</v>
      </c>
      <c r="AI147" s="311">
        <v>1.03125</v>
      </c>
      <c r="AK147" s="352">
        <v>141</v>
      </c>
      <c r="AL147" s="289">
        <v>28100</v>
      </c>
      <c r="AM147" s="289">
        <v>30910.000000000004</v>
      </c>
      <c r="AN147" s="297">
        <v>27720</v>
      </c>
      <c r="AO147" s="297">
        <v>3190</v>
      </c>
      <c r="AP147" s="302">
        <v>1.1150793650793651</v>
      </c>
      <c r="AQ147" s="306">
        <v>29490</v>
      </c>
      <c r="AR147" s="297">
        <v>1420</v>
      </c>
      <c r="AS147" s="311">
        <v>1.0481519159036963</v>
      </c>
      <c r="AU147" s="352">
        <v>141</v>
      </c>
      <c r="AV147" s="289">
        <v>29100</v>
      </c>
      <c r="AW147" s="289">
        <v>32010.000000000004</v>
      </c>
      <c r="AX147" s="297">
        <v>27740</v>
      </c>
      <c r="AY147" s="297">
        <v>4270</v>
      </c>
      <c r="AZ147" s="302">
        <v>1.1539293439077145</v>
      </c>
      <c r="BA147" s="306">
        <v>29510</v>
      </c>
      <c r="BB147" s="297">
        <v>2500</v>
      </c>
      <c r="BC147" s="311">
        <v>1.0847170450694679</v>
      </c>
      <c r="BE147" s="352">
        <v>141</v>
      </c>
      <c r="BF147" s="289">
        <v>30100</v>
      </c>
      <c r="BG147" s="289">
        <v>33110</v>
      </c>
      <c r="BH147" s="297">
        <v>27880</v>
      </c>
      <c r="BI147" s="297">
        <v>5230</v>
      </c>
      <c r="BJ147" s="302">
        <v>1.1875896700143471</v>
      </c>
      <c r="BK147" s="306">
        <v>29650</v>
      </c>
      <c r="BL147" s="297">
        <v>3460</v>
      </c>
      <c r="BM147" s="311">
        <v>1.1166947723440135</v>
      </c>
      <c r="BO147" s="352">
        <v>141</v>
      </c>
      <c r="BP147" s="289">
        <v>32600</v>
      </c>
      <c r="BQ147" s="289">
        <v>35860</v>
      </c>
      <c r="BR147" s="297">
        <v>28270</v>
      </c>
      <c r="BS147" s="297">
        <v>7590</v>
      </c>
      <c r="BT147" s="302">
        <v>1.2684824902723735</v>
      </c>
      <c r="BU147" s="306">
        <v>30040</v>
      </c>
      <c r="BV147" s="297">
        <v>5820</v>
      </c>
      <c r="BW147" s="311">
        <v>1.1937416777629828</v>
      </c>
      <c r="BY147" s="352">
        <v>141</v>
      </c>
      <c r="BZ147" s="289">
        <v>35100</v>
      </c>
      <c r="CA147" s="289">
        <v>38610</v>
      </c>
      <c r="CB147" s="297">
        <v>28500</v>
      </c>
      <c r="CC147" s="297">
        <v>10110</v>
      </c>
      <c r="CD147" s="302">
        <v>1.3547368421052632</v>
      </c>
      <c r="CE147" s="306">
        <v>30270</v>
      </c>
      <c r="CF147" s="297">
        <v>8340</v>
      </c>
      <c r="CG147" s="311">
        <v>1.2755203171456888</v>
      </c>
    </row>
    <row r="148" spans="5:85">
      <c r="E148" s="289">
        <v>29810</v>
      </c>
      <c r="G148" s="352">
        <v>142</v>
      </c>
      <c r="H148" s="289">
        <v>26600</v>
      </c>
      <c r="I148" s="289">
        <v>29260.000000000004</v>
      </c>
      <c r="J148" s="297">
        <v>26410</v>
      </c>
      <c r="K148" s="297">
        <v>2850.0000000000036</v>
      </c>
      <c r="L148" s="302">
        <v>1.1079136690647484</v>
      </c>
      <c r="M148" s="306">
        <v>28190</v>
      </c>
      <c r="N148" s="297">
        <v>1070.0000000000036</v>
      </c>
      <c r="O148" s="311">
        <v>1.0379567222419299</v>
      </c>
      <c r="Q148" s="352">
        <v>142</v>
      </c>
      <c r="R148" s="289">
        <v>27300</v>
      </c>
      <c r="S148" s="289">
        <v>30030.000000000004</v>
      </c>
      <c r="T148" s="297">
        <v>26420</v>
      </c>
      <c r="U148" s="297">
        <v>3610</v>
      </c>
      <c r="V148" s="302">
        <v>1.1366389099167298</v>
      </c>
      <c r="W148" s="306">
        <v>28200</v>
      </c>
      <c r="X148" s="297">
        <v>1830</v>
      </c>
      <c r="Y148" s="311">
        <v>1.0648936170212766</v>
      </c>
      <c r="AA148" s="352">
        <v>142</v>
      </c>
      <c r="AB148" s="289">
        <v>27800</v>
      </c>
      <c r="AC148" s="289">
        <v>30580.000000000004</v>
      </c>
      <c r="AD148" s="297">
        <v>27880</v>
      </c>
      <c r="AE148" s="297">
        <v>2700</v>
      </c>
      <c r="AF148" s="302">
        <v>1.0968436154949786</v>
      </c>
      <c r="AG148" s="306">
        <v>29660</v>
      </c>
      <c r="AH148" s="297">
        <v>920.00000000000364</v>
      </c>
      <c r="AI148" s="311">
        <v>1.0310182063385029</v>
      </c>
      <c r="AK148" s="352">
        <v>142</v>
      </c>
      <c r="AL148" s="289">
        <v>28300</v>
      </c>
      <c r="AM148" s="289">
        <v>31130.000000000004</v>
      </c>
      <c r="AN148" s="297">
        <v>27920</v>
      </c>
      <c r="AO148" s="297">
        <v>3210</v>
      </c>
      <c r="AP148" s="302">
        <v>1.114971346704871</v>
      </c>
      <c r="AQ148" s="306">
        <v>29710</v>
      </c>
      <c r="AR148" s="297">
        <v>1420</v>
      </c>
      <c r="AS148" s="311">
        <v>1.0477953550992931</v>
      </c>
      <c r="AU148" s="352">
        <v>142</v>
      </c>
      <c r="AV148" s="289">
        <v>29300</v>
      </c>
      <c r="AW148" s="289">
        <v>32230.000000000004</v>
      </c>
      <c r="AX148" s="297">
        <v>27950</v>
      </c>
      <c r="AY148" s="297">
        <v>4280</v>
      </c>
      <c r="AZ148" s="302">
        <v>1.1531305903398927</v>
      </c>
      <c r="BA148" s="306">
        <v>29730</v>
      </c>
      <c r="BB148" s="297">
        <v>2500</v>
      </c>
      <c r="BC148" s="311">
        <v>1.0840901446350488</v>
      </c>
      <c r="BE148" s="352">
        <v>142</v>
      </c>
      <c r="BF148" s="289">
        <v>30300</v>
      </c>
      <c r="BG148" s="289">
        <v>33330</v>
      </c>
      <c r="BH148" s="297">
        <v>28090</v>
      </c>
      <c r="BI148" s="297">
        <v>5240</v>
      </c>
      <c r="BJ148" s="302">
        <v>1.1865432538269847</v>
      </c>
      <c r="BK148" s="306">
        <v>29870</v>
      </c>
      <c r="BL148" s="297">
        <v>3460</v>
      </c>
      <c r="BM148" s="311">
        <v>1.1158352862403749</v>
      </c>
      <c r="BO148" s="352">
        <v>142</v>
      </c>
      <c r="BP148" s="289">
        <v>32800</v>
      </c>
      <c r="BQ148" s="289">
        <v>36080</v>
      </c>
      <c r="BR148" s="297">
        <v>28470</v>
      </c>
      <c r="BS148" s="297">
        <v>7610</v>
      </c>
      <c r="BT148" s="302">
        <v>1.2672989111345276</v>
      </c>
      <c r="BU148" s="306">
        <v>30260</v>
      </c>
      <c r="BV148" s="297">
        <v>5820</v>
      </c>
      <c r="BW148" s="311">
        <v>1.1923331130204891</v>
      </c>
      <c r="BY148" s="352">
        <v>142</v>
      </c>
      <c r="BZ148" s="289">
        <v>35300</v>
      </c>
      <c r="CA148" s="289">
        <v>38830</v>
      </c>
      <c r="CB148" s="297">
        <v>28710</v>
      </c>
      <c r="CC148" s="297">
        <v>10120</v>
      </c>
      <c r="CD148" s="302">
        <v>1.3524904214559388</v>
      </c>
      <c r="CE148" s="306">
        <v>30490</v>
      </c>
      <c r="CF148" s="297">
        <v>8340</v>
      </c>
      <c r="CG148" s="311">
        <v>1.2735323056739916</v>
      </c>
    </row>
    <row r="149" spans="5:85">
      <c r="E149" s="289">
        <v>30030</v>
      </c>
      <c r="G149" s="352">
        <v>143</v>
      </c>
      <c r="H149" s="289">
        <v>26800</v>
      </c>
      <c r="I149" s="289">
        <v>29480.000000000004</v>
      </c>
      <c r="J149" s="297">
        <v>26600</v>
      </c>
      <c r="K149" s="297">
        <v>2880.0000000000036</v>
      </c>
      <c r="L149" s="302">
        <v>1.1082706766917294</v>
      </c>
      <c r="M149" s="306">
        <v>28400</v>
      </c>
      <c r="N149" s="297">
        <v>1080.0000000000036</v>
      </c>
      <c r="O149" s="311">
        <v>1.0380281690140847</v>
      </c>
      <c r="Q149" s="352">
        <v>143</v>
      </c>
      <c r="R149" s="289">
        <v>27500</v>
      </c>
      <c r="S149" s="289">
        <v>30250.000000000004</v>
      </c>
      <c r="T149" s="297">
        <v>26620</v>
      </c>
      <c r="U149" s="297">
        <v>3630</v>
      </c>
      <c r="V149" s="302">
        <v>1.1363636363636365</v>
      </c>
      <c r="W149" s="306">
        <v>28410</v>
      </c>
      <c r="X149" s="297">
        <v>1840</v>
      </c>
      <c r="Y149" s="311">
        <v>1.0647659274903203</v>
      </c>
      <c r="AA149" s="352">
        <v>143</v>
      </c>
      <c r="AB149" s="289">
        <v>28000</v>
      </c>
      <c r="AC149" s="289">
        <v>30800.000000000004</v>
      </c>
      <c r="AD149" s="297">
        <v>28090</v>
      </c>
      <c r="AE149" s="297">
        <v>2710</v>
      </c>
      <c r="AF149" s="302">
        <v>1.0964756140975436</v>
      </c>
      <c r="AG149" s="306">
        <v>29880</v>
      </c>
      <c r="AH149" s="297">
        <v>920.00000000000364</v>
      </c>
      <c r="AI149" s="311">
        <v>1.0307898259705488</v>
      </c>
      <c r="AK149" s="352">
        <v>143</v>
      </c>
      <c r="AL149" s="289">
        <v>28500</v>
      </c>
      <c r="AM149" s="289">
        <v>31350.000000000004</v>
      </c>
      <c r="AN149" s="297">
        <v>28130</v>
      </c>
      <c r="AO149" s="297">
        <v>3220</v>
      </c>
      <c r="AP149" s="302">
        <v>1.1144685389264131</v>
      </c>
      <c r="AQ149" s="306">
        <v>29930</v>
      </c>
      <c r="AR149" s="297">
        <v>1420</v>
      </c>
      <c r="AS149" s="311">
        <v>1.0474440360841966</v>
      </c>
      <c r="AU149" s="352">
        <v>143</v>
      </c>
      <c r="AV149" s="289">
        <v>29500</v>
      </c>
      <c r="AW149" s="289">
        <v>32450.000000000004</v>
      </c>
      <c r="AX149" s="297">
        <v>28160</v>
      </c>
      <c r="AY149" s="297">
        <v>4290</v>
      </c>
      <c r="AZ149" s="302">
        <v>1.15234375</v>
      </c>
      <c r="BA149" s="306">
        <v>29950</v>
      </c>
      <c r="BB149" s="297">
        <v>2500</v>
      </c>
      <c r="BC149" s="311">
        <v>1.0834724540901504</v>
      </c>
      <c r="BE149" s="352">
        <v>143</v>
      </c>
      <c r="BF149" s="289">
        <v>30500</v>
      </c>
      <c r="BG149" s="289">
        <v>33550</v>
      </c>
      <c r="BH149" s="297">
        <v>28300</v>
      </c>
      <c r="BI149" s="297">
        <v>5250</v>
      </c>
      <c r="BJ149" s="302">
        <v>1.1855123674911661</v>
      </c>
      <c r="BK149" s="306">
        <v>30090</v>
      </c>
      <c r="BL149" s="297">
        <v>3460</v>
      </c>
      <c r="BM149" s="311">
        <v>1.1149883682286474</v>
      </c>
      <c r="BO149" s="352">
        <v>143</v>
      </c>
      <c r="BP149" s="289">
        <v>33000</v>
      </c>
      <c r="BQ149" s="289">
        <v>36300</v>
      </c>
      <c r="BR149" s="297">
        <v>28680</v>
      </c>
      <c r="BS149" s="297">
        <v>7620</v>
      </c>
      <c r="BT149" s="302">
        <v>1.2656903765690377</v>
      </c>
      <c r="BU149" s="306">
        <v>30480</v>
      </c>
      <c r="BV149" s="297">
        <v>5820</v>
      </c>
      <c r="BW149" s="311">
        <v>1.1909448818897639</v>
      </c>
      <c r="BY149" s="352">
        <v>143</v>
      </c>
      <c r="BZ149" s="289">
        <v>35500</v>
      </c>
      <c r="CA149" s="289">
        <v>39050</v>
      </c>
      <c r="CB149" s="297">
        <v>28910</v>
      </c>
      <c r="CC149" s="297">
        <v>10140</v>
      </c>
      <c r="CD149" s="302">
        <v>1.3507436873054306</v>
      </c>
      <c r="CE149" s="306">
        <v>30710</v>
      </c>
      <c r="CF149" s="297">
        <v>8340</v>
      </c>
      <c r="CG149" s="311">
        <v>1.2715727775968739</v>
      </c>
    </row>
    <row r="150" spans="5:85">
      <c r="E150" s="289">
        <v>30250</v>
      </c>
      <c r="G150" s="352">
        <v>144</v>
      </c>
      <c r="H150" s="289">
        <v>27000</v>
      </c>
      <c r="I150" s="289">
        <v>29700.000000000004</v>
      </c>
      <c r="J150" s="297">
        <v>26800</v>
      </c>
      <c r="K150" s="297">
        <v>2900.0000000000036</v>
      </c>
      <c r="L150" s="302">
        <v>1.1082089552238807</v>
      </c>
      <c r="M150" s="306">
        <v>28610</v>
      </c>
      <c r="N150" s="297">
        <v>1090.0000000000036</v>
      </c>
      <c r="O150" s="311">
        <v>1.0380985669346383</v>
      </c>
      <c r="Q150" s="352">
        <v>144</v>
      </c>
      <c r="R150" s="289">
        <v>27700</v>
      </c>
      <c r="S150" s="289">
        <v>30470.000000000004</v>
      </c>
      <c r="T150" s="297">
        <v>26810</v>
      </c>
      <c r="U150" s="297">
        <v>3660</v>
      </c>
      <c r="V150" s="302">
        <v>1.1365162252890713</v>
      </c>
      <c r="W150" s="306">
        <v>28620</v>
      </c>
      <c r="X150" s="297">
        <v>1850</v>
      </c>
      <c r="Y150" s="311">
        <v>1.0646401118099231</v>
      </c>
      <c r="AA150" s="352">
        <v>144</v>
      </c>
      <c r="AB150" s="289">
        <v>28200</v>
      </c>
      <c r="AC150" s="289">
        <v>31020.000000000004</v>
      </c>
      <c r="AD150" s="297">
        <v>28300</v>
      </c>
      <c r="AE150" s="297">
        <v>2720</v>
      </c>
      <c r="AF150" s="302">
        <v>1.096113074204947</v>
      </c>
      <c r="AG150" s="306">
        <v>30100</v>
      </c>
      <c r="AH150" s="297">
        <v>920.00000000000364</v>
      </c>
      <c r="AI150" s="311">
        <v>1.0305647840531562</v>
      </c>
      <c r="AK150" s="352">
        <v>144</v>
      </c>
      <c r="AL150" s="289">
        <v>28700</v>
      </c>
      <c r="AM150" s="289">
        <v>31570.000000000004</v>
      </c>
      <c r="AN150" s="297">
        <v>28340</v>
      </c>
      <c r="AO150" s="297">
        <v>3230</v>
      </c>
      <c r="AP150" s="302">
        <v>1.1139731827805222</v>
      </c>
      <c r="AQ150" s="306">
        <v>30150</v>
      </c>
      <c r="AR150" s="297">
        <v>1420</v>
      </c>
      <c r="AS150" s="311">
        <v>1.0470978441127694</v>
      </c>
      <c r="AU150" s="352">
        <v>144</v>
      </c>
      <c r="AV150" s="289">
        <v>29700</v>
      </c>
      <c r="AW150" s="289">
        <v>32670.000000000004</v>
      </c>
      <c r="AX150" s="297">
        <v>28360</v>
      </c>
      <c r="AY150" s="297">
        <v>4310</v>
      </c>
      <c r="AZ150" s="302">
        <v>1.1519746121297603</v>
      </c>
      <c r="BA150" s="306">
        <v>30170</v>
      </c>
      <c r="BB150" s="297">
        <v>2500</v>
      </c>
      <c r="BC150" s="311">
        <v>1.0828637719588996</v>
      </c>
      <c r="BE150" s="352">
        <v>144</v>
      </c>
      <c r="BF150" s="289">
        <v>30700</v>
      </c>
      <c r="BG150" s="289">
        <v>33770</v>
      </c>
      <c r="BH150" s="297">
        <v>28510</v>
      </c>
      <c r="BI150" s="297">
        <v>5260</v>
      </c>
      <c r="BJ150" s="302">
        <v>1.1844966678358471</v>
      </c>
      <c r="BK150" s="306">
        <v>30310</v>
      </c>
      <c r="BL150" s="297">
        <v>3460</v>
      </c>
      <c r="BM150" s="311">
        <v>1.1141537446387331</v>
      </c>
      <c r="BO150" s="352">
        <v>144</v>
      </c>
      <c r="BP150" s="289">
        <v>33200</v>
      </c>
      <c r="BQ150" s="289">
        <v>36520</v>
      </c>
      <c r="BR150" s="297">
        <v>28890</v>
      </c>
      <c r="BS150" s="297">
        <v>7630</v>
      </c>
      <c r="BT150" s="302">
        <v>1.2641052267220492</v>
      </c>
      <c r="BU150" s="306">
        <v>30700</v>
      </c>
      <c r="BV150" s="297">
        <v>5820</v>
      </c>
      <c r="BW150" s="311">
        <v>1.1895765472312703</v>
      </c>
      <c r="BY150" s="352">
        <v>144</v>
      </c>
      <c r="BZ150" s="289">
        <v>35700</v>
      </c>
      <c r="CA150" s="289">
        <v>39270</v>
      </c>
      <c r="CB150" s="297">
        <v>29120</v>
      </c>
      <c r="CC150" s="297">
        <v>10150</v>
      </c>
      <c r="CD150" s="302">
        <v>1.3485576923076923</v>
      </c>
      <c r="CE150" s="306">
        <v>30930</v>
      </c>
      <c r="CF150" s="297">
        <v>8340</v>
      </c>
      <c r="CG150" s="311">
        <v>1.2696411251212416</v>
      </c>
    </row>
    <row r="151" spans="5:85">
      <c r="E151" s="289">
        <v>30470</v>
      </c>
      <c r="G151" s="352">
        <v>145</v>
      </c>
      <c r="H151" s="289">
        <v>27200</v>
      </c>
      <c r="I151" s="289">
        <v>29920.000000000004</v>
      </c>
      <c r="J151" s="297">
        <v>27000</v>
      </c>
      <c r="K151" s="297">
        <v>2920.0000000000036</v>
      </c>
      <c r="L151" s="302">
        <v>1.1081481481481483</v>
      </c>
      <c r="M151" s="306">
        <v>28820</v>
      </c>
      <c r="N151" s="297">
        <v>1100.0000000000036</v>
      </c>
      <c r="O151" s="311">
        <v>1.0381679389312979</v>
      </c>
      <c r="Q151" s="352">
        <v>145</v>
      </c>
      <c r="R151" s="289">
        <v>27900</v>
      </c>
      <c r="S151" s="289">
        <v>30690.000000000004</v>
      </c>
      <c r="T151" s="297">
        <v>27010</v>
      </c>
      <c r="U151" s="297">
        <v>3680</v>
      </c>
      <c r="V151" s="302">
        <v>1.1362458348759719</v>
      </c>
      <c r="W151" s="306">
        <v>28830</v>
      </c>
      <c r="X151" s="297">
        <v>1860</v>
      </c>
      <c r="Y151" s="311">
        <v>1.064516129032258</v>
      </c>
      <c r="AA151" s="352">
        <v>145</v>
      </c>
      <c r="AB151" s="289">
        <v>28400</v>
      </c>
      <c r="AC151" s="289">
        <v>31240.000000000004</v>
      </c>
      <c r="AD151" s="297">
        <v>28510</v>
      </c>
      <c r="AE151" s="297">
        <v>2730</v>
      </c>
      <c r="AF151" s="302">
        <v>1.0957558751315328</v>
      </c>
      <c r="AG151" s="306">
        <v>30320</v>
      </c>
      <c r="AH151" s="297">
        <v>920.00000000000364</v>
      </c>
      <c r="AI151" s="311">
        <v>1.0303430079155673</v>
      </c>
      <c r="AK151" s="352">
        <v>145</v>
      </c>
      <c r="AL151" s="289">
        <v>28900</v>
      </c>
      <c r="AM151" s="289">
        <v>31790.000000000004</v>
      </c>
      <c r="AN151" s="297">
        <v>28550</v>
      </c>
      <c r="AO151" s="297">
        <v>3240</v>
      </c>
      <c r="AP151" s="302">
        <v>1.1134851138353765</v>
      </c>
      <c r="AQ151" s="306">
        <v>30370</v>
      </c>
      <c r="AR151" s="297">
        <v>1420</v>
      </c>
      <c r="AS151" s="311">
        <v>1.046756667764241</v>
      </c>
      <c r="AU151" s="352">
        <v>145</v>
      </c>
      <c r="AV151" s="289">
        <v>29900</v>
      </c>
      <c r="AW151" s="289">
        <v>32890</v>
      </c>
      <c r="AX151" s="297">
        <v>28570</v>
      </c>
      <c r="AY151" s="297">
        <v>4320</v>
      </c>
      <c r="AZ151" s="302">
        <v>1.151207560378019</v>
      </c>
      <c r="BA151" s="306">
        <v>30390</v>
      </c>
      <c r="BB151" s="297">
        <v>2500</v>
      </c>
      <c r="BC151" s="311">
        <v>1.0822639025995393</v>
      </c>
      <c r="BE151" s="352">
        <v>145</v>
      </c>
      <c r="BF151" s="289">
        <v>30900</v>
      </c>
      <c r="BG151" s="289">
        <v>33990</v>
      </c>
      <c r="BH151" s="297">
        <v>28720</v>
      </c>
      <c r="BI151" s="297">
        <v>5270</v>
      </c>
      <c r="BJ151" s="302">
        <v>1.1834958217270195</v>
      </c>
      <c r="BK151" s="306">
        <v>30530</v>
      </c>
      <c r="BL151" s="297">
        <v>3460</v>
      </c>
      <c r="BM151" s="311">
        <v>1.1133311496888307</v>
      </c>
      <c r="BO151" s="352">
        <v>145</v>
      </c>
      <c r="BP151" s="289">
        <v>33400</v>
      </c>
      <c r="BQ151" s="289">
        <v>36740</v>
      </c>
      <c r="BR151" s="297">
        <v>29100</v>
      </c>
      <c r="BS151" s="297">
        <v>7640</v>
      </c>
      <c r="BT151" s="302">
        <v>1.2625429553264604</v>
      </c>
      <c r="BU151" s="306">
        <v>30920</v>
      </c>
      <c r="BV151" s="297">
        <v>5820</v>
      </c>
      <c r="BW151" s="311">
        <v>1.1882276843467012</v>
      </c>
      <c r="BY151" s="352">
        <v>145</v>
      </c>
      <c r="BZ151" s="289">
        <v>35900</v>
      </c>
      <c r="CA151" s="289">
        <v>39490</v>
      </c>
      <c r="CB151" s="297">
        <v>29330</v>
      </c>
      <c r="CC151" s="297">
        <v>10160</v>
      </c>
      <c r="CD151" s="302">
        <v>1.3464030003409477</v>
      </c>
      <c r="CE151" s="306">
        <v>31150</v>
      </c>
      <c r="CF151" s="297">
        <v>8340</v>
      </c>
      <c r="CG151" s="311">
        <v>1.2677367576243981</v>
      </c>
    </row>
    <row r="152" spans="5:85">
      <c r="E152" s="289">
        <v>30690</v>
      </c>
      <c r="G152" s="352">
        <v>146</v>
      </c>
      <c r="H152" s="289">
        <v>27400</v>
      </c>
      <c r="I152" s="289">
        <v>30140.000000000004</v>
      </c>
      <c r="J152" s="297">
        <v>27200</v>
      </c>
      <c r="K152" s="297">
        <v>2940.0000000000036</v>
      </c>
      <c r="L152" s="302">
        <v>1.1080882352941177</v>
      </c>
      <c r="M152" s="306">
        <v>29020</v>
      </c>
      <c r="N152" s="297">
        <v>1120.0000000000036</v>
      </c>
      <c r="O152" s="311">
        <v>1.0385940730530669</v>
      </c>
      <c r="Q152" s="352">
        <v>146</v>
      </c>
      <c r="R152" s="289">
        <v>28100</v>
      </c>
      <c r="S152" s="289">
        <v>30910.000000000004</v>
      </c>
      <c r="T152" s="297">
        <v>27210</v>
      </c>
      <c r="U152" s="297">
        <v>3700</v>
      </c>
      <c r="V152" s="302">
        <v>1.1359794193311283</v>
      </c>
      <c r="W152" s="306">
        <v>29040</v>
      </c>
      <c r="X152" s="297">
        <v>1870</v>
      </c>
      <c r="Y152" s="311">
        <v>1.0643939393939394</v>
      </c>
      <c r="AA152" s="352">
        <v>146</v>
      </c>
      <c r="AB152" s="289">
        <v>28600</v>
      </c>
      <c r="AC152" s="289">
        <v>31460.000000000004</v>
      </c>
      <c r="AD152" s="297">
        <v>28720</v>
      </c>
      <c r="AE152" s="297">
        <v>2740</v>
      </c>
      <c r="AF152" s="302">
        <v>1.0954038997214484</v>
      </c>
      <c r="AG152" s="306">
        <v>30540</v>
      </c>
      <c r="AH152" s="297">
        <v>920.00000000000364</v>
      </c>
      <c r="AI152" s="311">
        <v>1.0301244269810086</v>
      </c>
      <c r="AK152" s="352">
        <v>146</v>
      </c>
      <c r="AL152" s="289">
        <v>29100</v>
      </c>
      <c r="AM152" s="289">
        <v>32010.000000000004</v>
      </c>
      <c r="AN152" s="297">
        <v>28760</v>
      </c>
      <c r="AO152" s="297">
        <v>3250</v>
      </c>
      <c r="AP152" s="302">
        <v>1.1130041724617525</v>
      </c>
      <c r="AQ152" s="306">
        <v>30590</v>
      </c>
      <c r="AR152" s="297">
        <v>1420</v>
      </c>
      <c r="AS152" s="311">
        <v>1.0464203988231449</v>
      </c>
      <c r="AU152" s="352">
        <v>146</v>
      </c>
      <c r="AV152" s="289">
        <v>30100</v>
      </c>
      <c r="AW152" s="289">
        <v>33110</v>
      </c>
      <c r="AX152" s="297">
        <v>28780</v>
      </c>
      <c r="AY152" s="297">
        <v>4330</v>
      </c>
      <c r="AZ152" s="302">
        <v>1.15045170257123</v>
      </c>
      <c r="BA152" s="306">
        <v>30610</v>
      </c>
      <c r="BB152" s="297">
        <v>2500</v>
      </c>
      <c r="BC152" s="311">
        <v>1.0816726559947729</v>
      </c>
      <c r="BE152" s="352">
        <v>146</v>
      </c>
      <c r="BF152" s="289">
        <v>31100</v>
      </c>
      <c r="BG152" s="289">
        <v>34210</v>
      </c>
      <c r="BH152" s="297">
        <v>28930</v>
      </c>
      <c r="BI152" s="297">
        <v>5280</v>
      </c>
      <c r="BJ152" s="302">
        <v>1.1825095057034221</v>
      </c>
      <c r="BK152" s="306">
        <v>30750</v>
      </c>
      <c r="BL152" s="297">
        <v>3460</v>
      </c>
      <c r="BM152" s="311">
        <v>1.1125203252032521</v>
      </c>
      <c r="BO152" s="352">
        <v>146</v>
      </c>
      <c r="BP152" s="289">
        <v>33600</v>
      </c>
      <c r="BQ152" s="289">
        <v>36960</v>
      </c>
      <c r="BR152" s="297">
        <v>29310</v>
      </c>
      <c r="BS152" s="297">
        <v>7650</v>
      </c>
      <c r="BT152" s="302">
        <v>1.2610030706243602</v>
      </c>
      <c r="BU152" s="306">
        <v>31140</v>
      </c>
      <c r="BV152" s="297">
        <v>5820</v>
      </c>
      <c r="BW152" s="311">
        <v>1.186897880539499</v>
      </c>
      <c r="BY152" s="352">
        <v>146</v>
      </c>
      <c r="BZ152" s="289">
        <v>36100</v>
      </c>
      <c r="CA152" s="289">
        <v>39710</v>
      </c>
      <c r="CB152" s="297">
        <v>29540</v>
      </c>
      <c r="CC152" s="297">
        <v>10170</v>
      </c>
      <c r="CD152" s="302">
        <v>1.3442789438050102</v>
      </c>
      <c r="CE152" s="306">
        <v>31370</v>
      </c>
      <c r="CF152" s="297">
        <v>8340</v>
      </c>
      <c r="CG152" s="311">
        <v>1.2658591010519604</v>
      </c>
    </row>
    <row r="153" spans="5:85">
      <c r="E153" s="289">
        <v>30910</v>
      </c>
      <c r="G153" s="352">
        <v>147</v>
      </c>
      <c r="H153" s="289">
        <v>27600</v>
      </c>
      <c r="I153" s="289">
        <v>30360.000000000004</v>
      </c>
      <c r="J153" s="297">
        <v>27400</v>
      </c>
      <c r="K153" s="297">
        <v>2960.0000000000036</v>
      </c>
      <c r="L153" s="302">
        <v>1.108029197080292</v>
      </c>
      <c r="M153" s="306">
        <v>29230</v>
      </c>
      <c r="N153" s="297">
        <v>1130.0000000000036</v>
      </c>
      <c r="O153" s="311">
        <v>1.0386589120766336</v>
      </c>
      <c r="Q153" s="352">
        <v>147</v>
      </c>
      <c r="R153" s="289">
        <v>28300</v>
      </c>
      <c r="S153" s="289">
        <v>31130.000000000004</v>
      </c>
      <c r="T153" s="297">
        <v>27410</v>
      </c>
      <c r="U153" s="297">
        <v>3720</v>
      </c>
      <c r="V153" s="302">
        <v>1.135716891645385</v>
      </c>
      <c r="W153" s="306">
        <v>29240</v>
      </c>
      <c r="X153" s="297">
        <v>1890</v>
      </c>
      <c r="Y153" s="311">
        <v>1.0646374829001368</v>
      </c>
      <c r="AA153" s="352">
        <v>147</v>
      </c>
      <c r="AB153" s="289">
        <v>28800</v>
      </c>
      <c r="AC153" s="289">
        <v>31680.000000000004</v>
      </c>
      <c r="AD153" s="297">
        <v>28930</v>
      </c>
      <c r="AE153" s="297">
        <v>2750</v>
      </c>
      <c r="AF153" s="302">
        <v>1.0950570342205324</v>
      </c>
      <c r="AG153" s="306">
        <v>30760</v>
      </c>
      <c r="AH153" s="297">
        <v>920.00000000000364</v>
      </c>
      <c r="AI153" s="311">
        <v>1.0299089726918076</v>
      </c>
      <c r="AK153" s="352">
        <v>147</v>
      </c>
      <c r="AL153" s="289">
        <v>29300</v>
      </c>
      <c r="AM153" s="289">
        <v>32230.000000000004</v>
      </c>
      <c r="AN153" s="297">
        <v>28970</v>
      </c>
      <c r="AO153" s="297">
        <v>3260</v>
      </c>
      <c r="AP153" s="302">
        <v>1.1125302036589575</v>
      </c>
      <c r="AQ153" s="306">
        <v>30810</v>
      </c>
      <c r="AR153" s="297">
        <v>1420</v>
      </c>
      <c r="AS153" s="311">
        <v>1.0460889321648816</v>
      </c>
      <c r="AU153" s="352">
        <v>147</v>
      </c>
      <c r="AV153" s="289">
        <v>30300</v>
      </c>
      <c r="AW153" s="289">
        <v>33330</v>
      </c>
      <c r="AX153" s="297">
        <v>28990</v>
      </c>
      <c r="AY153" s="297">
        <v>4340</v>
      </c>
      <c r="AZ153" s="302">
        <v>1.1497067954467057</v>
      </c>
      <c r="BA153" s="306">
        <v>30830</v>
      </c>
      <c r="BB153" s="297">
        <v>2500</v>
      </c>
      <c r="BC153" s="311">
        <v>1.0810898475510866</v>
      </c>
      <c r="BE153" s="352">
        <v>147</v>
      </c>
      <c r="BF153" s="289">
        <v>31300</v>
      </c>
      <c r="BG153" s="289">
        <v>34430</v>
      </c>
      <c r="BH153" s="297">
        <v>29130</v>
      </c>
      <c r="BI153" s="297">
        <v>5300</v>
      </c>
      <c r="BJ153" s="302">
        <v>1.181943014074837</v>
      </c>
      <c r="BK153" s="306">
        <v>30970</v>
      </c>
      <c r="BL153" s="297">
        <v>3460</v>
      </c>
      <c r="BM153" s="311">
        <v>1.1117210203422667</v>
      </c>
      <c r="BO153" s="352">
        <v>147</v>
      </c>
      <c r="BP153" s="289">
        <v>33800</v>
      </c>
      <c r="BQ153" s="289">
        <v>37180</v>
      </c>
      <c r="BR153" s="297">
        <v>29520</v>
      </c>
      <c r="BS153" s="297">
        <v>7660</v>
      </c>
      <c r="BT153" s="302">
        <v>1.2594850948509486</v>
      </c>
      <c r="BU153" s="306">
        <v>31360</v>
      </c>
      <c r="BV153" s="297">
        <v>5820</v>
      </c>
      <c r="BW153" s="311">
        <v>1.1855867346938775</v>
      </c>
      <c r="BY153" s="352">
        <v>147</v>
      </c>
      <c r="BZ153" s="289">
        <v>36300</v>
      </c>
      <c r="CA153" s="289">
        <v>39930</v>
      </c>
      <c r="CB153" s="297">
        <v>29750</v>
      </c>
      <c r="CC153" s="297">
        <v>10180</v>
      </c>
      <c r="CD153" s="302">
        <v>1.3421848739495799</v>
      </c>
      <c r="CE153" s="306">
        <v>31590</v>
      </c>
      <c r="CF153" s="297">
        <v>8340</v>
      </c>
      <c r="CG153" s="311">
        <v>1.2640075973409306</v>
      </c>
    </row>
    <row r="154" spans="5:85">
      <c r="E154" s="289">
        <v>31130</v>
      </c>
      <c r="G154" s="352">
        <v>148</v>
      </c>
      <c r="H154" s="289">
        <v>27800</v>
      </c>
      <c r="I154" s="289">
        <v>30580.000000000004</v>
      </c>
      <c r="J154" s="297">
        <v>27590</v>
      </c>
      <c r="K154" s="297">
        <v>2990.0000000000036</v>
      </c>
      <c r="L154" s="302">
        <v>1.1083725987676696</v>
      </c>
      <c r="M154" s="306">
        <v>29440</v>
      </c>
      <c r="N154" s="297">
        <v>1140.0000000000036</v>
      </c>
      <c r="O154" s="311">
        <v>1.0387228260869565</v>
      </c>
      <c r="Q154" s="352">
        <v>148</v>
      </c>
      <c r="R154" s="289">
        <v>28500</v>
      </c>
      <c r="S154" s="289">
        <v>31350.000000000004</v>
      </c>
      <c r="T154" s="297">
        <v>27610</v>
      </c>
      <c r="U154" s="297">
        <v>3740</v>
      </c>
      <c r="V154" s="302">
        <v>1.1354581673306774</v>
      </c>
      <c r="W154" s="306">
        <v>29450</v>
      </c>
      <c r="X154" s="297">
        <v>1900</v>
      </c>
      <c r="Y154" s="311">
        <v>1.064516129032258</v>
      </c>
      <c r="AA154" s="352">
        <v>148</v>
      </c>
      <c r="AB154" s="289">
        <v>29000</v>
      </c>
      <c r="AC154" s="289">
        <v>31900.000000000004</v>
      </c>
      <c r="AD154" s="297">
        <v>29130</v>
      </c>
      <c r="AE154" s="297">
        <v>2770</v>
      </c>
      <c r="AF154" s="302">
        <v>1.0950909715070374</v>
      </c>
      <c r="AG154" s="306">
        <v>30980</v>
      </c>
      <c r="AH154" s="297">
        <v>920.00000000000364</v>
      </c>
      <c r="AI154" s="311">
        <v>1.0296965784377017</v>
      </c>
      <c r="AK154" s="352">
        <v>148</v>
      </c>
      <c r="AL154" s="289">
        <v>29500</v>
      </c>
      <c r="AM154" s="289">
        <v>32450.000000000004</v>
      </c>
      <c r="AN154" s="297">
        <v>29180</v>
      </c>
      <c r="AO154" s="297">
        <v>3270</v>
      </c>
      <c r="AP154" s="302">
        <v>1.1120630568882797</v>
      </c>
      <c r="AQ154" s="306">
        <v>31030</v>
      </c>
      <c r="AR154" s="297">
        <v>1420</v>
      </c>
      <c r="AS154" s="311">
        <v>1.0457621656461489</v>
      </c>
      <c r="AU154" s="352">
        <v>148</v>
      </c>
      <c r="AV154" s="289">
        <v>30500</v>
      </c>
      <c r="AW154" s="289">
        <v>33550</v>
      </c>
      <c r="AX154" s="297">
        <v>29200</v>
      </c>
      <c r="AY154" s="297">
        <v>4350</v>
      </c>
      <c r="AZ154" s="302">
        <v>1.148972602739726</v>
      </c>
      <c r="BA154" s="306">
        <v>31050</v>
      </c>
      <c r="BB154" s="297">
        <v>2500</v>
      </c>
      <c r="BC154" s="311">
        <v>1.0805152979066022</v>
      </c>
      <c r="BE154" s="352">
        <v>148</v>
      </c>
      <c r="BF154" s="289">
        <v>31500</v>
      </c>
      <c r="BG154" s="289">
        <v>34650</v>
      </c>
      <c r="BH154" s="297">
        <v>29340</v>
      </c>
      <c r="BI154" s="297">
        <v>5310</v>
      </c>
      <c r="BJ154" s="302">
        <v>1.1809815950920246</v>
      </c>
      <c r="BK154" s="306">
        <v>31190</v>
      </c>
      <c r="BL154" s="297">
        <v>3460</v>
      </c>
      <c r="BM154" s="311">
        <v>1.1109329913433792</v>
      </c>
      <c r="BO154" s="352">
        <v>148</v>
      </c>
      <c r="BP154" s="289">
        <v>34000</v>
      </c>
      <c r="BQ154" s="289">
        <v>37400</v>
      </c>
      <c r="BR154" s="297">
        <v>29730</v>
      </c>
      <c r="BS154" s="297">
        <v>7670</v>
      </c>
      <c r="BT154" s="302">
        <v>1.2579885637403296</v>
      </c>
      <c r="BU154" s="306">
        <v>31580</v>
      </c>
      <c r="BV154" s="297">
        <v>5820</v>
      </c>
      <c r="BW154" s="311">
        <v>1.1842938568714376</v>
      </c>
      <c r="BY154" s="352">
        <v>148</v>
      </c>
      <c r="BZ154" s="289">
        <v>36500</v>
      </c>
      <c r="CA154" s="289">
        <v>40150</v>
      </c>
      <c r="CB154" s="297">
        <v>29960</v>
      </c>
      <c r="CC154" s="297">
        <v>10190</v>
      </c>
      <c r="CD154" s="302">
        <v>1.3401201602136181</v>
      </c>
      <c r="CE154" s="306">
        <v>31810</v>
      </c>
      <c r="CF154" s="297">
        <v>8340</v>
      </c>
      <c r="CG154" s="311">
        <v>1.2621817038667087</v>
      </c>
    </row>
    <row r="155" spans="5:85">
      <c r="E155" s="289">
        <v>31350</v>
      </c>
      <c r="G155" s="352">
        <v>149</v>
      </c>
      <c r="H155" s="289">
        <v>28000</v>
      </c>
      <c r="I155" s="289">
        <v>30800.000000000004</v>
      </c>
      <c r="J155" s="297">
        <v>27790</v>
      </c>
      <c r="K155" s="297">
        <v>3010.0000000000036</v>
      </c>
      <c r="L155" s="302">
        <v>1.1083123425692696</v>
      </c>
      <c r="M155" s="306">
        <v>29650</v>
      </c>
      <c r="N155" s="297">
        <v>1150.0000000000036</v>
      </c>
      <c r="O155" s="311">
        <v>1.0387858347386174</v>
      </c>
      <c r="Q155" s="352">
        <v>149</v>
      </c>
      <c r="R155" s="289">
        <v>28700</v>
      </c>
      <c r="S155" s="289">
        <v>31570.000000000004</v>
      </c>
      <c r="T155" s="297">
        <v>27800</v>
      </c>
      <c r="U155" s="297">
        <v>3770</v>
      </c>
      <c r="V155" s="302">
        <v>1.1356115107913669</v>
      </c>
      <c r="W155" s="306">
        <v>29660</v>
      </c>
      <c r="X155" s="297">
        <v>1910</v>
      </c>
      <c r="Y155" s="311">
        <v>1.0643964935940662</v>
      </c>
      <c r="AA155" s="352">
        <v>149</v>
      </c>
      <c r="AB155" s="289">
        <v>29200</v>
      </c>
      <c r="AC155" s="289">
        <v>32120.000000000004</v>
      </c>
      <c r="AD155" s="297">
        <v>29340</v>
      </c>
      <c r="AE155" s="297">
        <v>2780</v>
      </c>
      <c r="AF155" s="302">
        <v>1.0947511929107021</v>
      </c>
      <c r="AG155" s="306">
        <v>31200</v>
      </c>
      <c r="AH155" s="297">
        <v>920.00000000000364</v>
      </c>
      <c r="AI155" s="311">
        <v>1.0294871794871794</v>
      </c>
      <c r="AK155" s="352">
        <v>149</v>
      </c>
      <c r="AL155" s="289">
        <v>29700</v>
      </c>
      <c r="AM155" s="289">
        <v>32670.000000000004</v>
      </c>
      <c r="AN155" s="297">
        <v>29390</v>
      </c>
      <c r="AO155" s="297">
        <v>3280</v>
      </c>
      <c r="AP155" s="302">
        <v>1.1116025859135761</v>
      </c>
      <c r="AQ155" s="306">
        <v>31250</v>
      </c>
      <c r="AR155" s="297">
        <v>1420</v>
      </c>
      <c r="AS155" s="311">
        <v>1.0454399999999999</v>
      </c>
      <c r="AU155" s="352">
        <v>149</v>
      </c>
      <c r="AV155" s="289">
        <v>30700</v>
      </c>
      <c r="AW155" s="289">
        <v>33770</v>
      </c>
      <c r="AX155" s="297">
        <v>29410</v>
      </c>
      <c r="AY155" s="297">
        <v>4360</v>
      </c>
      <c r="AZ155" s="302">
        <v>1.148248894933696</v>
      </c>
      <c r="BA155" s="306">
        <v>31270</v>
      </c>
      <c r="BB155" s="297">
        <v>2500</v>
      </c>
      <c r="BC155" s="311">
        <v>1.0799488327470419</v>
      </c>
      <c r="BE155" s="352">
        <v>149</v>
      </c>
      <c r="BF155" s="289">
        <v>31700</v>
      </c>
      <c r="BG155" s="289">
        <v>34870</v>
      </c>
      <c r="BH155" s="297">
        <v>29550</v>
      </c>
      <c r="BI155" s="297">
        <v>5320</v>
      </c>
      <c r="BJ155" s="302">
        <v>1.1800338409475466</v>
      </c>
      <c r="BK155" s="306">
        <v>31410</v>
      </c>
      <c r="BL155" s="297">
        <v>3460</v>
      </c>
      <c r="BM155" s="311">
        <v>1.1101560012734797</v>
      </c>
      <c r="BO155" s="352">
        <v>149</v>
      </c>
      <c r="BP155" s="289">
        <v>34200</v>
      </c>
      <c r="BQ155" s="289">
        <v>37620</v>
      </c>
      <c r="BR155" s="297">
        <v>29940</v>
      </c>
      <c r="BS155" s="297">
        <v>7680</v>
      </c>
      <c r="BT155" s="302">
        <v>1.2565130260521042</v>
      </c>
      <c r="BU155" s="306">
        <v>31800</v>
      </c>
      <c r="BV155" s="297">
        <v>5820</v>
      </c>
      <c r="BW155" s="311">
        <v>1.1830188679245284</v>
      </c>
      <c r="BY155" s="352">
        <v>149</v>
      </c>
      <c r="BZ155" s="289">
        <v>36700</v>
      </c>
      <c r="CA155" s="289">
        <v>40370</v>
      </c>
      <c r="CB155" s="297">
        <v>30170</v>
      </c>
      <c r="CC155" s="297">
        <v>10200</v>
      </c>
      <c r="CD155" s="302">
        <v>1.3380841895923103</v>
      </c>
      <c r="CE155" s="306">
        <v>32030</v>
      </c>
      <c r="CF155" s="297">
        <v>8340</v>
      </c>
      <c r="CG155" s="311">
        <v>1.2603808929128941</v>
      </c>
    </row>
    <row r="156" spans="5:85">
      <c r="E156" s="289">
        <v>31570</v>
      </c>
      <c r="G156" s="352">
        <v>150</v>
      </c>
      <c r="H156" s="289">
        <v>28200</v>
      </c>
      <c r="I156" s="289">
        <v>31020.000000000004</v>
      </c>
      <c r="J156" s="297">
        <v>27990</v>
      </c>
      <c r="K156" s="297">
        <v>3030.0000000000036</v>
      </c>
      <c r="L156" s="302">
        <v>1.1082529474812435</v>
      </c>
      <c r="M156" s="306">
        <v>29860</v>
      </c>
      <c r="N156" s="297">
        <v>1160.0000000000036</v>
      </c>
      <c r="O156" s="311">
        <v>1.0388479571332887</v>
      </c>
      <c r="Q156" s="352">
        <v>150</v>
      </c>
      <c r="R156" s="289">
        <v>28900</v>
      </c>
      <c r="S156" s="289">
        <v>31790.000000000004</v>
      </c>
      <c r="T156" s="297">
        <v>28000</v>
      </c>
      <c r="U156" s="297">
        <v>3790</v>
      </c>
      <c r="V156" s="302">
        <v>1.135357142857143</v>
      </c>
      <c r="W156" s="306">
        <v>29870</v>
      </c>
      <c r="X156" s="297">
        <v>1920</v>
      </c>
      <c r="Y156" s="311">
        <v>1.0642785403414798</v>
      </c>
      <c r="AA156" s="352">
        <v>150</v>
      </c>
      <c r="AB156" s="289">
        <v>29400</v>
      </c>
      <c r="AC156" s="289">
        <v>32340.000000000004</v>
      </c>
      <c r="AD156" s="297">
        <v>29550</v>
      </c>
      <c r="AE156" s="297">
        <v>2790</v>
      </c>
      <c r="AF156" s="302">
        <v>1.0944162436548224</v>
      </c>
      <c r="AG156" s="306">
        <v>31420</v>
      </c>
      <c r="AH156" s="297">
        <v>920.00000000000364</v>
      </c>
      <c r="AI156" s="311">
        <v>1.0292807129217059</v>
      </c>
      <c r="AK156" s="352">
        <v>150</v>
      </c>
      <c r="AL156" s="289">
        <v>29900</v>
      </c>
      <c r="AM156" s="289">
        <v>32890</v>
      </c>
      <c r="AN156" s="297">
        <v>29600</v>
      </c>
      <c r="AO156" s="297">
        <v>3290</v>
      </c>
      <c r="AP156" s="302">
        <v>1.1111486486486486</v>
      </c>
      <c r="AQ156" s="306">
        <v>31470</v>
      </c>
      <c r="AR156" s="297">
        <v>1420</v>
      </c>
      <c r="AS156" s="311">
        <v>1.0451223387353035</v>
      </c>
      <c r="AU156" s="352">
        <v>150</v>
      </c>
      <c r="AV156" s="289">
        <v>30900</v>
      </c>
      <c r="AW156" s="289">
        <v>33990</v>
      </c>
      <c r="AX156" s="297">
        <v>29620</v>
      </c>
      <c r="AY156" s="297">
        <v>4370</v>
      </c>
      <c r="AZ156" s="302">
        <v>1.1475354490209317</v>
      </c>
      <c r="BA156" s="306">
        <v>31490</v>
      </c>
      <c r="BB156" s="297">
        <v>2500</v>
      </c>
      <c r="BC156" s="311">
        <v>1.0793902826294062</v>
      </c>
      <c r="BE156" s="352">
        <v>150</v>
      </c>
      <c r="BF156" s="289">
        <v>31900</v>
      </c>
      <c r="BG156" s="289">
        <v>35090</v>
      </c>
      <c r="BH156" s="297">
        <v>29760</v>
      </c>
      <c r="BI156" s="297">
        <v>5330</v>
      </c>
      <c r="BJ156" s="302">
        <v>1.1790994623655915</v>
      </c>
      <c r="BK156" s="306">
        <v>31630</v>
      </c>
      <c r="BL156" s="297">
        <v>3460</v>
      </c>
      <c r="BM156" s="311">
        <v>1.1093898197913374</v>
      </c>
      <c r="BO156" s="352">
        <v>150</v>
      </c>
      <c r="BP156" s="289">
        <v>34400</v>
      </c>
      <c r="BQ156" s="289">
        <v>37840</v>
      </c>
      <c r="BR156" s="297">
        <v>30150</v>
      </c>
      <c r="BS156" s="297">
        <v>7690</v>
      </c>
      <c r="BT156" s="302">
        <v>1.2550580431177447</v>
      </c>
      <c r="BU156" s="306">
        <v>32020</v>
      </c>
      <c r="BV156" s="297">
        <v>5820</v>
      </c>
      <c r="BW156" s="311">
        <v>1.1817613991255465</v>
      </c>
      <c r="BY156" s="352">
        <v>150</v>
      </c>
      <c r="BZ156" s="289">
        <v>36900</v>
      </c>
      <c r="CA156" s="289">
        <v>40590</v>
      </c>
      <c r="CB156" s="297">
        <v>30380</v>
      </c>
      <c r="CC156" s="297">
        <v>10210</v>
      </c>
      <c r="CD156" s="302">
        <v>1.336076366030283</v>
      </c>
      <c r="CE156" s="306">
        <v>32250</v>
      </c>
      <c r="CF156" s="297">
        <v>8340</v>
      </c>
      <c r="CG156" s="311">
        <v>1.2586046511627906</v>
      </c>
    </row>
    <row r="157" spans="5:85">
      <c r="E157" s="289">
        <v>31790</v>
      </c>
      <c r="G157" s="352">
        <v>151</v>
      </c>
      <c r="H157" s="289">
        <v>28400</v>
      </c>
      <c r="I157" s="289">
        <v>31240.000000000004</v>
      </c>
      <c r="J157" s="297">
        <v>28190</v>
      </c>
      <c r="K157" s="297">
        <v>3050.0000000000036</v>
      </c>
      <c r="L157" s="302">
        <v>1.1081943951755944</v>
      </c>
      <c r="M157" s="306">
        <v>30070</v>
      </c>
      <c r="N157" s="297">
        <v>1170.0000000000036</v>
      </c>
      <c r="O157" s="311">
        <v>1.0389092118390424</v>
      </c>
      <c r="Q157" s="352">
        <v>151</v>
      </c>
      <c r="R157" s="289">
        <v>29100</v>
      </c>
      <c r="S157" s="289">
        <v>32010.000000000004</v>
      </c>
      <c r="T157" s="297">
        <v>28200</v>
      </c>
      <c r="U157" s="297">
        <v>3810</v>
      </c>
      <c r="V157" s="302">
        <v>1.1351063829787233</v>
      </c>
      <c r="W157" s="306">
        <v>30080</v>
      </c>
      <c r="X157" s="297">
        <v>1930</v>
      </c>
      <c r="Y157" s="311">
        <v>1.0641622340425532</v>
      </c>
      <c r="AA157" s="352">
        <v>151</v>
      </c>
      <c r="AB157" s="289">
        <v>29600</v>
      </c>
      <c r="AC157" s="289">
        <v>32560.000000000004</v>
      </c>
      <c r="AD157" s="297">
        <v>29760</v>
      </c>
      <c r="AE157" s="297">
        <v>2800</v>
      </c>
      <c r="AF157" s="302">
        <v>1.0940860215053763</v>
      </c>
      <c r="AG157" s="306">
        <v>31640</v>
      </c>
      <c r="AH157" s="297">
        <v>920.00000000000364</v>
      </c>
      <c r="AI157" s="311">
        <v>1.0290771175726927</v>
      </c>
      <c r="AK157" s="352">
        <v>151</v>
      </c>
      <c r="AL157" s="289">
        <v>30100</v>
      </c>
      <c r="AM157" s="289">
        <v>33110</v>
      </c>
      <c r="AN157" s="297">
        <v>29810</v>
      </c>
      <c r="AO157" s="297">
        <v>3300</v>
      </c>
      <c r="AP157" s="302">
        <v>1.1107011070110702</v>
      </c>
      <c r="AQ157" s="306">
        <v>31690</v>
      </c>
      <c r="AR157" s="297">
        <v>1420</v>
      </c>
      <c r="AS157" s="311">
        <v>1.0448090880403913</v>
      </c>
      <c r="AU157" s="352">
        <v>151</v>
      </c>
      <c r="AV157" s="289">
        <v>31100</v>
      </c>
      <c r="AW157" s="289">
        <v>34210</v>
      </c>
      <c r="AX157" s="297">
        <v>29830</v>
      </c>
      <c r="AY157" s="297">
        <v>4380</v>
      </c>
      <c r="AZ157" s="302">
        <v>1.1468320482735501</v>
      </c>
      <c r="BA157" s="306">
        <v>31710</v>
      </c>
      <c r="BB157" s="297">
        <v>2500</v>
      </c>
      <c r="BC157" s="311">
        <v>1.0788394828129928</v>
      </c>
      <c r="BE157" s="352">
        <v>151</v>
      </c>
      <c r="BF157" s="289">
        <v>32100</v>
      </c>
      <c r="BG157" s="289">
        <v>35310</v>
      </c>
      <c r="BH157" s="297">
        <v>29970</v>
      </c>
      <c r="BI157" s="297">
        <v>5340</v>
      </c>
      <c r="BJ157" s="302">
        <v>1.1781781781781782</v>
      </c>
      <c r="BK157" s="306">
        <v>31850</v>
      </c>
      <c r="BL157" s="297">
        <v>3460</v>
      </c>
      <c r="BM157" s="311">
        <v>1.1086342229199373</v>
      </c>
      <c r="BO157" s="352">
        <v>151</v>
      </c>
      <c r="BP157" s="289">
        <v>34600</v>
      </c>
      <c r="BQ157" s="289">
        <v>38060</v>
      </c>
      <c r="BR157" s="297">
        <v>30360</v>
      </c>
      <c r="BS157" s="297">
        <v>7700</v>
      </c>
      <c r="BT157" s="302">
        <v>1.2536231884057971</v>
      </c>
      <c r="BU157" s="306">
        <v>32240</v>
      </c>
      <c r="BV157" s="297">
        <v>5820</v>
      </c>
      <c r="BW157" s="311">
        <v>1.1805210918114144</v>
      </c>
      <c r="BY157" s="352">
        <v>151</v>
      </c>
      <c r="BZ157" s="289">
        <v>37100</v>
      </c>
      <c r="CA157" s="289">
        <v>40810</v>
      </c>
      <c r="CB157" s="297">
        <v>30590</v>
      </c>
      <c r="CC157" s="297">
        <v>10220</v>
      </c>
      <c r="CD157" s="302">
        <v>1.334096109839817</v>
      </c>
      <c r="CE157" s="306">
        <v>32470</v>
      </c>
      <c r="CF157" s="297">
        <v>8340</v>
      </c>
      <c r="CG157" s="311">
        <v>1.2568524792115798</v>
      </c>
    </row>
    <row r="158" spans="5:85">
      <c r="E158" s="289">
        <v>32010</v>
      </c>
      <c r="G158" s="352">
        <v>152</v>
      </c>
      <c r="H158" s="289">
        <v>28600</v>
      </c>
      <c r="I158" s="289">
        <v>31460.000000000004</v>
      </c>
      <c r="J158" s="297">
        <v>28390</v>
      </c>
      <c r="K158" s="297">
        <v>3070.0000000000036</v>
      </c>
      <c r="L158" s="302">
        <v>1.1081366678407891</v>
      </c>
      <c r="M158" s="306">
        <v>30280</v>
      </c>
      <c r="N158" s="297">
        <v>1180.0000000000036</v>
      </c>
      <c r="O158" s="311">
        <v>1.0389696169088509</v>
      </c>
      <c r="Q158" s="352">
        <v>152</v>
      </c>
      <c r="R158" s="289">
        <v>29300</v>
      </c>
      <c r="S158" s="289">
        <v>32230.000000000004</v>
      </c>
      <c r="T158" s="297">
        <v>28400</v>
      </c>
      <c r="U158" s="297">
        <v>3830</v>
      </c>
      <c r="V158" s="302">
        <v>1.1348591549295775</v>
      </c>
      <c r="W158" s="306">
        <v>30290</v>
      </c>
      <c r="X158" s="297">
        <v>1940</v>
      </c>
      <c r="Y158" s="311">
        <v>1.0640475404423901</v>
      </c>
      <c r="AA158" s="352">
        <v>152</v>
      </c>
      <c r="AB158" s="289">
        <v>29800</v>
      </c>
      <c r="AC158" s="289">
        <v>32780</v>
      </c>
      <c r="AD158" s="297">
        <v>29970</v>
      </c>
      <c r="AE158" s="297">
        <v>2810</v>
      </c>
      <c r="AF158" s="302">
        <v>1.0937604270937604</v>
      </c>
      <c r="AG158" s="306">
        <v>31860</v>
      </c>
      <c r="AH158" s="297">
        <v>920</v>
      </c>
      <c r="AI158" s="311">
        <v>1.0288763339610798</v>
      </c>
      <c r="AK158" s="352">
        <v>152</v>
      </c>
      <c r="AL158" s="289">
        <v>30300</v>
      </c>
      <c r="AM158" s="289">
        <v>33330</v>
      </c>
      <c r="AN158" s="297">
        <v>30010</v>
      </c>
      <c r="AO158" s="297">
        <v>3320</v>
      </c>
      <c r="AP158" s="302">
        <v>1.1106297900699766</v>
      </c>
      <c r="AQ158" s="306">
        <v>31910</v>
      </c>
      <c r="AR158" s="297">
        <v>1420</v>
      </c>
      <c r="AS158" s="311">
        <v>1.0445001566906926</v>
      </c>
      <c r="AU158" s="352">
        <v>152</v>
      </c>
      <c r="AV158" s="289">
        <v>31300</v>
      </c>
      <c r="AW158" s="289">
        <v>34430</v>
      </c>
      <c r="AX158" s="297">
        <v>30040</v>
      </c>
      <c r="AY158" s="297">
        <v>4390</v>
      </c>
      <c r="AZ158" s="302">
        <v>1.146138482023968</v>
      </c>
      <c r="BA158" s="306">
        <v>31930</v>
      </c>
      <c r="BB158" s="297">
        <v>2500</v>
      </c>
      <c r="BC158" s="311">
        <v>1.0782962730974006</v>
      </c>
      <c r="BE158" s="352">
        <v>152</v>
      </c>
      <c r="BF158" s="289">
        <v>32300</v>
      </c>
      <c r="BG158" s="289">
        <v>35530</v>
      </c>
      <c r="BH158" s="297">
        <v>30180</v>
      </c>
      <c r="BI158" s="297">
        <v>5350</v>
      </c>
      <c r="BJ158" s="302">
        <v>1.1772697150430749</v>
      </c>
      <c r="BK158" s="306">
        <v>32070</v>
      </c>
      <c r="BL158" s="297">
        <v>3460</v>
      </c>
      <c r="BM158" s="311">
        <v>1.1078889928281883</v>
      </c>
      <c r="BO158" s="352">
        <v>152</v>
      </c>
      <c r="BP158" s="289">
        <v>34800</v>
      </c>
      <c r="BQ158" s="289">
        <v>38280</v>
      </c>
      <c r="BR158" s="297">
        <v>30560</v>
      </c>
      <c r="BS158" s="297">
        <v>7720</v>
      </c>
      <c r="BT158" s="302">
        <v>1.2526178010471205</v>
      </c>
      <c r="BU158" s="306">
        <v>32460</v>
      </c>
      <c r="BV158" s="297">
        <v>5820</v>
      </c>
      <c r="BW158" s="311">
        <v>1.1792975970425139</v>
      </c>
      <c r="BY158" s="352">
        <v>152</v>
      </c>
      <c r="BZ158" s="289">
        <v>37300</v>
      </c>
      <c r="CA158" s="289">
        <v>41030</v>
      </c>
      <c r="CB158" s="297">
        <v>30800</v>
      </c>
      <c r="CC158" s="297">
        <v>10230</v>
      </c>
      <c r="CD158" s="302">
        <v>1.3321428571428571</v>
      </c>
      <c r="CE158" s="306">
        <v>32690</v>
      </c>
      <c r="CF158" s="297">
        <v>8340</v>
      </c>
      <c r="CG158" s="311">
        <v>1.2551238910981952</v>
      </c>
    </row>
    <row r="159" spans="5:85">
      <c r="E159" s="289">
        <v>32230</v>
      </c>
      <c r="G159" s="352">
        <v>153</v>
      </c>
      <c r="H159" s="289">
        <v>28800</v>
      </c>
      <c r="I159" s="289">
        <v>31680.000000000004</v>
      </c>
      <c r="J159" s="297">
        <v>28580</v>
      </c>
      <c r="K159" s="297">
        <v>3100.0000000000036</v>
      </c>
      <c r="L159" s="302">
        <v>1.1084674597620716</v>
      </c>
      <c r="M159" s="306">
        <v>30490</v>
      </c>
      <c r="N159" s="297">
        <v>1190.0000000000036</v>
      </c>
      <c r="O159" s="311">
        <v>1.0390291898983275</v>
      </c>
      <c r="Q159" s="352">
        <v>153</v>
      </c>
      <c r="R159" s="289">
        <v>29500</v>
      </c>
      <c r="S159" s="289">
        <v>32450.000000000004</v>
      </c>
      <c r="T159" s="297">
        <v>28600</v>
      </c>
      <c r="U159" s="297">
        <v>3850</v>
      </c>
      <c r="V159" s="302">
        <v>1.1346153846153846</v>
      </c>
      <c r="W159" s="306">
        <v>30500</v>
      </c>
      <c r="X159" s="297">
        <v>1950</v>
      </c>
      <c r="Y159" s="311">
        <v>1.0639344262295083</v>
      </c>
      <c r="AA159" s="352">
        <v>153</v>
      </c>
      <c r="AB159" s="289">
        <v>30000</v>
      </c>
      <c r="AC159" s="289">
        <v>33000</v>
      </c>
      <c r="AD159" s="297">
        <v>30180</v>
      </c>
      <c r="AE159" s="297">
        <v>2820</v>
      </c>
      <c r="AF159" s="302">
        <v>1.0934393638170974</v>
      </c>
      <c r="AG159" s="306">
        <v>32080</v>
      </c>
      <c r="AH159" s="297">
        <v>920</v>
      </c>
      <c r="AI159" s="311">
        <v>1.0286783042394014</v>
      </c>
      <c r="AK159" s="352">
        <v>153</v>
      </c>
      <c r="AL159" s="289">
        <v>30500</v>
      </c>
      <c r="AM159" s="289">
        <v>33550</v>
      </c>
      <c r="AN159" s="297">
        <v>30220</v>
      </c>
      <c r="AO159" s="297">
        <v>3330</v>
      </c>
      <c r="AP159" s="302">
        <v>1.1101919258769026</v>
      </c>
      <c r="AQ159" s="306">
        <v>32130</v>
      </c>
      <c r="AR159" s="297">
        <v>1420</v>
      </c>
      <c r="AS159" s="311">
        <v>1.0441954559601618</v>
      </c>
      <c r="AU159" s="352">
        <v>153</v>
      </c>
      <c r="AV159" s="289">
        <v>31500</v>
      </c>
      <c r="AW159" s="289">
        <v>34650</v>
      </c>
      <c r="AX159" s="297">
        <v>30250</v>
      </c>
      <c r="AY159" s="297">
        <v>4400</v>
      </c>
      <c r="AZ159" s="302">
        <v>1.1454545454545455</v>
      </c>
      <c r="BA159" s="306">
        <v>32150</v>
      </c>
      <c r="BB159" s="297">
        <v>2500</v>
      </c>
      <c r="BC159" s="311">
        <v>1.0777604976671851</v>
      </c>
      <c r="BE159" s="352">
        <v>153</v>
      </c>
      <c r="BF159" s="289">
        <v>32500</v>
      </c>
      <c r="BG159" s="289">
        <v>35750</v>
      </c>
      <c r="BH159" s="297">
        <v>30390</v>
      </c>
      <c r="BI159" s="297">
        <v>5360</v>
      </c>
      <c r="BJ159" s="302">
        <v>1.1763738071734122</v>
      </c>
      <c r="BK159" s="306">
        <v>32290</v>
      </c>
      <c r="BL159" s="297">
        <v>3460</v>
      </c>
      <c r="BM159" s="311">
        <v>1.1071539176215546</v>
      </c>
      <c r="BO159" s="352">
        <v>153</v>
      </c>
      <c r="BP159" s="289">
        <v>35000</v>
      </c>
      <c r="BQ159" s="289">
        <v>38500</v>
      </c>
      <c r="BR159" s="297">
        <v>30770</v>
      </c>
      <c r="BS159" s="297">
        <v>7730</v>
      </c>
      <c r="BT159" s="302">
        <v>1.2512187195320117</v>
      </c>
      <c r="BU159" s="306">
        <v>32680</v>
      </c>
      <c r="BV159" s="297">
        <v>5820</v>
      </c>
      <c r="BW159" s="311">
        <v>1.1780905752753978</v>
      </c>
      <c r="BY159" s="352">
        <v>153</v>
      </c>
      <c r="BZ159" s="289">
        <v>37500</v>
      </c>
      <c r="CA159" s="289">
        <v>41250</v>
      </c>
      <c r="CB159" s="297">
        <v>31000</v>
      </c>
      <c r="CC159" s="297">
        <v>10250</v>
      </c>
      <c r="CD159" s="302">
        <v>1.3306451612903225</v>
      </c>
      <c r="CE159" s="306">
        <v>32910</v>
      </c>
      <c r="CF159" s="297">
        <v>8340</v>
      </c>
      <c r="CG159" s="311">
        <v>1.2534184138559707</v>
      </c>
    </row>
    <row r="160" spans="5:85">
      <c r="E160" s="289">
        <v>32450</v>
      </c>
      <c r="G160" s="352">
        <v>154</v>
      </c>
      <c r="H160" s="289">
        <v>29000</v>
      </c>
      <c r="I160" s="289">
        <v>31900.000000000004</v>
      </c>
      <c r="J160" s="297">
        <v>28780</v>
      </c>
      <c r="K160" s="297">
        <v>3120.0000000000036</v>
      </c>
      <c r="L160" s="302">
        <v>1.1084086170952052</v>
      </c>
      <c r="M160" s="306">
        <v>30700</v>
      </c>
      <c r="N160" s="297">
        <v>1200.0000000000036</v>
      </c>
      <c r="O160" s="311">
        <v>1.0390879478827362</v>
      </c>
      <c r="Q160" s="352">
        <v>154</v>
      </c>
      <c r="R160" s="289">
        <v>29700</v>
      </c>
      <c r="S160" s="289">
        <v>32670.000000000004</v>
      </c>
      <c r="T160" s="297">
        <v>28790</v>
      </c>
      <c r="U160" s="297">
        <v>3880</v>
      </c>
      <c r="V160" s="302">
        <v>1.1347690170197986</v>
      </c>
      <c r="W160" s="306">
        <v>30710</v>
      </c>
      <c r="X160" s="297">
        <v>1960</v>
      </c>
      <c r="Y160" s="311">
        <v>1.0638228590035819</v>
      </c>
      <c r="AA160" s="352">
        <v>154</v>
      </c>
      <c r="AB160" s="289">
        <v>30200</v>
      </c>
      <c r="AC160" s="289">
        <v>33220</v>
      </c>
      <c r="AD160" s="297">
        <v>30390</v>
      </c>
      <c r="AE160" s="297">
        <v>2830</v>
      </c>
      <c r="AF160" s="302">
        <v>1.0931227377426784</v>
      </c>
      <c r="AG160" s="306">
        <v>32300</v>
      </c>
      <c r="AH160" s="297">
        <v>920</v>
      </c>
      <c r="AI160" s="311">
        <v>1.028482972136223</v>
      </c>
      <c r="AK160" s="352">
        <v>154</v>
      </c>
      <c r="AL160" s="289">
        <v>30700</v>
      </c>
      <c r="AM160" s="289">
        <v>33770</v>
      </c>
      <c r="AN160" s="297">
        <v>30430</v>
      </c>
      <c r="AO160" s="297">
        <v>3340</v>
      </c>
      <c r="AP160" s="302">
        <v>1.1097601051593822</v>
      </c>
      <c r="AQ160" s="306">
        <v>32350</v>
      </c>
      <c r="AR160" s="297">
        <v>1420</v>
      </c>
      <c r="AS160" s="311">
        <v>1.0438948995363215</v>
      </c>
      <c r="AU160" s="352">
        <v>154</v>
      </c>
      <c r="AV160" s="289">
        <v>31700</v>
      </c>
      <c r="AW160" s="289">
        <v>34870</v>
      </c>
      <c r="AX160" s="297">
        <v>30450</v>
      </c>
      <c r="AY160" s="297">
        <v>4420</v>
      </c>
      <c r="AZ160" s="302">
        <v>1.1451559934318556</v>
      </c>
      <c r="BA160" s="306">
        <v>32370</v>
      </c>
      <c r="BB160" s="297">
        <v>2500</v>
      </c>
      <c r="BC160" s="311">
        <v>1.0772320049428483</v>
      </c>
      <c r="BE160" s="352">
        <v>154</v>
      </c>
      <c r="BF160" s="289">
        <v>32700</v>
      </c>
      <c r="BG160" s="289">
        <v>35970</v>
      </c>
      <c r="BH160" s="297">
        <v>30600</v>
      </c>
      <c r="BI160" s="297">
        <v>5370</v>
      </c>
      <c r="BJ160" s="302">
        <v>1.1754901960784314</v>
      </c>
      <c r="BK160" s="306">
        <v>32510</v>
      </c>
      <c r="BL160" s="297">
        <v>3460</v>
      </c>
      <c r="BM160" s="311">
        <v>1.1064287911411874</v>
      </c>
      <c r="BO160" s="352">
        <v>154</v>
      </c>
      <c r="BP160" s="289">
        <v>35200</v>
      </c>
      <c r="BQ160" s="289">
        <v>38720</v>
      </c>
      <c r="BR160" s="297">
        <v>30980</v>
      </c>
      <c r="BS160" s="297">
        <v>7740</v>
      </c>
      <c r="BT160" s="302">
        <v>1.249838605551969</v>
      </c>
      <c r="BU160" s="306">
        <v>32900</v>
      </c>
      <c r="BV160" s="297">
        <v>5820</v>
      </c>
      <c r="BW160" s="311">
        <v>1.1768996960486322</v>
      </c>
      <c r="BY160" s="352">
        <v>154</v>
      </c>
      <c r="BZ160" s="289">
        <v>37700</v>
      </c>
      <c r="CA160" s="289">
        <v>41470</v>
      </c>
      <c r="CB160" s="297">
        <v>31210</v>
      </c>
      <c r="CC160" s="297">
        <v>10260</v>
      </c>
      <c r="CD160" s="302">
        <v>1.3287407882089075</v>
      </c>
      <c r="CE160" s="306">
        <v>33130</v>
      </c>
      <c r="CF160" s="297">
        <v>8340</v>
      </c>
      <c r="CG160" s="311">
        <v>1.2517355870811953</v>
      </c>
    </row>
    <row r="161" spans="5:85">
      <c r="E161" s="289">
        <v>32670</v>
      </c>
      <c r="G161" s="352">
        <v>155</v>
      </c>
      <c r="H161" s="289">
        <v>29200</v>
      </c>
      <c r="I161" s="289">
        <v>32120.000000000004</v>
      </c>
      <c r="J161" s="297">
        <v>28980</v>
      </c>
      <c r="K161" s="297">
        <v>3140.0000000000036</v>
      </c>
      <c r="L161" s="302">
        <v>1.1083505866114562</v>
      </c>
      <c r="M161" s="306">
        <v>30910</v>
      </c>
      <c r="N161" s="297">
        <v>1210.0000000000036</v>
      </c>
      <c r="O161" s="311">
        <v>1.0391459074733098</v>
      </c>
      <c r="Q161" s="352">
        <v>155</v>
      </c>
      <c r="R161" s="289">
        <v>29900</v>
      </c>
      <c r="S161" s="289">
        <v>32890</v>
      </c>
      <c r="T161" s="297">
        <v>28990</v>
      </c>
      <c r="U161" s="297">
        <v>3900</v>
      </c>
      <c r="V161" s="302">
        <v>1.1345291479820627</v>
      </c>
      <c r="W161" s="306">
        <v>30920</v>
      </c>
      <c r="X161" s="297">
        <v>1970</v>
      </c>
      <c r="Y161" s="311">
        <v>1.0637128072445019</v>
      </c>
      <c r="AA161" s="352">
        <v>155</v>
      </c>
      <c r="AB161" s="289">
        <v>30400</v>
      </c>
      <c r="AC161" s="289">
        <v>33440</v>
      </c>
      <c r="AD161" s="297">
        <v>30600</v>
      </c>
      <c r="AE161" s="297">
        <v>2840</v>
      </c>
      <c r="AF161" s="302">
        <v>1.0928104575163398</v>
      </c>
      <c r="AG161" s="306">
        <v>32520</v>
      </c>
      <c r="AH161" s="297">
        <v>920</v>
      </c>
      <c r="AI161" s="311">
        <v>1.0282902829028291</v>
      </c>
      <c r="AK161" s="352">
        <v>155</v>
      </c>
      <c r="AL161" s="289">
        <v>30900</v>
      </c>
      <c r="AM161" s="289">
        <v>33990</v>
      </c>
      <c r="AN161" s="297">
        <v>30640</v>
      </c>
      <c r="AO161" s="297">
        <v>3350</v>
      </c>
      <c r="AP161" s="302">
        <v>1.1093342036553524</v>
      </c>
      <c r="AQ161" s="306">
        <v>32570</v>
      </c>
      <c r="AR161" s="297">
        <v>1420</v>
      </c>
      <c r="AS161" s="311">
        <v>1.0435984034387473</v>
      </c>
      <c r="AU161" s="352">
        <v>155</v>
      </c>
      <c r="AV161" s="289">
        <v>31900</v>
      </c>
      <c r="AW161" s="289">
        <v>35090</v>
      </c>
      <c r="AX161" s="297">
        <v>30660</v>
      </c>
      <c r="AY161" s="297">
        <v>4430</v>
      </c>
      <c r="AZ161" s="302">
        <v>1.144487932159165</v>
      </c>
      <c r="BA161" s="306">
        <v>32590</v>
      </c>
      <c r="BB161" s="297">
        <v>2500</v>
      </c>
      <c r="BC161" s="311">
        <v>1.0767106474378643</v>
      </c>
      <c r="BE161" s="352">
        <v>155</v>
      </c>
      <c r="BF161" s="289">
        <v>32900</v>
      </c>
      <c r="BG161" s="289">
        <v>36190</v>
      </c>
      <c r="BH161" s="297">
        <v>30810</v>
      </c>
      <c r="BI161" s="297">
        <v>5380</v>
      </c>
      <c r="BJ161" s="302">
        <v>1.1746186303148329</v>
      </c>
      <c r="BK161" s="306">
        <v>32730</v>
      </c>
      <c r="BL161" s="297">
        <v>3460</v>
      </c>
      <c r="BM161" s="311">
        <v>1.1057134127711579</v>
      </c>
      <c r="BO161" s="352">
        <v>155</v>
      </c>
      <c r="BP161" s="289">
        <v>35400</v>
      </c>
      <c r="BQ161" s="289">
        <v>38940</v>
      </c>
      <c r="BR161" s="297">
        <v>31190</v>
      </c>
      <c r="BS161" s="297">
        <v>7750</v>
      </c>
      <c r="BT161" s="302">
        <v>1.248477075985893</v>
      </c>
      <c r="BU161" s="306">
        <v>33120</v>
      </c>
      <c r="BV161" s="297">
        <v>5820</v>
      </c>
      <c r="BW161" s="311">
        <v>1.1757246376811594</v>
      </c>
      <c r="BY161" s="352">
        <v>155</v>
      </c>
      <c r="BZ161" s="289">
        <v>37900</v>
      </c>
      <c r="CA161" s="289">
        <v>41690</v>
      </c>
      <c r="CB161" s="297">
        <v>31420</v>
      </c>
      <c r="CC161" s="297">
        <v>10270</v>
      </c>
      <c r="CD161" s="302">
        <v>1.326861871419478</v>
      </c>
      <c r="CE161" s="306">
        <v>33350</v>
      </c>
      <c r="CF161" s="297">
        <v>8340</v>
      </c>
      <c r="CG161" s="311">
        <v>1.2500749625187406</v>
      </c>
    </row>
    <row r="162" spans="5:85">
      <c r="E162" s="289">
        <v>32890</v>
      </c>
      <c r="G162" s="352">
        <v>156</v>
      </c>
      <c r="H162" s="289">
        <v>29400</v>
      </c>
      <c r="I162" s="289">
        <v>32340.000000000004</v>
      </c>
      <c r="J162" s="297">
        <v>29180</v>
      </c>
      <c r="K162" s="297">
        <v>3160.0000000000036</v>
      </c>
      <c r="L162" s="302">
        <v>1.1082933516106923</v>
      </c>
      <c r="M162" s="306">
        <v>31110</v>
      </c>
      <c r="N162" s="297">
        <v>1230.0000000000036</v>
      </c>
      <c r="O162" s="311">
        <v>1.0395371263259403</v>
      </c>
      <c r="Q162" s="352">
        <v>156</v>
      </c>
      <c r="R162" s="289">
        <v>30100</v>
      </c>
      <c r="S162" s="289">
        <v>33110</v>
      </c>
      <c r="T162" s="297">
        <v>29190</v>
      </c>
      <c r="U162" s="297">
        <v>3920</v>
      </c>
      <c r="V162" s="302">
        <v>1.1342925659472423</v>
      </c>
      <c r="W162" s="306">
        <v>31130</v>
      </c>
      <c r="X162" s="297">
        <v>1980</v>
      </c>
      <c r="Y162" s="311">
        <v>1.0636042402826855</v>
      </c>
      <c r="AA162" s="352">
        <v>156</v>
      </c>
      <c r="AB162" s="289">
        <v>30600</v>
      </c>
      <c r="AC162" s="289">
        <v>33660</v>
      </c>
      <c r="AD162" s="297">
        <v>30810</v>
      </c>
      <c r="AE162" s="297">
        <v>2850</v>
      </c>
      <c r="AF162" s="302">
        <v>1.0925024342745862</v>
      </c>
      <c r="AG162" s="306">
        <v>32740</v>
      </c>
      <c r="AH162" s="297">
        <v>920</v>
      </c>
      <c r="AI162" s="311">
        <v>1.0281001832620646</v>
      </c>
      <c r="AK162" s="352">
        <v>156</v>
      </c>
      <c r="AL162" s="289">
        <v>31100</v>
      </c>
      <c r="AM162" s="289">
        <v>34210</v>
      </c>
      <c r="AN162" s="297">
        <v>30850</v>
      </c>
      <c r="AO162" s="297">
        <v>3360</v>
      </c>
      <c r="AP162" s="302">
        <v>1.1089141004862237</v>
      </c>
      <c r="AQ162" s="306">
        <v>32790</v>
      </c>
      <c r="AR162" s="297">
        <v>1420</v>
      </c>
      <c r="AS162" s="311">
        <v>1.0433058859408357</v>
      </c>
      <c r="AU162" s="352">
        <v>156</v>
      </c>
      <c r="AV162" s="289">
        <v>32100</v>
      </c>
      <c r="AW162" s="289">
        <v>35310</v>
      </c>
      <c r="AX162" s="297">
        <v>30870</v>
      </c>
      <c r="AY162" s="297">
        <v>4440</v>
      </c>
      <c r="AZ162" s="302">
        <v>1.1438289601554907</v>
      </c>
      <c r="BA162" s="306">
        <v>32810</v>
      </c>
      <c r="BB162" s="297">
        <v>2500</v>
      </c>
      <c r="BC162" s="311">
        <v>1.076196281621457</v>
      </c>
      <c r="BE162" s="352">
        <v>156</v>
      </c>
      <c r="BF162" s="289">
        <v>33100</v>
      </c>
      <c r="BG162" s="289">
        <v>36410</v>
      </c>
      <c r="BH162" s="297">
        <v>31020</v>
      </c>
      <c r="BI162" s="297">
        <v>5390</v>
      </c>
      <c r="BJ162" s="302">
        <v>1.1737588652482269</v>
      </c>
      <c r="BK162" s="306">
        <v>32950</v>
      </c>
      <c r="BL162" s="297">
        <v>3460</v>
      </c>
      <c r="BM162" s="311">
        <v>1.1050075872534142</v>
      </c>
      <c r="BO162" s="352">
        <v>156</v>
      </c>
      <c r="BP162" s="289">
        <v>35600</v>
      </c>
      <c r="BQ162" s="289">
        <v>39160</v>
      </c>
      <c r="BR162" s="297">
        <v>31400</v>
      </c>
      <c r="BS162" s="297">
        <v>7760</v>
      </c>
      <c r="BT162" s="302">
        <v>1.2471337579617834</v>
      </c>
      <c r="BU162" s="306">
        <v>33340</v>
      </c>
      <c r="BV162" s="297">
        <v>5820</v>
      </c>
      <c r="BW162" s="311">
        <v>1.1745650869826034</v>
      </c>
      <c r="BY162" s="352">
        <v>156</v>
      </c>
      <c r="BZ162" s="289">
        <v>38100</v>
      </c>
      <c r="CA162" s="289">
        <v>41910</v>
      </c>
      <c r="CB162" s="297">
        <v>31630</v>
      </c>
      <c r="CC162" s="297">
        <v>10280</v>
      </c>
      <c r="CD162" s="302">
        <v>1.3250079038887133</v>
      </c>
      <c r="CE162" s="306">
        <v>33570</v>
      </c>
      <c r="CF162" s="297">
        <v>8340</v>
      </c>
      <c r="CG162" s="311">
        <v>1.2484361036639857</v>
      </c>
    </row>
    <row r="163" spans="5:85">
      <c r="E163" s="289">
        <v>33110</v>
      </c>
      <c r="G163" s="352">
        <v>157</v>
      </c>
      <c r="H163" s="289">
        <v>29600</v>
      </c>
      <c r="I163" s="289">
        <v>32560.000000000004</v>
      </c>
      <c r="J163" s="297">
        <v>29380</v>
      </c>
      <c r="K163" s="297">
        <v>3180.0000000000036</v>
      </c>
      <c r="L163" s="302">
        <v>1.1082368958475155</v>
      </c>
      <c r="M163" s="306">
        <v>31320</v>
      </c>
      <c r="N163" s="297">
        <v>1240.0000000000036</v>
      </c>
      <c r="O163" s="311">
        <v>1.0395913154533845</v>
      </c>
      <c r="Q163" s="352">
        <v>157</v>
      </c>
      <c r="R163" s="289">
        <v>30300</v>
      </c>
      <c r="S163" s="289">
        <v>33330</v>
      </c>
      <c r="T163" s="297">
        <v>29390</v>
      </c>
      <c r="U163" s="297">
        <v>3940</v>
      </c>
      <c r="V163" s="302">
        <v>1.1340592038108199</v>
      </c>
      <c r="W163" s="306">
        <v>31330</v>
      </c>
      <c r="X163" s="297">
        <v>2000</v>
      </c>
      <c r="Y163" s="311">
        <v>1.0638365783593999</v>
      </c>
      <c r="AA163" s="352">
        <v>157</v>
      </c>
      <c r="AB163" s="289">
        <v>30800</v>
      </c>
      <c r="AC163" s="289">
        <v>33880</v>
      </c>
      <c r="AD163" s="297">
        <v>31020</v>
      </c>
      <c r="AE163" s="297">
        <v>2860</v>
      </c>
      <c r="AF163" s="302">
        <v>1.0921985815602837</v>
      </c>
      <c r="AG163" s="306">
        <v>32960</v>
      </c>
      <c r="AH163" s="297">
        <v>920</v>
      </c>
      <c r="AI163" s="311">
        <v>1.0279126213592233</v>
      </c>
      <c r="AK163" s="352">
        <v>157</v>
      </c>
      <c r="AL163" s="289">
        <v>31300</v>
      </c>
      <c r="AM163" s="289">
        <v>34430</v>
      </c>
      <c r="AN163" s="297">
        <v>31060</v>
      </c>
      <c r="AO163" s="297">
        <v>3370</v>
      </c>
      <c r="AP163" s="302">
        <v>1.1084996780424985</v>
      </c>
      <c r="AQ163" s="306">
        <v>33010</v>
      </c>
      <c r="AR163" s="297">
        <v>1420</v>
      </c>
      <c r="AS163" s="311">
        <v>1.0430172674946985</v>
      </c>
      <c r="AU163" s="352">
        <v>157</v>
      </c>
      <c r="AV163" s="289">
        <v>32300</v>
      </c>
      <c r="AW163" s="289">
        <v>35530</v>
      </c>
      <c r="AX163" s="297">
        <v>31080</v>
      </c>
      <c r="AY163" s="297">
        <v>4450</v>
      </c>
      <c r="AZ163" s="302">
        <v>1.1431788931788931</v>
      </c>
      <c r="BA163" s="306">
        <v>33030</v>
      </c>
      <c r="BB163" s="297">
        <v>2500</v>
      </c>
      <c r="BC163" s="311">
        <v>1.0756887677868605</v>
      </c>
      <c r="BE163" s="352">
        <v>157</v>
      </c>
      <c r="BF163" s="289">
        <v>33300</v>
      </c>
      <c r="BG163" s="289">
        <v>36630</v>
      </c>
      <c r="BH163" s="297">
        <v>31220</v>
      </c>
      <c r="BI163" s="297">
        <v>5410</v>
      </c>
      <c r="BJ163" s="302">
        <v>1.1732863549007047</v>
      </c>
      <c r="BK163" s="306">
        <v>33170</v>
      </c>
      <c r="BL163" s="297">
        <v>3460</v>
      </c>
      <c r="BM163" s="311">
        <v>1.1043111245100994</v>
      </c>
      <c r="BO163" s="352">
        <v>157</v>
      </c>
      <c r="BP163" s="289">
        <v>35800</v>
      </c>
      <c r="BQ163" s="289">
        <v>39380</v>
      </c>
      <c r="BR163" s="297">
        <v>31610</v>
      </c>
      <c r="BS163" s="297">
        <v>7770</v>
      </c>
      <c r="BT163" s="302">
        <v>1.2458082885162922</v>
      </c>
      <c r="BU163" s="306">
        <v>33560</v>
      </c>
      <c r="BV163" s="297">
        <v>5820</v>
      </c>
      <c r="BW163" s="311">
        <v>1.1734207389749702</v>
      </c>
      <c r="BY163" s="352">
        <v>157</v>
      </c>
      <c r="BZ163" s="289">
        <v>38300</v>
      </c>
      <c r="CA163" s="289">
        <v>42130</v>
      </c>
      <c r="CB163" s="297">
        <v>31840</v>
      </c>
      <c r="CC163" s="297">
        <v>10290</v>
      </c>
      <c r="CD163" s="302">
        <v>1.323178391959799</v>
      </c>
      <c r="CE163" s="306">
        <v>33790</v>
      </c>
      <c r="CF163" s="297">
        <v>8340</v>
      </c>
      <c r="CG163" s="311">
        <v>1.24681858538029</v>
      </c>
    </row>
    <row r="164" spans="5:85">
      <c r="E164" s="289">
        <v>33330</v>
      </c>
      <c r="G164" s="352">
        <v>158</v>
      </c>
      <c r="H164" s="289">
        <v>29800</v>
      </c>
      <c r="I164" s="289">
        <v>32780</v>
      </c>
      <c r="J164" s="297">
        <v>29570</v>
      </c>
      <c r="K164" s="297">
        <v>3210</v>
      </c>
      <c r="L164" s="302">
        <v>1.1085559688873858</v>
      </c>
      <c r="M164" s="306">
        <v>31530</v>
      </c>
      <c r="N164" s="297">
        <v>1250</v>
      </c>
      <c r="O164" s="311">
        <v>1.0396447827465904</v>
      </c>
      <c r="Q164" s="352">
        <v>158</v>
      </c>
      <c r="R164" s="289">
        <v>30500</v>
      </c>
      <c r="S164" s="289">
        <v>33550</v>
      </c>
      <c r="T164" s="297">
        <v>29590</v>
      </c>
      <c r="U164" s="297">
        <v>3960</v>
      </c>
      <c r="V164" s="302">
        <v>1.1338289962825279</v>
      </c>
      <c r="W164" s="306">
        <v>31540</v>
      </c>
      <c r="X164" s="297">
        <v>2010</v>
      </c>
      <c r="Y164" s="311">
        <v>1.0637285986049461</v>
      </c>
      <c r="AA164" s="352">
        <v>158</v>
      </c>
      <c r="AB164" s="289">
        <v>31000</v>
      </c>
      <c r="AC164" s="289">
        <v>34100</v>
      </c>
      <c r="AD164" s="297">
        <v>31220</v>
      </c>
      <c r="AE164" s="297">
        <v>2880</v>
      </c>
      <c r="AF164" s="302">
        <v>1.0922485586162716</v>
      </c>
      <c r="AG164" s="306">
        <v>33180</v>
      </c>
      <c r="AH164" s="297">
        <v>920</v>
      </c>
      <c r="AI164" s="311">
        <v>1.0277275467148885</v>
      </c>
      <c r="AK164" s="352">
        <v>158</v>
      </c>
      <c r="AL164" s="289">
        <v>31500</v>
      </c>
      <c r="AM164" s="289">
        <v>34650</v>
      </c>
      <c r="AN164" s="297">
        <v>31270</v>
      </c>
      <c r="AO164" s="297">
        <v>3380</v>
      </c>
      <c r="AP164" s="302">
        <v>1.1080908218740007</v>
      </c>
      <c r="AQ164" s="306">
        <v>33230</v>
      </c>
      <c r="AR164" s="297">
        <v>1420</v>
      </c>
      <c r="AS164" s="311">
        <v>1.0427324706590431</v>
      </c>
      <c r="AU164" s="352">
        <v>158</v>
      </c>
      <c r="AV164" s="289">
        <v>32500</v>
      </c>
      <c r="AW164" s="289">
        <v>35750</v>
      </c>
      <c r="AX164" s="297">
        <v>31290</v>
      </c>
      <c r="AY164" s="297">
        <v>4460</v>
      </c>
      <c r="AZ164" s="302">
        <v>1.142537551933525</v>
      </c>
      <c r="BA164" s="306">
        <v>33250</v>
      </c>
      <c r="BB164" s="297">
        <v>2500</v>
      </c>
      <c r="BC164" s="311">
        <v>1.0751879699248121</v>
      </c>
      <c r="BE164" s="352">
        <v>158</v>
      </c>
      <c r="BF164" s="289">
        <v>33500</v>
      </c>
      <c r="BG164" s="289">
        <v>36850</v>
      </c>
      <c r="BH164" s="297">
        <v>31430</v>
      </c>
      <c r="BI164" s="297">
        <v>5420</v>
      </c>
      <c r="BJ164" s="302">
        <v>1.172446706967865</v>
      </c>
      <c r="BK164" s="306">
        <v>33390</v>
      </c>
      <c r="BL164" s="297">
        <v>3460</v>
      </c>
      <c r="BM164" s="311">
        <v>1.1036238394728961</v>
      </c>
      <c r="BO164" s="352">
        <v>158</v>
      </c>
      <c r="BP164" s="289">
        <v>36000</v>
      </c>
      <c r="BQ164" s="289">
        <v>39600</v>
      </c>
      <c r="BR164" s="297">
        <v>31820</v>
      </c>
      <c r="BS164" s="297">
        <v>7780</v>
      </c>
      <c r="BT164" s="302">
        <v>1.2445003142677562</v>
      </c>
      <c r="BU164" s="306">
        <v>33780</v>
      </c>
      <c r="BV164" s="297">
        <v>5820</v>
      </c>
      <c r="BW164" s="311">
        <v>1.1722912966252221</v>
      </c>
      <c r="BY164" s="352">
        <v>158</v>
      </c>
      <c r="BZ164" s="289">
        <v>38500</v>
      </c>
      <c r="CA164" s="289">
        <v>42350</v>
      </c>
      <c r="CB164" s="297">
        <v>32050</v>
      </c>
      <c r="CC164" s="297">
        <v>10300</v>
      </c>
      <c r="CD164" s="302">
        <v>1.3213728549141965</v>
      </c>
      <c r="CE164" s="306">
        <v>34010</v>
      </c>
      <c r="CF164" s="297">
        <v>8340</v>
      </c>
      <c r="CG164" s="311">
        <v>1.2452219935313142</v>
      </c>
    </row>
    <row r="165" spans="5:85">
      <c r="E165" s="289">
        <v>33550</v>
      </c>
      <c r="G165" s="352">
        <v>159</v>
      </c>
      <c r="H165" s="289">
        <v>30000</v>
      </c>
      <c r="I165" s="289">
        <v>33000</v>
      </c>
      <c r="J165" s="297">
        <v>29770</v>
      </c>
      <c r="K165" s="297">
        <v>3230</v>
      </c>
      <c r="L165" s="302">
        <v>1.1084984884111522</v>
      </c>
      <c r="M165" s="306">
        <v>31740</v>
      </c>
      <c r="N165" s="297">
        <v>1260</v>
      </c>
      <c r="O165" s="311">
        <v>1.0396975425330812</v>
      </c>
      <c r="Q165" s="352">
        <v>159</v>
      </c>
      <c r="R165" s="289">
        <v>30700</v>
      </c>
      <c r="S165" s="289">
        <v>33770</v>
      </c>
      <c r="T165" s="297">
        <v>29780</v>
      </c>
      <c r="U165" s="297">
        <v>3990</v>
      </c>
      <c r="V165" s="302">
        <v>1.1339825386165212</v>
      </c>
      <c r="W165" s="306">
        <v>31750</v>
      </c>
      <c r="X165" s="297">
        <v>2020</v>
      </c>
      <c r="Y165" s="311">
        <v>1.0636220472440945</v>
      </c>
      <c r="AA165" s="352">
        <v>159</v>
      </c>
      <c r="AB165" s="289">
        <v>31200</v>
      </c>
      <c r="AC165" s="289">
        <v>34320</v>
      </c>
      <c r="AD165" s="297">
        <v>31430</v>
      </c>
      <c r="AE165" s="297">
        <v>2890</v>
      </c>
      <c r="AF165" s="302">
        <v>1.0919503658924594</v>
      </c>
      <c r="AG165" s="306">
        <v>33400</v>
      </c>
      <c r="AH165" s="297">
        <v>920</v>
      </c>
      <c r="AI165" s="311">
        <v>1.0275449101796408</v>
      </c>
      <c r="AK165" s="352">
        <v>159</v>
      </c>
      <c r="AL165" s="289">
        <v>31700</v>
      </c>
      <c r="AM165" s="289">
        <v>34870</v>
      </c>
      <c r="AN165" s="297">
        <v>31480</v>
      </c>
      <c r="AO165" s="297">
        <v>3390</v>
      </c>
      <c r="AP165" s="302">
        <v>1.107687420584498</v>
      </c>
      <c r="AQ165" s="306">
        <v>33450</v>
      </c>
      <c r="AR165" s="297">
        <v>1420</v>
      </c>
      <c r="AS165" s="311">
        <v>1.0424514200298953</v>
      </c>
      <c r="AU165" s="352">
        <v>159</v>
      </c>
      <c r="AV165" s="289">
        <v>32700</v>
      </c>
      <c r="AW165" s="289">
        <v>35970</v>
      </c>
      <c r="AX165" s="297">
        <v>31500</v>
      </c>
      <c r="AY165" s="297">
        <v>4470</v>
      </c>
      <c r="AZ165" s="302">
        <v>1.141904761904762</v>
      </c>
      <c r="BA165" s="306">
        <v>33470</v>
      </c>
      <c r="BB165" s="297">
        <v>2500</v>
      </c>
      <c r="BC165" s="311">
        <v>1.0746937556020317</v>
      </c>
      <c r="BE165" s="352">
        <v>159</v>
      </c>
      <c r="BF165" s="289">
        <v>33700</v>
      </c>
      <c r="BG165" s="289">
        <v>37070</v>
      </c>
      <c r="BH165" s="297">
        <v>31640</v>
      </c>
      <c r="BI165" s="297">
        <v>5430</v>
      </c>
      <c r="BJ165" s="302">
        <v>1.1716182048040455</v>
      </c>
      <c r="BK165" s="306">
        <v>33610</v>
      </c>
      <c r="BL165" s="297">
        <v>3460</v>
      </c>
      <c r="BM165" s="311">
        <v>1.1029455519190716</v>
      </c>
      <c r="BO165" s="352">
        <v>159</v>
      </c>
      <c r="BP165" s="289">
        <v>36200</v>
      </c>
      <c r="BQ165" s="289">
        <v>39820</v>
      </c>
      <c r="BR165" s="297">
        <v>32030</v>
      </c>
      <c r="BS165" s="297">
        <v>7790</v>
      </c>
      <c r="BT165" s="302">
        <v>1.2432094911020919</v>
      </c>
      <c r="BU165" s="306">
        <v>34000</v>
      </c>
      <c r="BV165" s="297">
        <v>5820</v>
      </c>
      <c r="BW165" s="311">
        <v>1.1711764705882353</v>
      </c>
      <c r="BY165" s="352">
        <v>159</v>
      </c>
      <c r="BZ165" s="289">
        <v>38700</v>
      </c>
      <c r="CA165" s="289">
        <v>42570</v>
      </c>
      <c r="CB165" s="297">
        <v>32260</v>
      </c>
      <c r="CC165" s="297">
        <v>10310</v>
      </c>
      <c r="CD165" s="302">
        <v>1.319590824550527</v>
      </c>
      <c r="CE165" s="306">
        <v>34230</v>
      </c>
      <c r="CF165" s="297">
        <v>8340</v>
      </c>
      <c r="CG165" s="311">
        <v>1.2436459246275198</v>
      </c>
    </row>
    <row r="166" spans="5:85">
      <c r="E166" s="289">
        <v>33770</v>
      </c>
      <c r="G166" s="352">
        <v>160</v>
      </c>
      <c r="H166" s="289">
        <v>30200</v>
      </c>
      <c r="I166" s="289">
        <v>33220</v>
      </c>
      <c r="J166" s="297">
        <v>29970</v>
      </c>
      <c r="K166" s="297">
        <v>3250</v>
      </c>
      <c r="L166" s="302">
        <v>1.1084417751084419</v>
      </c>
      <c r="M166" s="306">
        <v>31950</v>
      </c>
      <c r="N166" s="297">
        <v>1270</v>
      </c>
      <c r="O166" s="311">
        <v>1.0397496087636933</v>
      </c>
      <c r="Q166" s="352">
        <v>160</v>
      </c>
      <c r="R166" s="289">
        <v>30900</v>
      </c>
      <c r="S166" s="289">
        <v>33990</v>
      </c>
      <c r="T166" s="297">
        <v>29980</v>
      </c>
      <c r="U166" s="297">
        <v>4010</v>
      </c>
      <c r="V166" s="302">
        <v>1.1337558372248167</v>
      </c>
      <c r="W166" s="306">
        <v>31960</v>
      </c>
      <c r="X166" s="297">
        <v>2030</v>
      </c>
      <c r="Y166" s="311">
        <v>1.0635168961201502</v>
      </c>
      <c r="AA166" s="352">
        <v>160</v>
      </c>
      <c r="AB166" s="289">
        <v>31400</v>
      </c>
      <c r="AC166" s="289">
        <v>34540</v>
      </c>
      <c r="AD166" s="297">
        <v>31640</v>
      </c>
      <c r="AE166" s="297">
        <v>2900</v>
      </c>
      <c r="AF166" s="302">
        <v>1.0916561314791404</v>
      </c>
      <c r="AG166" s="306">
        <v>33620</v>
      </c>
      <c r="AH166" s="297">
        <v>920</v>
      </c>
      <c r="AI166" s="311">
        <v>1.0273646638905414</v>
      </c>
      <c r="AK166" s="352">
        <v>160</v>
      </c>
      <c r="AL166" s="289">
        <v>31900</v>
      </c>
      <c r="AM166" s="289">
        <v>35090</v>
      </c>
      <c r="AN166" s="297">
        <v>31690</v>
      </c>
      <c r="AO166" s="297">
        <v>3400</v>
      </c>
      <c r="AP166" s="302">
        <v>1.1072893657305143</v>
      </c>
      <c r="AQ166" s="306">
        <v>33670</v>
      </c>
      <c r="AR166" s="297">
        <v>1420</v>
      </c>
      <c r="AS166" s="311">
        <v>1.0421740421740422</v>
      </c>
      <c r="AU166" s="352">
        <v>160</v>
      </c>
      <c r="AV166" s="289">
        <v>32900</v>
      </c>
      <c r="AW166" s="289">
        <v>36190</v>
      </c>
      <c r="AX166" s="297">
        <v>31710</v>
      </c>
      <c r="AY166" s="297">
        <v>4480</v>
      </c>
      <c r="AZ166" s="302">
        <v>1.1412803532008831</v>
      </c>
      <c r="BA166" s="306">
        <v>33690</v>
      </c>
      <c r="BB166" s="297">
        <v>2500</v>
      </c>
      <c r="BC166" s="311">
        <v>1.0742059958444643</v>
      </c>
      <c r="BE166" s="352">
        <v>160</v>
      </c>
      <c r="BF166" s="289">
        <v>33900</v>
      </c>
      <c r="BG166" s="289">
        <v>37290</v>
      </c>
      <c r="BH166" s="297">
        <v>31850</v>
      </c>
      <c r="BI166" s="297">
        <v>5440</v>
      </c>
      <c r="BJ166" s="302">
        <v>1.1708006279434851</v>
      </c>
      <c r="BK166" s="306">
        <v>33830</v>
      </c>
      <c r="BL166" s="297">
        <v>3460</v>
      </c>
      <c r="BM166" s="311">
        <v>1.1022760863139225</v>
      </c>
      <c r="BO166" s="352">
        <v>160</v>
      </c>
      <c r="BP166" s="289">
        <v>36400</v>
      </c>
      <c r="BQ166" s="289">
        <v>40040</v>
      </c>
      <c r="BR166" s="297">
        <v>32240</v>
      </c>
      <c r="BS166" s="297">
        <v>7800</v>
      </c>
      <c r="BT166" s="302">
        <v>1.2419354838709677</v>
      </c>
      <c r="BU166" s="306">
        <v>34220</v>
      </c>
      <c r="BV166" s="297">
        <v>5820</v>
      </c>
      <c r="BW166" s="311">
        <v>1.1700759789596726</v>
      </c>
      <c r="BY166" s="352">
        <v>160</v>
      </c>
      <c r="BZ166" s="289">
        <v>38900</v>
      </c>
      <c r="CA166" s="289">
        <v>42790</v>
      </c>
      <c r="CB166" s="297">
        <v>32470</v>
      </c>
      <c r="CC166" s="297">
        <v>10320</v>
      </c>
      <c r="CD166" s="302">
        <v>1.3178318447797968</v>
      </c>
      <c r="CE166" s="306">
        <v>34450</v>
      </c>
      <c r="CF166" s="297">
        <v>8340</v>
      </c>
      <c r="CG166" s="311">
        <v>1.242089985486212</v>
      </c>
    </row>
    <row r="167" spans="5:85">
      <c r="E167" s="289">
        <v>33990</v>
      </c>
      <c r="G167" s="352">
        <v>161</v>
      </c>
      <c r="H167" s="289">
        <v>30400</v>
      </c>
      <c r="I167" s="289">
        <v>33440</v>
      </c>
      <c r="J167" s="297">
        <v>30170</v>
      </c>
      <c r="K167" s="297">
        <v>3270</v>
      </c>
      <c r="L167" s="302">
        <v>1.1083858137222407</v>
      </c>
      <c r="M167" s="306">
        <v>32160</v>
      </c>
      <c r="N167" s="297">
        <v>1280</v>
      </c>
      <c r="O167" s="311">
        <v>1.0398009950248757</v>
      </c>
      <c r="Q167" s="352">
        <v>161</v>
      </c>
      <c r="R167" s="289">
        <v>31100</v>
      </c>
      <c r="S167" s="289">
        <v>34210</v>
      </c>
      <c r="T167" s="297">
        <v>30180</v>
      </c>
      <c r="U167" s="297">
        <v>4030</v>
      </c>
      <c r="V167" s="302">
        <v>1.1335321404903911</v>
      </c>
      <c r="W167" s="306">
        <v>32170</v>
      </c>
      <c r="X167" s="297">
        <v>2040</v>
      </c>
      <c r="Y167" s="311">
        <v>1.0634131178116257</v>
      </c>
      <c r="AA167" s="352">
        <v>161</v>
      </c>
      <c r="AB167" s="289">
        <v>31600</v>
      </c>
      <c r="AC167" s="289">
        <v>34760</v>
      </c>
      <c r="AD167" s="297">
        <v>31850</v>
      </c>
      <c r="AE167" s="297">
        <v>2910</v>
      </c>
      <c r="AF167" s="302">
        <v>1.0913657770800629</v>
      </c>
      <c r="AG167" s="306">
        <v>33840</v>
      </c>
      <c r="AH167" s="297">
        <v>920</v>
      </c>
      <c r="AI167" s="311">
        <v>1.0271867612293144</v>
      </c>
      <c r="AK167" s="352">
        <v>161</v>
      </c>
      <c r="AL167" s="289">
        <v>32100</v>
      </c>
      <c r="AM167" s="289">
        <v>35310</v>
      </c>
      <c r="AN167" s="297">
        <v>31900</v>
      </c>
      <c r="AO167" s="297">
        <v>3410</v>
      </c>
      <c r="AP167" s="302">
        <v>1.106896551724138</v>
      </c>
      <c r="AQ167" s="306">
        <v>33890</v>
      </c>
      <c r="AR167" s="297">
        <v>1420</v>
      </c>
      <c r="AS167" s="311">
        <v>1.0419002655650635</v>
      </c>
      <c r="AU167" s="352">
        <v>161</v>
      </c>
      <c r="AV167" s="289">
        <v>33100</v>
      </c>
      <c r="AW167" s="289">
        <v>36410</v>
      </c>
      <c r="AX167" s="297">
        <v>31920</v>
      </c>
      <c r="AY167" s="297">
        <v>4490</v>
      </c>
      <c r="AZ167" s="302">
        <v>1.1406641604010026</v>
      </c>
      <c r="BA167" s="306">
        <v>33910</v>
      </c>
      <c r="BB167" s="297">
        <v>2500</v>
      </c>
      <c r="BC167" s="311">
        <v>1.0737245650250664</v>
      </c>
      <c r="BE167" s="352">
        <v>161</v>
      </c>
      <c r="BF167" s="289">
        <v>34100</v>
      </c>
      <c r="BG167" s="289">
        <v>37510</v>
      </c>
      <c r="BH167" s="297">
        <v>32060</v>
      </c>
      <c r="BI167" s="297">
        <v>5450</v>
      </c>
      <c r="BJ167" s="302">
        <v>1.1699937616968186</v>
      </c>
      <c r="BK167" s="306">
        <v>34050</v>
      </c>
      <c r="BL167" s="297">
        <v>3460</v>
      </c>
      <c r="BM167" s="311">
        <v>1.1016152716593246</v>
      </c>
      <c r="BO167" s="352">
        <v>161</v>
      </c>
      <c r="BP167" s="289">
        <v>36600</v>
      </c>
      <c r="BQ167" s="289">
        <v>40260</v>
      </c>
      <c r="BR167" s="297">
        <v>32450</v>
      </c>
      <c r="BS167" s="297">
        <v>7810</v>
      </c>
      <c r="BT167" s="302">
        <v>1.2406779661016949</v>
      </c>
      <c r="BU167" s="306">
        <v>34440</v>
      </c>
      <c r="BV167" s="297">
        <v>5820</v>
      </c>
      <c r="BW167" s="311">
        <v>1.1689895470383276</v>
      </c>
      <c r="BY167" s="352">
        <v>161</v>
      </c>
      <c r="BZ167" s="289">
        <v>39100</v>
      </c>
      <c r="CA167" s="289">
        <v>43010</v>
      </c>
      <c r="CB167" s="297">
        <v>32680</v>
      </c>
      <c r="CC167" s="297">
        <v>10330</v>
      </c>
      <c r="CD167" s="302">
        <v>1.3160954712362301</v>
      </c>
      <c r="CE167" s="306">
        <v>34670</v>
      </c>
      <c r="CF167" s="297">
        <v>8340</v>
      </c>
      <c r="CG167" s="311">
        <v>1.2405537929045285</v>
      </c>
    </row>
    <row r="168" spans="5:85">
      <c r="E168" s="289">
        <v>34210</v>
      </c>
      <c r="G168" s="352">
        <v>162</v>
      </c>
      <c r="H168" s="289">
        <v>30600</v>
      </c>
      <c r="I168" s="289">
        <v>33660</v>
      </c>
      <c r="J168" s="297">
        <v>30370</v>
      </c>
      <c r="K168" s="297">
        <v>3290</v>
      </c>
      <c r="L168" s="302">
        <v>1.1083305893974318</v>
      </c>
      <c r="M168" s="306">
        <v>32370</v>
      </c>
      <c r="N168" s="297">
        <v>1290</v>
      </c>
      <c r="O168" s="311">
        <v>1.0398517145505097</v>
      </c>
      <c r="Q168" s="352">
        <v>162</v>
      </c>
      <c r="R168" s="289">
        <v>31300</v>
      </c>
      <c r="S168" s="289">
        <v>34430</v>
      </c>
      <c r="T168" s="297">
        <v>30380</v>
      </c>
      <c r="U168" s="297">
        <v>4050</v>
      </c>
      <c r="V168" s="302">
        <v>1.1333113890717577</v>
      </c>
      <c r="W168" s="306">
        <v>32380</v>
      </c>
      <c r="X168" s="297">
        <v>2050</v>
      </c>
      <c r="Y168" s="311">
        <v>1.0633106856084003</v>
      </c>
      <c r="AA168" s="352">
        <v>162</v>
      </c>
      <c r="AB168" s="289">
        <v>31800</v>
      </c>
      <c r="AC168" s="289">
        <v>34980</v>
      </c>
      <c r="AD168" s="297">
        <v>32060</v>
      </c>
      <c r="AE168" s="297">
        <v>2920</v>
      </c>
      <c r="AF168" s="302">
        <v>1.0910792264504054</v>
      </c>
      <c r="AG168" s="306">
        <v>34060</v>
      </c>
      <c r="AH168" s="297">
        <v>920</v>
      </c>
      <c r="AI168" s="311">
        <v>1.0270111567821492</v>
      </c>
      <c r="AK168" s="352">
        <v>162</v>
      </c>
      <c r="AL168" s="289">
        <v>32300</v>
      </c>
      <c r="AM168" s="289">
        <v>35530</v>
      </c>
      <c r="AN168" s="297">
        <v>32100</v>
      </c>
      <c r="AO168" s="297">
        <v>3430</v>
      </c>
      <c r="AP168" s="302">
        <v>1.1068535825545172</v>
      </c>
      <c r="AQ168" s="306">
        <v>34110</v>
      </c>
      <c r="AR168" s="297">
        <v>1420</v>
      </c>
      <c r="AS168" s="311">
        <v>1.0416300205218412</v>
      </c>
      <c r="AU168" s="352">
        <v>162</v>
      </c>
      <c r="AV168" s="289">
        <v>33300</v>
      </c>
      <c r="AW168" s="289">
        <v>36630</v>
      </c>
      <c r="AX168" s="297">
        <v>32130</v>
      </c>
      <c r="AY168" s="297">
        <v>4500</v>
      </c>
      <c r="AZ168" s="302">
        <v>1.1400560224089635</v>
      </c>
      <c r="BA168" s="306">
        <v>34130</v>
      </c>
      <c r="BB168" s="297">
        <v>2500</v>
      </c>
      <c r="BC168" s="311">
        <v>1.0732493407559331</v>
      </c>
      <c r="BE168" s="352">
        <v>162</v>
      </c>
      <c r="BF168" s="289">
        <v>34300</v>
      </c>
      <c r="BG168" s="289">
        <v>37730</v>
      </c>
      <c r="BH168" s="297">
        <v>32270</v>
      </c>
      <c r="BI168" s="297">
        <v>5460</v>
      </c>
      <c r="BJ168" s="302">
        <v>1.1691973969631237</v>
      </c>
      <c r="BK168" s="306">
        <v>34270</v>
      </c>
      <c r="BL168" s="297">
        <v>3460</v>
      </c>
      <c r="BM168" s="311">
        <v>1.1009629413481179</v>
      </c>
      <c r="BO168" s="352">
        <v>162</v>
      </c>
      <c r="BP168" s="289">
        <v>36800</v>
      </c>
      <c r="BQ168" s="289">
        <v>40480</v>
      </c>
      <c r="BR168" s="297">
        <v>32650</v>
      </c>
      <c r="BS168" s="297">
        <v>7830</v>
      </c>
      <c r="BT168" s="302">
        <v>1.2398162327718223</v>
      </c>
      <c r="BU168" s="306">
        <v>34660</v>
      </c>
      <c r="BV168" s="297">
        <v>5820</v>
      </c>
      <c r="BW168" s="311">
        <v>1.1679169070975188</v>
      </c>
      <c r="BY168" s="352">
        <v>162</v>
      </c>
      <c r="BZ168" s="289">
        <v>39300</v>
      </c>
      <c r="CA168" s="289">
        <v>43230</v>
      </c>
      <c r="CB168" s="297">
        <v>32890</v>
      </c>
      <c r="CC168" s="297">
        <v>10340</v>
      </c>
      <c r="CD168" s="302">
        <v>1.31438127090301</v>
      </c>
      <c r="CE168" s="306">
        <v>34890</v>
      </c>
      <c r="CF168" s="297">
        <v>8340</v>
      </c>
      <c r="CG168" s="311">
        <v>1.2390369733447979</v>
      </c>
    </row>
    <row r="169" spans="5:85">
      <c r="E169" s="289">
        <v>34430</v>
      </c>
      <c r="G169" s="352">
        <v>163</v>
      </c>
      <c r="H169" s="289">
        <v>30800</v>
      </c>
      <c r="I169" s="289">
        <v>33880</v>
      </c>
      <c r="J169" s="297">
        <v>30560</v>
      </c>
      <c r="K169" s="297">
        <v>3320</v>
      </c>
      <c r="L169" s="302">
        <v>1.1086387434554974</v>
      </c>
      <c r="M169" s="306">
        <v>32580</v>
      </c>
      <c r="N169" s="297">
        <v>1300</v>
      </c>
      <c r="O169" s="311">
        <v>1.039901780233272</v>
      </c>
      <c r="Q169" s="352">
        <v>163</v>
      </c>
      <c r="R169" s="289">
        <v>31500</v>
      </c>
      <c r="S169" s="289">
        <v>34650</v>
      </c>
      <c r="T169" s="297">
        <v>30580</v>
      </c>
      <c r="U169" s="297">
        <v>4070</v>
      </c>
      <c r="V169" s="302">
        <v>1.1330935251798562</v>
      </c>
      <c r="W169" s="306">
        <v>32590</v>
      </c>
      <c r="X169" s="297">
        <v>2060</v>
      </c>
      <c r="Y169" s="311">
        <v>1.0632095734888003</v>
      </c>
      <c r="AA169" s="352">
        <v>163</v>
      </c>
      <c r="AB169" s="289">
        <v>32000</v>
      </c>
      <c r="AC169" s="289">
        <v>35200</v>
      </c>
      <c r="AD169" s="297">
        <v>32270</v>
      </c>
      <c r="AE169" s="297">
        <v>2930</v>
      </c>
      <c r="AF169" s="302">
        <v>1.0907964053300279</v>
      </c>
      <c r="AG169" s="306">
        <v>34280</v>
      </c>
      <c r="AH169" s="297">
        <v>920</v>
      </c>
      <c r="AI169" s="311">
        <v>1.0268378063010501</v>
      </c>
      <c r="AK169" s="352">
        <v>163</v>
      </c>
      <c r="AL169" s="289">
        <v>32500</v>
      </c>
      <c r="AM169" s="289">
        <v>35750</v>
      </c>
      <c r="AN169" s="297">
        <v>32310</v>
      </c>
      <c r="AO169" s="297">
        <v>3440</v>
      </c>
      <c r="AP169" s="302">
        <v>1.1064685855772207</v>
      </c>
      <c r="AQ169" s="306">
        <v>34330</v>
      </c>
      <c r="AR169" s="297">
        <v>1420</v>
      </c>
      <c r="AS169" s="311">
        <v>1.0413632391494321</v>
      </c>
      <c r="AU169" s="352">
        <v>163</v>
      </c>
      <c r="AV169" s="289">
        <v>33500</v>
      </c>
      <c r="AW169" s="289">
        <v>36850</v>
      </c>
      <c r="AX169" s="297">
        <v>32340</v>
      </c>
      <c r="AY169" s="297">
        <v>4510</v>
      </c>
      <c r="AZ169" s="302">
        <v>1.1394557823129252</v>
      </c>
      <c r="BA169" s="306">
        <v>34350</v>
      </c>
      <c r="BB169" s="297">
        <v>2500</v>
      </c>
      <c r="BC169" s="311">
        <v>1.0727802037845706</v>
      </c>
      <c r="BE169" s="352">
        <v>163</v>
      </c>
      <c r="BF169" s="289">
        <v>34500</v>
      </c>
      <c r="BG169" s="289">
        <v>37950</v>
      </c>
      <c r="BH169" s="297">
        <v>32480</v>
      </c>
      <c r="BI169" s="297">
        <v>5470</v>
      </c>
      <c r="BJ169" s="302">
        <v>1.1684113300492611</v>
      </c>
      <c r="BK169" s="306">
        <v>34490</v>
      </c>
      <c r="BL169" s="297">
        <v>3460</v>
      </c>
      <c r="BM169" s="311">
        <v>1.100318933024065</v>
      </c>
      <c r="BO169" s="352">
        <v>163</v>
      </c>
      <c r="BP169" s="289">
        <v>37000</v>
      </c>
      <c r="BQ169" s="289">
        <v>40700</v>
      </c>
      <c r="BR169" s="297">
        <v>32860</v>
      </c>
      <c r="BS169" s="297">
        <v>7840</v>
      </c>
      <c r="BT169" s="302">
        <v>1.238587948874011</v>
      </c>
      <c r="BU169" s="306">
        <v>34880</v>
      </c>
      <c r="BV169" s="297">
        <v>5820</v>
      </c>
      <c r="BW169" s="311">
        <v>1.1668577981651376</v>
      </c>
      <c r="BY169" s="352">
        <v>163</v>
      </c>
      <c r="BZ169" s="289">
        <v>39500</v>
      </c>
      <c r="CA169" s="289">
        <v>43450</v>
      </c>
      <c r="CB169" s="297">
        <v>33090</v>
      </c>
      <c r="CC169" s="297">
        <v>10360</v>
      </c>
      <c r="CD169" s="302">
        <v>1.3130855243275914</v>
      </c>
      <c r="CE169" s="306">
        <v>35110</v>
      </c>
      <c r="CF169" s="297">
        <v>8340</v>
      </c>
      <c r="CG169" s="311">
        <v>1.2375391626317289</v>
      </c>
    </row>
    <row r="170" spans="5:85">
      <c r="E170" s="289">
        <v>34650</v>
      </c>
      <c r="G170" s="352">
        <v>164</v>
      </c>
      <c r="H170" s="289">
        <v>31000</v>
      </c>
      <c r="I170" s="289">
        <v>34100</v>
      </c>
      <c r="J170" s="297">
        <v>30760</v>
      </c>
      <c r="K170" s="297">
        <v>3340</v>
      </c>
      <c r="L170" s="302">
        <v>1.1085825747724318</v>
      </c>
      <c r="M170" s="306">
        <v>32790</v>
      </c>
      <c r="N170" s="297">
        <v>1310</v>
      </c>
      <c r="O170" s="311">
        <v>1.0399512046355597</v>
      </c>
      <c r="Q170" s="352">
        <v>164</v>
      </c>
      <c r="R170" s="289">
        <v>31700</v>
      </c>
      <c r="S170" s="289">
        <v>34870</v>
      </c>
      <c r="T170" s="297">
        <v>30770</v>
      </c>
      <c r="U170" s="297">
        <v>4100</v>
      </c>
      <c r="V170" s="302">
        <v>1.1332466688332792</v>
      </c>
      <c r="W170" s="306">
        <v>32800</v>
      </c>
      <c r="X170" s="297">
        <v>2070</v>
      </c>
      <c r="Y170" s="311">
        <v>1.0631097560975609</v>
      </c>
      <c r="AA170" s="352">
        <v>164</v>
      </c>
      <c r="AB170" s="289">
        <v>32200</v>
      </c>
      <c r="AC170" s="289">
        <v>35420</v>
      </c>
      <c r="AD170" s="297">
        <v>32480</v>
      </c>
      <c r="AE170" s="297">
        <v>2940</v>
      </c>
      <c r="AF170" s="302">
        <v>1.0905172413793103</v>
      </c>
      <c r="AG170" s="306">
        <v>34500</v>
      </c>
      <c r="AH170" s="297">
        <v>920</v>
      </c>
      <c r="AI170" s="311">
        <v>1.0266666666666666</v>
      </c>
      <c r="AK170" s="352">
        <v>164</v>
      </c>
      <c r="AL170" s="289">
        <v>32700</v>
      </c>
      <c r="AM170" s="289">
        <v>35970</v>
      </c>
      <c r="AN170" s="297">
        <v>32520</v>
      </c>
      <c r="AO170" s="297">
        <v>3450</v>
      </c>
      <c r="AP170" s="302">
        <v>1.1060885608856088</v>
      </c>
      <c r="AQ170" s="306">
        <v>34550</v>
      </c>
      <c r="AR170" s="297">
        <v>1420</v>
      </c>
      <c r="AS170" s="311">
        <v>1.0410998552821997</v>
      </c>
      <c r="AU170" s="352">
        <v>164</v>
      </c>
      <c r="AV170" s="289">
        <v>33700</v>
      </c>
      <c r="AW170" s="289">
        <v>37070</v>
      </c>
      <c r="AX170" s="297">
        <v>32540</v>
      </c>
      <c r="AY170" s="297">
        <v>4530</v>
      </c>
      <c r="AZ170" s="302">
        <v>1.1392132759680393</v>
      </c>
      <c r="BA170" s="306">
        <v>34570</v>
      </c>
      <c r="BB170" s="297">
        <v>2500</v>
      </c>
      <c r="BC170" s="311">
        <v>1.0723170378941278</v>
      </c>
      <c r="BE170" s="352">
        <v>164</v>
      </c>
      <c r="BF170" s="289">
        <v>34700</v>
      </c>
      <c r="BG170" s="289">
        <v>38170</v>
      </c>
      <c r="BH170" s="297">
        <v>32690</v>
      </c>
      <c r="BI170" s="297">
        <v>5480</v>
      </c>
      <c r="BJ170" s="302">
        <v>1.1676353624961762</v>
      </c>
      <c r="BK170" s="306">
        <v>34710</v>
      </c>
      <c r="BL170" s="297">
        <v>3460</v>
      </c>
      <c r="BM170" s="311">
        <v>1.0996830884471334</v>
      </c>
      <c r="BO170" s="352">
        <v>164</v>
      </c>
      <c r="BP170" s="289">
        <v>37200</v>
      </c>
      <c r="BQ170" s="289">
        <v>40920</v>
      </c>
      <c r="BR170" s="297">
        <v>33070</v>
      </c>
      <c r="BS170" s="297">
        <v>7850</v>
      </c>
      <c r="BT170" s="302">
        <v>1.2373752645902631</v>
      </c>
      <c r="BU170" s="306">
        <v>35100</v>
      </c>
      <c r="BV170" s="297">
        <v>5820</v>
      </c>
      <c r="BW170" s="311">
        <v>1.1658119658119659</v>
      </c>
      <c r="BY170" s="352">
        <v>164</v>
      </c>
      <c r="BZ170" s="289">
        <v>39700</v>
      </c>
      <c r="CA170" s="289">
        <v>43670</v>
      </c>
      <c r="CB170" s="297">
        <v>33300</v>
      </c>
      <c r="CC170" s="297">
        <v>10370</v>
      </c>
      <c r="CD170" s="302">
        <v>1.3114114114114115</v>
      </c>
      <c r="CE170" s="306">
        <v>35330</v>
      </c>
      <c r="CF170" s="297">
        <v>8340</v>
      </c>
      <c r="CG170" s="311">
        <v>1.2360600056609115</v>
      </c>
    </row>
    <row r="171" spans="5:85">
      <c r="E171" s="289">
        <v>34870</v>
      </c>
      <c r="G171" s="352">
        <v>165</v>
      </c>
      <c r="H171" s="289">
        <v>31200</v>
      </c>
      <c r="I171" s="289">
        <v>34320</v>
      </c>
      <c r="J171" s="297">
        <v>30960</v>
      </c>
      <c r="K171" s="297">
        <v>3360</v>
      </c>
      <c r="L171" s="302">
        <v>1.1085271317829457</v>
      </c>
      <c r="M171" s="306">
        <v>33000</v>
      </c>
      <c r="N171" s="297">
        <v>1320</v>
      </c>
      <c r="O171" s="311">
        <v>1.04</v>
      </c>
      <c r="Q171" s="352">
        <v>165</v>
      </c>
      <c r="R171" s="289">
        <v>31900</v>
      </c>
      <c r="S171" s="289">
        <v>35090</v>
      </c>
      <c r="T171" s="297">
        <v>30970</v>
      </c>
      <c r="U171" s="297">
        <v>4120</v>
      </c>
      <c r="V171" s="302">
        <v>1.1330319664191153</v>
      </c>
      <c r="W171" s="306">
        <v>33010</v>
      </c>
      <c r="X171" s="297">
        <v>2080</v>
      </c>
      <c r="Y171" s="311">
        <v>1.0630112087246288</v>
      </c>
      <c r="AA171" s="352">
        <v>165</v>
      </c>
      <c r="AB171" s="289">
        <v>32400</v>
      </c>
      <c r="AC171" s="289">
        <v>35640</v>
      </c>
      <c r="AD171" s="297">
        <v>32690</v>
      </c>
      <c r="AE171" s="297">
        <v>2950</v>
      </c>
      <c r="AF171" s="302">
        <v>1.090241664117467</v>
      </c>
      <c r="AG171" s="306">
        <v>34720</v>
      </c>
      <c r="AH171" s="297">
        <v>920</v>
      </c>
      <c r="AI171" s="311">
        <v>1.0264976958525345</v>
      </c>
      <c r="AK171" s="352">
        <v>165</v>
      </c>
      <c r="AL171" s="289">
        <v>32900</v>
      </c>
      <c r="AM171" s="289">
        <v>36190</v>
      </c>
      <c r="AN171" s="297">
        <v>32730</v>
      </c>
      <c r="AO171" s="297">
        <v>3460</v>
      </c>
      <c r="AP171" s="302">
        <v>1.1057134127711579</v>
      </c>
      <c r="AQ171" s="306">
        <v>34770</v>
      </c>
      <c r="AR171" s="297">
        <v>1420</v>
      </c>
      <c r="AS171" s="311">
        <v>1.0408398044291056</v>
      </c>
      <c r="AU171" s="352">
        <v>165</v>
      </c>
      <c r="AV171" s="289">
        <v>33900</v>
      </c>
      <c r="AW171" s="289">
        <v>37290</v>
      </c>
      <c r="AX171" s="297">
        <v>32750</v>
      </c>
      <c r="AY171" s="297">
        <v>4540</v>
      </c>
      <c r="AZ171" s="302">
        <v>1.1386259541984733</v>
      </c>
      <c r="BA171" s="306">
        <v>34790</v>
      </c>
      <c r="BB171" s="297">
        <v>2500</v>
      </c>
      <c r="BC171" s="311">
        <v>1.071859729807416</v>
      </c>
      <c r="BE171" s="352">
        <v>165</v>
      </c>
      <c r="BF171" s="289">
        <v>34900</v>
      </c>
      <c r="BG171" s="289">
        <v>38390</v>
      </c>
      <c r="BH171" s="297">
        <v>32900</v>
      </c>
      <c r="BI171" s="297">
        <v>5490</v>
      </c>
      <c r="BJ171" s="302">
        <v>1.166869300911854</v>
      </c>
      <c r="BK171" s="306">
        <v>34930</v>
      </c>
      <c r="BL171" s="297">
        <v>3460</v>
      </c>
      <c r="BM171" s="311">
        <v>1.0990552533638707</v>
      </c>
      <c r="BO171" s="352">
        <v>165</v>
      </c>
      <c r="BP171" s="289">
        <v>37400</v>
      </c>
      <c r="BQ171" s="289">
        <v>41140</v>
      </c>
      <c r="BR171" s="297">
        <v>33280</v>
      </c>
      <c r="BS171" s="297">
        <v>7860</v>
      </c>
      <c r="BT171" s="302">
        <v>1.2361778846153846</v>
      </c>
      <c r="BU171" s="306">
        <v>35320</v>
      </c>
      <c r="BV171" s="297">
        <v>5820</v>
      </c>
      <c r="BW171" s="311">
        <v>1.1647791619479049</v>
      </c>
      <c r="BY171" s="352">
        <v>165</v>
      </c>
      <c r="BZ171" s="289">
        <v>39900</v>
      </c>
      <c r="CA171" s="289">
        <v>43890</v>
      </c>
      <c r="CB171" s="297">
        <v>33510</v>
      </c>
      <c r="CC171" s="297">
        <v>10380</v>
      </c>
      <c r="CD171" s="302">
        <v>1.3097582811101163</v>
      </c>
      <c r="CE171" s="306">
        <v>35550</v>
      </c>
      <c r="CF171" s="297">
        <v>8340</v>
      </c>
      <c r="CG171" s="311">
        <v>1.2345991561181435</v>
      </c>
    </row>
    <row r="172" spans="5:85">
      <c r="E172" s="289">
        <v>35090</v>
      </c>
      <c r="G172" s="352">
        <v>166</v>
      </c>
      <c r="H172" s="289">
        <v>31400</v>
      </c>
      <c r="I172" s="289">
        <v>34540</v>
      </c>
      <c r="J172" s="297">
        <v>31160</v>
      </c>
      <c r="K172" s="297">
        <v>3380</v>
      </c>
      <c r="L172" s="302">
        <v>1.1084724005134787</v>
      </c>
      <c r="M172" s="306">
        <v>33200</v>
      </c>
      <c r="N172" s="297">
        <v>1340</v>
      </c>
      <c r="O172" s="311">
        <v>1.0403614457831325</v>
      </c>
      <c r="Q172" s="352">
        <v>166</v>
      </c>
      <c r="R172" s="289">
        <v>32100</v>
      </c>
      <c r="S172" s="289">
        <v>35310</v>
      </c>
      <c r="T172" s="297">
        <v>31170</v>
      </c>
      <c r="U172" s="297">
        <v>4140</v>
      </c>
      <c r="V172" s="302">
        <v>1.1328200192492781</v>
      </c>
      <c r="W172" s="306">
        <v>33220</v>
      </c>
      <c r="X172" s="297">
        <v>2090</v>
      </c>
      <c r="Y172" s="311">
        <v>1.0629139072847682</v>
      </c>
      <c r="AA172" s="352">
        <v>166</v>
      </c>
      <c r="AB172" s="289">
        <v>32600</v>
      </c>
      <c r="AC172" s="289">
        <v>35860</v>
      </c>
      <c r="AD172" s="297">
        <v>32900</v>
      </c>
      <c r="AE172" s="297">
        <v>2960</v>
      </c>
      <c r="AF172" s="302">
        <v>1.0899696048632219</v>
      </c>
      <c r="AG172" s="306">
        <v>34940</v>
      </c>
      <c r="AH172" s="297">
        <v>920</v>
      </c>
      <c r="AI172" s="311">
        <v>1.0263308528906696</v>
      </c>
      <c r="AK172" s="352">
        <v>166</v>
      </c>
      <c r="AL172" s="289">
        <v>33100</v>
      </c>
      <c r="AM172" s="289">
        <v>36410</v>
      </c>
      <c r="AN172" s="297">
        <v>32940</v>
      </c>
      <c r="AO172" s="297">
        <v>3470</v>
      </c>
      <c r="AP172" s="302">
        <v>1.1053430479659987</v>
      </c>
      <c r="AQ172" s="306">
        <v>34990</v>
      </c>
      <c r="AR172" s="297">
        <v>1420</v>
      </c>
      <c r="AS172" s="311">
        <v>1.0405830237210631</v>
      </c>
      <c r="AU172" s="352">
        <v>166</v>
      </c>
      <c r="AV172" s="289">
        <v>34100</v>
      </c>
      <c r="AW172" s="289">
        <v>37510</v>
      </c>
      <c r="AX172" s="297">
        <v>32960</v>
      </c>
      <c r="AY172" s="297">
        <v>4550</v>
      </c>
      <c r="AZ172" s="302">
        <v>1.1380461165048543</v>
      </c>
      <c r="BA172" s="306">
        <v>35010</v>
      </c>
      <c r="BB172" s="297">
        <v>2500</v>
      </c>
      <c r="BC172" s="311">
        <v>1.0714081690945445</v>
      </c>
      <c r="BE172" s="352">
        <v>166</v>
      </c>
      <c r="BF172" s="289">
        <v>35100</v>
      </c>
      <c r="BG172" s="289">
        <v>38610</v>
      </c>
      <c r="BH172" s="297">
        <v>33110</v>
      </c>
      <c r="BI172" s="297">
        <v>5500</v>
      </c>
      <c r="BJ172" s="302">
        <v>1.1661129568106312</v>
      </c>
      <c r="BK172" s="306">
        <v>35150</v>
      </c>
      <c r="BL172" s="297">
        <v>3460</v>
      </c>
      <c r="BM172" s="311">
        <v>1.0984352773826458</v>
      </c>
      <c r="BO172" s="352">
        <v>166</v>
      </c>
      <c r="BP172" s="289">
        <v>37600</v>
      </c>
      <c r="BQ172" s="289">
        <v>41360</v>
      </c>
      <c r="BR172" s="297">
        <v>33490</v>
      </c>
      <c r="BS172" s="297">
        <v>7870</v>
      </c>
      <c r="BT172" s="302">
        <v>1.2349955210510599</v>
      </c>
      <c r="BU172" s="306">
        <v>35540</v>
      </c>
      <c r="BV172" s="297">
        <v>5820</v>
      </c>
      <c r="BW172" s="311">
        <v>1.1637591446257738</v>
      </c>
      <c r="BY172" s="352">
        <v>166</v>
      </c>
      <c r="BZ172" s="289">
        <v>40100</v>
      </c>
      <c r="CA172" s="289">
        <v>44110</v>
      </c>
      <c r="CB172" s="297">
        <v>33720</v>
      </c>
      <c r="CC172" s="297">
        <v>10390</v>
      </c>
      <c r="CD172" s="302">
        <v>1.3081257413997627</v>
      </c>
      <c r="CE172" s="306">
        <v>35770</v>
      </c>
      <c r="CF172" s="297">
        <v>8340</v>
      </c>
      <c r="CG172" s="311">
        <v>1.2331562762091137</v>
      </c>
    </row>
    <row r="173" spans="5:85">
      <c r="E173" s="289">
        <v>35310</v>
      </c>
      <c r="G173" s="352">
        <v>167</v>
      </c>
      <c r="H173" s="289">
        <v>31600</v>
      </c>
      <c r="I173" s="289">
        <v>34760</v>
      </c>
      <c r="J173" s="297">
        <v>31360</v>
      </c>
      <c r="K173" s="297">
        <v>3400</v>
      </c>
      <c r="L173" s="302">
        <v>1.1084183673469388</v>
      </c>
      <c r="M173" s="306">
        <v>33410</v>
      </c>
      <c r="N173" s="297">
        <v>1350</v>
      </c>
      <c r="O173" s="311">
        <v>1.0404070637533673</v>
      </c>
      <c r="Q173" s="352">
        <v>167</v>
      </c>
      <c r="R173" s="289">
        <v>32300</v>
      </c>
      <c r="S173" s="289">
        <v>35530</v>
      </c>
      <c r="T173" s="297">
        <v>31370</v>
      </c>
      <c r="U173" s="297">
        <v>4160</v>
      </c>
      <c r="V173" s="302">
        <v>1.1326107746254384</v>
      </c>
      <c r="W173" s="306">
        <v>33420</v>
      </c>
      <c r="X173" s="297">
        <v>2110</v>
      </c>
      <c r="Y173" s="311">
        <v>1.0631358467983243</v>
      </c>
      <c r="AA173" s="352">
        <v>167</v>
      </c>
      <c r="AB173" s="289">
        <v>32800</v>
      </c>
      <c r="AC173" s="289">
        <v>36080</v>
      </c>
      <c r="AD173" s="297">
        <v>33110</v>
      </c>
      <c r="AE173" s="297">
        <v>2970</v>
      </c>
      <c r="AF173" s="302">
        <v>1.0897009966777409</v>
      </c>
      <c r="AG173" s="306">
        <v>35160</v>
      </c>
      <c r="AH173" s="297">
        <v>920</v>
      </c>
      <c r="AI173" s="311">
        <v>1.0261660978384528</v>
      </c>
      <c r="AK173" s="352">
        <v>167</v>
      </c>
      <c r="AL173" s="289">
        <v>33300</v>
      </c>
      <c r="AM173" s="289">
        <v>36630</v>
      </c>
      <c r="AN173" s="297">
        <v>33150</v>
      </c>
      <c r="AO173" s="297">
        <v>3480</v>
      </c>
      <c r="AP173" s="302">
        <v>1.1049773755656109</v>
      </c>
      <c r="AQ173" s="306">
        <v>35210</v>
      </c>
      <c r="AR173" s="297">
        <v>1420</v>
      </c>
      <c r="AS173" s="311">
        <v>1.040329451860267</v>
      </c>
      <c r="AU173" s="352">
        <v>167</v>
      </c>
      <c r="AV173" s="289">
        <v>34300</v>
      </c>
      <c r="AW173" s="289">
        <v>37730</v>
      </c>
      <c r="AX173" s="297">
        <v>33170</v>
      </c>
      <c r="AY173" s="297">
        <v>4560</v>
      </c>
      <c r="AZ173" s="302">
        <v>1.1374736207416341</v>
      </c>
      <c r="BA173" s="306">
        <v>35230</v>
      </c>
      <c r="BB173" s="297">
        <v>2500</v>
      </c>
      <c r="BC173" s="311">
        <v>1.0709622480840193</v>
      </c>
      <c r="BE173" s="352">
        <v>167</v>
      </c>
      <c r="BF173" s="289">
        <v>35300</v>
      </c>
      <c r="BG173" s="289">
        <v>38830</v>
      </c>
      <c r="BH173" s="297">
        <v>33310</v>
      </c>
      <c r="BI173" s="297">
        <v>5520</v>
      </c>
      <c r="BJ173" s="302">
        <v>1.1657160012008405</v>
      </c>
      <c r="BK173" s="306">
        <v>35370</v>
      </c>
      <c r="BL173" s="297">
        <v>3460</v>
      </c>
      <c r="BM173" s="311">
        <v>1.0978230138535483</v>
      </c>
      <c r="BO173" s="352">
        <v>167</v>
      </c>
      <c r="BP173" s="289">
        <v>37800</v>
      </c>
      <c r="BQ173" s="289">
        <v>41580</v>
      </c>
      <c r="BR173" s="297">
        <v>33700</v>
      </c>
      <c r="BS173" s="297">
        <v>7880</v>
      </c>
      <c r="BT173" s="302">
        <v>1.2338278931750741</v>
      </c>
      <c r="BU173" s="306">
        <v>35760</v>
      </c>
      <c r="BV173" s="297">
        <v>5820</v>
      </c>
      <c r="BW173" s="311">
        <v>1.162751677852349</v>
      </c>
      <c r="BY173" s="352">
        <v>167</v>
      </c>
      <c r="BZ173" s="289">
        <v>40300</v>
      </c>
      <c r="CA173" s="289">
        <v>44330</v>
      </c>
      <c r="CB173" s="297">
        <v>33930</v>
      </c>
      <c r="CC173" s="297">
        <v>10400</v>
      </c>
      <c r="CD173" s="302">
        <v>1.3065134099616857</v>
      </c>
      <c r="CE173" s="306">
        <v>35990</v>
      </c>
      <c r="CF173" s="297">
        <v>8340</v>
      </c>
      <c r="CG173" s="311">
        <v>1.2317310363989997</v>
      </c>
    </row>
    <row r="174" spans="5:85">
      <c r="E174" s="289">
        <v>35530</v>
      </c>
      <c r="G174" s="352">
        <v>168</v>
      </c>
      <c r="H174" s="289">
        <v>31800</v>
      </c>
      <c r="I174" s="289">
        <v>34980</v>
      </c>
      <c r="J174" s="297">
        <v>31550</v>
      </c>
      <c r="K174" s="297">
        <v>3430</v>
      </c>
      <c r="L174" s="302">
        <v>1.1087163232963551</v>
      </c>
      <c r="M174" s="306">
        <v>33620</v>
      </c>
      <c r="N174" s="297">
        <v>1360</v>
      </c>
      <c r="O174" s="311">
        <v>1.0404521118381915</v>
      </c>
      <c r="Q174" s="352">
        <v>168</v>
      </c>
      <c r="R174" s="289">
        <v>32500</v>
      </c>
      <c r="S174" s="289">
        <v>35750</v>
      </c>
      <c r="T174" s="297">
        <v>31570</v>
      </c>
      <c r="U174" s="297">
        <v>4180</v>
      </c>
      <c r="V174" s="302">
        <v>1.132404181184669</v>
      </c>
      <c r="W174" s="306">
        <v>33630</v>
      </c>
      <c r="X174" s="297">
        <v>2120</v>
      </c>
      <c r="Y174" s="311">
        <v>1.063038953315492</v>
      </c>
      <c r="AA174" s="352">
        <v>168</v>
      </c>
      <c r="AB174" s="289">
        <v>33000</v>
      </c>
      <c r="AC174" s="289">
        <v>36300</v>
      </c>
      <c r="AD174" s="297">
        <v>33310</v>
      </c>
      <c r="AE174" s="297">
        <v>2990</v>
      </c>
      <c r="AF174" s="302">
        <v>1.0897628339837886</v>
      </c>
      <c r="AG174" s="306">
        <v>35380</v>
      </c>
      <c r="AH174" s="297">
        <v>920</v>
      </c>
      <c r="AI174" s="311">
        <v>1.0260033917467495</v>
      </c>
      <c r="AK174" s="352">
        <v>168</v>
      </c>
      <c r="AL174" s="289">
        <v>33500</v>
      </c>
      <c r="AM174" s="289">
        <v>36850</v>
      </c>
      <c r="AN174" s="297">
        <v>33360</v>
      </c>
      <c r="AO174" s="297">
        <v>3490</v>
      </c>
      <c r="AP174" s="302">
        <v>1.1046163069544364</v>
      </c>
      <c r="AQ174" s="306">
        <v>35430</v>
      </c>
      <c r="AR174" s="297">
        <v>1420</v>
      </c>
      <c r="AS174" s="311">
        <v>1.0400790290714084</v>
      </c>
      <c r="AU174" s="352">
        <v>168</v>
      </c>
      <c r="AV174" s="289">
        <v>34500</v>
      </c>
      <c r="AW174" s="289">
        <v>37950</v>
      </c>
      <c r="AX174" s="297">
        <v>33380</v>
      </c>
      <c r="AY174" s="297">
        <v>4570</v>
      </c>
      <c r="AZ174" s="302">
        <v>1.1369083283403236</v>
      </c>
      <c r="BA174" s="306">
        <v>35450</v>
      </c>
      <c r="BB174" s="297">
        <v>2500</v>
      </c>
      <c r="BC174" s="311">
        <v>1.0705218617771508</v>
      </c>
      <c r="BE174" s="352">
        <v>168</v>
      </c>
      <c r="BF174" s="289">
        <v>35500</v>
      </c>
      <c r="BG174" s="289">
        <v>39050</v>
      </c>
      <c r="BH174" s="297">
        <v>33520</v>
      </c>
      <c r="BI174" s="297">
        <v>5530</v>
      </c>
      <c r="BJ174" s="302">
        <v>1.1649761336515514</v>
      </c>
      <c r="BK174" s="306">
        <v>35590</v>
      </c>
      <c r="BL174" s="297">
        <v>3460</v>
      </c>
      <c r="BM174" s="311">
        <v>1.0972183197527394</v>
      </c>
      <c r="BO174" s="352">
        <v>168</v>
      </c>
      <c r="BP174" s="289">
        <v>38000</v>
      </c>
      <c r="BQ174" s="289">
        <v>41800</v>
      </c>
      <c r="BR174" s="297">
        <v>33910</v>
      </c>
      <c r="BS174" s="297">
        <v>7890</v>
      </c>
      <c r="BT174" s="302">
        <v>1.2326747272191094</v>
      </c>
      <c r="BU174" s="306">
        <v>35980</v>
      </c>
      <c r="BV174" s="297">
        <v>5820</v>
      </c>
      <c r="BW174" s="311">
        <v>1.1617565314063369</v>
      </c>
      <c r="BY174" s="352">
        <v>168</v>
      </c>
      <c r="BZ174" s="289">
        <v>40500</v>
      </c>
      <c r="CA174" s="289">
        <v>44550</v>
      </c>
      <c r="CB174" s="297">
        <v>34140</v>
      </c>
      <c r="CC174" s="297">
        <v>10410</v>
      </c>
      <c r="CD174" s="302">
        <v>1.304920913884007</v>
      </c>
      <c r="CE174" s="306">
        <v>36210</v>
      </c>
      <c r="CF174" s="297">
        <v>8340</v>
      </c>
      <c r="CG174" s="311">
        <v>1.2303231151615577</v>
      </c>
    </row>
    <row r="175" spans="5:85">
      <c r="E175" s="289">
        <v>35750</v>
      </c>
      <c r="G175" s="352">
        <v>169</v>
      </c>
      <c r="H175" s="289">
        <v>32000</v>
      </c>
      <c r="I175" s="289">
        <v>35200</v>
      </c>
      <c r="J175" s="297">
        <v>31750</v>
      </c>
      <c r="K175" s="297">
        <v>3450</v>
      </c>
      <c r="L175" s="302">
        <v>1.1086614173228346</v>
      </c>
      <c r="M175" s="306">
        <v>33830</v>
      </c>
      <c r="N175" s="297">
        <v>1370</v>
      </c>
      <c r="O175" s="311">
        <v>1.0404966006503105</v>
      </c>
      <c r="Q175" s="352">
        <v>169</v>
      </c>
      <c r="R175" s="289">
        <v>32700</v>
      </c>
      <c r="S175" s="289">
        <v>35970</v>
      </c>
      <c r="T175" s="297">
        <v>31760</v>
      </c>
      <c r="U175" s="297">
        <v>4210</v>
      </c>
      <c r="V175" s="302">
        <v>1.1325566750629723</v>
      </c>
      <c r="W175" s="306">
        <v>33840</v>
      </c>
      <c r="X175" s="297">
        <v>2130</v>
      </c>
      <c r="Y175" s="311">
        <v>1.0629432624113475</v>
      </c>
      <c r="AA175" s="352">
        <v>169</v>
      </c>
      <c r="AB175" s="289">
        <v>33200</v>
      </c>
      <c r="AC175" s="289">
        <v>36520</v>
      </c>
      <c r="AD175" s="297">
        <v>33520</v>
      </c>
      <c r="AE175" s="297">
        <v>3000</v>
      </c>
      <c r="AF175" s="302">
        <v>1.0894988066825775</v>
      </c>
      <c r="AG175" s="306">
        <v>35600</v>
      </c>
      <c r="AH175" s="297">
        <v>920</v>
      </c>
      <c r="AI175" s="311">
        <v>1.0258426966292136</v>
      </c>
      <c r="AK175" s="352">
        <v>169</v>
      </c>
      <c r="AL175" s="289">
        <v>33700</v>
      </c>
      <c r="AM175" s="289">
        <v>37070</v>
      </c>
      <c r="AN175" s="297">
        <v>33570</v>
      </c>
      <c r="AO175" s="297">
        <v>3500</v>
      </c>
      <c r="AP175" s="302">
        <v>1.1042597557342866</v>
      </c>
      <c r="AQ175" s="306">
        <v>35650</v>
      </c>
      <c r="AR175" s="297">
        <v>1420</v>
      </c>
      <c r="AS175" s="311">
        <v>1.0398316970546984</v>
      </c>
      <c r="AU175" s="352">
        <v>169</v>
      </c>
      <c r="AV175" s="289">
        <v>34700</v>
      </c>
      <c r="AW175" s="289">
        <v>38170</v>
      </c>
      <c r="AX175" s="297">
        <v>33590</v>
      </c>
      <c r="AY175" s="297">
        <v>4580</v>
      </c>
      <c r="AZ175" s="302">
        <v>1.1363501041976778</v>
      </c>
      <c r="BA175" s="306">
        <v>35670</v>
      </c>
      <c r="BB175" s="297">
        <v>2500</v>
      </c>
      <c r="BC175" s="311">
        <v>1.0700869077656294</v>
      </c>
      <c r="BE175" s="352">
        <v>169</v>
      </c>
      <c r="BF175" s="289">
        <v>35700</v>
      </c>
      <c r="BG175" s="289">
        <v>39270</v>
      </c>
      <c r="BH175" s="297">
        <v>33730</v>
      </c>
      <c r="BI175" s="297">
        <v>5540</v>
      </c>
      <c r="BJ175" s="302">
        <v>1.1642454788022532</v>
      </c>
      <c r="BK175" s="306">
        <v>35810</v>
      </c>
      <c r="BL175" s="297">
        <v>3460</v>
      </c>
      <c r="BM175" s="311">
        <v>1.0966210555710696</v>
      </c>
      <c r="BO175" s="352">
        <v>169</v>
      </c>
      <c r="BP175" s="289">
        <v>38200</v>
      </c>
      <c r="BQ175" s="289">
        <v>42020</v>
      </c>
      <c r="BR175" s="297">
        <v>34120</v>
      </c>
      <c r="BS175" s="297">
        <v>7900</v>
      </c>
      <c r="BT175" s="302">
        <v>1.231535756154748</v>
      </c>
      <c r="BU175" s="306">
        <v>36200</v>
      </c>
      <c r="BV175" s="297">
        <v>5820</v>
      </c>
      <c r="BW175" s="311">
        <v>1.1607734806629835</v>
      </c>
      <c r="BY175" s="352">
        <v>169</v>
      </c>
      <c r="BZ175" s="289">
        <v>40700</v>
      </c>
      <c r="CA175" s="289">
        <v>44770</v>
      </c>
      <c r="CB175" s="297">
        <v>34350</v>
      </c>
      <c r="CC175" s="297">
        <v>10420</v>
      </c>
      <c r="CD175" s="302">
        <v>1.3033478893740902</v>
      </c>
      <c r="CE175" s="306">
        <v>36430</v>
      </c>
      <c r="CF175" s="297">
        <v>8340</v>
      </c>
      <c r="CG175" s="311">
        <v>1.2289321987373045</v>
      </c>
    </row>
    <row r="176" spans="5:85">
      <c r="E176" s="289">
        <v>35970</v>
      </c>
      <c r="G176" s="352">
        <v>170</v>
      </c>
      <c r="H176" s="289">
        <v>32200</v>
      </c>
      <c r="I176" s="289">
        <v>35420</v>
      </c>
      <c r="J176" s="297">
        <v>31950</v>
      </c>
      <c r="K176" s="297">
        <v>3470</v>
      </c>
      <c r="L176" s="302">
        <v>1.1086071987480439</v>
      </c>
      <c r="M176" s="306">
        <v>34040</v>
      </c>
      <c r="N176" s="297">
        <v>1380</v>
      </c>
      <c r="O176" s="311">
        <v>1.0405405405405406</v>
      </c>
      <c r="Q176" s="352">
        <v>170</v>
      </c>
      <c r="R176" s="289">
        <v>32900</v>
      </c>
      <c r="S176" s="289">
        <v>36190</v>
      </c>
      <c r="T176" s="297">
        <v>31960</v>
      </c>
      <c r="U176" s="297">
        <v>4230</v>
      </c>
      <c r="V176" s="302">
        <v>1.1323529411764706</v>
      </c>
      <c r="W176" s="306">
        <v>34050</v>
      </c>
      <c r="X176" s="297">
        <v>2140</v>
      </c>
      <c r="Y176" s="311">
        <v>1.0628487518355361</v>
      </c>
      <c r="AA176" s="352">
        <v>170</v>
      </c>
      <c r="AB176" s="289">
        <v>33400</v>
      </c>
      <c r="AC176" s="289">
        <v>36740</v>
      </c>
      <c r="AD176" s="297">
        <v>33730</v>
      </c>
      <c r="AE176" s="297">
        <v>3010</v>
      </c>
      <c r="AF176" s="302">
        <v>1.0892380670026682</v>
      </c>
      <c r="AG176" s="306">
        <v>35820</v>
      </c>
      <c r="AH176" s="297">
        <v>920</v>
      </c>
      <c r="AI176" s="311">
        <v>1.0256839754327192</v>
      </c>
      <c r="AK176" s="352">
        <v>170</v>
      </c>
      <c r="AL176" s="289">
        <v>33900</v>
      </c>
      <c r="AM176" s="289">
        <v>37290</v>
      </c>
      <c r="AN176" s="297">
        <v>33780</v>
      </c>
      <c r="AO176" s="297">
        <v>3510</v>
      </c>
      <c r="AP176" s="302">
        <v>1.1039076376554173</v>
      </c>
      <c r="AQ176" s="306">
        <v>35870</v>
      </c>
      <c r="AR176" s="297">
        <v>1420</v>
      </c>
      <c r="AS176" s="311">
        <v>1.0395873989406188</v>
      </c>
      <c r="AU176" s="352">
        <v>170</v>
      </c>
      <c r="AV176" s="289">
        <v>34900</v>
      </c>
      <c r="AW176" s="289">
        <v>38390</v>
      </c>
      <c r="AX176" s="297">
        <v>33800</v>
      </c>
      <c r="AY176" s="297">
        <v>4590</v>
      </c>
      <c r="AZ176" s="302">
        <v>1.1357988165680473</v>
      </c>
      <c r="BA176" s="306">
        <v>35890</v>
      </c>
      <c r="BB176" s="297">
        <v>2500</v>
      </c>
      <c r="BC176" s="311">
        <v>1.0696572861521314</v>
      </c>
      <c r="BE176" s="352">
        <v>170</v>
      </c>
      <c r="BF176" s="289">
        <v>35900</v>
      </c>
      <c r="BG176" s="289">
        <v>39490</v>
      </c>
      <c r="BH176" s="297">
        <v>33940</v>
      </c>
      <c r="BI176" s="297">
        <v>5550</v>
      </c>
      <c r="BJ176" s="302">
        <v>1.1635238656452562</v>
      </c>
      <c r="BK176" s="306">
        <v>36030</v>
      </c>
      <c r="BL176" s="297">
        <v>3460</v>
      </c>
      <c r="BM176" s="311">
        <v>1.0960310852067721</v>
      </c>
      <c r="BO176" s="352">
        <v>170</v>
      </c>
      <c r="BP176" s="289">
        <v>38400</v>
      </c>
      <c r="BQ176" s="289">
        <v>42240</v>
      </c>
      <c r="BR176" s="297">
        <v>34330</v>
      </c>
      <c r="BS176" s="297">
        <v>7910</v>
      </c>
      <c r="BT176" s="302">
        <v>1.2304107194873288</v>
      </c>
      <c r="BU176" s="306">
        <v>36420</v>
      </c>
      <c r="BV176" s="297">
        <v>5820</v>
      </c>
      <c r="BW176" s="311">
        <v>1.1598023064250411</v>
      </c>
      <c r="BY176" s="352">
        <v>170</v>
      </c>
      <c r="BZ176" s="289">
        <v>40900</v>
      </c>
      <c r="CA176" s="289">
        <v>44990</v>
      </c>
      <c r="CB176" s="297">
        <v>34560</v>
      </c>
      <c r="CC176" s="297">
        <v>10430</v>
      </c>
      <c r="CD176" s="302">
        <v>1.3017939814814814</v>
      </c>
      <c r="CE176" s="306">
        <v>36650</v>
      </c>
      <c r="CF176" s="297">
        <v>8340</v>
      </c>
      <c r="CG176" s="311">
        <v>1.2275579809004094</v>
      </c>
    </row>
    <row r="177" spans="5:85">
      <c r="E177" s="289">
        <v>36190</v>
      </c>
      <c r="G177" s="352">
        <v>171</v>
      </c>
      <c r="H177" s="289">
        <v>32400</v>
      </c>
      <c r="I177" s="289">
        <v>35640</v>
      </c>
      <c r="J177" s="297">
        <v>32150</v>
      </c>
      <c r="K177" s="297">
        <v>3490</v>
      </c>
      <c r="L177" s="302">
        <v>1.1085536547433903</v>
      </c>
      <c r="M177" s="306">
        <v>34250</v>
      </c>
      <c r="N177" s="297">
        <v>1390</v>
      </c>
      <c r="O177" s="311">
        <v>1.0405839416058393</v>
      </c>
      <c r="Q177" s="352">
        <v>171</v>
      </c>
      <c r="R177" s="289">
        <v>33100</v>
      </c>
      <c r="S177" s="289">
        <v>36410</v>
      </c>
      <c r="T177" s="297">
        <v>32160</v>
      </c>
      <c r="U177" s="297">
        <v>4250</v>
      </c>
      <c r="V177" s="302">
        <v>1.1321517412935322</v>
      </c>
      <c r="W177" s="306">
        <v>34260</v>
      </c>
      <c r="X177" s="297">
        <v>2150</v>
      </c>
      <c r="Y177" s="311">
        <v>1.0627553998832457</v>
      </c>
      <c r="AA177" s="352">
        <v>171</v>
      </c>
      <c r="AB177" s="289">
        <v>33600</v>
      </c>
      <c r="AC177" s="289">
        <v>36960</v>
      </c>
      <c r="AD177" s="297">
        <v>33940</v>
      </c>
      <c r="AE177" s="297">
        <v>3020</v>
      </c>
      <c r="AF177" s="302">
        <v>1.0889805539186801</v>
      </c>
      <c r="AG177" s="306">
        <v>36040</v>
      </c>
      <c r="AH177" s="297">
        <v>920</v>
      </c>
      <c r="AI177" s="311">
        <v>1.0255271920088791</v>
      </c>
      <c r="AK177" s="352">
        <v>171</v>
      </c>
      <c r="AL177" s="289">
        <v>34100</v>
      </c>
      <c r="AM177" s="289">
        <v>37510</v>
      </c>
      <c r="AN177" s="297">
        <v>33990</v>
      </c>
      <c r="AO177" s="297">
        <v>3520</v>
      </c>
      <c r="AP177" s="302">
        <v>1.1035598705501619</v>
      </c>
      <c r="AQ177" s="306">
        <v>36090</v>
      </c>
      <c r="AR177" s="297">
        <v>1420</v>
      </c>
      <c r="AS177" s="311">
        <v>1.0393460792463287</v>
      </c>
      <c r="AU177" s="352">
        <v>171</v>
      </c>
      <c r="AV177" s="289">
        <v>35100</v>
      </c>
      <c r="AW177" s="289">
        <v>38610</v>
      </c>
      <c r="AX177" s="297">
        <v>34010</v>
      </c>
      <c r="AY177" s="297">
        <v>4600</v>
      </c>
      <c r="AZ177" s="302">
        <v>1.1352543369597177</v>
      </c>
      <c r="BA177" s="306">
        <v>36110</v>
      </c>
      <c r="BB177" s="297">
        <v>2500</v>
      </c>
      <c r="BC177" s="311">
        <v>1.06923289947383</v>
      </c>
      <c r="BE177" s="352">
        <v>171</v>
      </c>
      <c r="BF177" s="289">
        <v>36100</v>
      </c>
      <c r="BG177" s="289">
        <v>39710</v>
      </c>
      <c r="BH177" s="297">
        <v>34150</v>
      </c>
      <c r="BI177" s="297">
        <v>5560</v>
      </c>
      <c r="BJ177" s="302">
        <v>1.1628111273792094</v>
      </c>
      <c r="BK177" s="306">
        <v>36250</v>
      </c>
      <c r="BL177" s="297">
        <v>3460</v>
      </c>
      <c r="BM177" s="311">
        <v>1.0954482758620689</v>
      </c>
      <c r="BO177" s="352">
        <v>171</v>
      </c>
      <c r="BP177" s="289">
        <v>38600</v>
      </c>
      <c r="BQ177" s="289">
        <v>42460</v>
      </c>
      <c r="BR177" s="297">
        <v>34540</v>
      </c>
      <c r="BS177" s="297">
        <v>7920</v>
      </c>
      <c r="BT177" s="302">
        <v>1.2292993630573248</v>
      </c>
      <c r="BU177" s="306">
        <v>36640</v>
      </c>
      <c r="BV177" s="297">
        <v>5820</v>
      </c>
      <c r="BW177" s="311">
        <v>1.1588427947598254</v>
      </c>
      <c r="BY177" s="352">
        <v>171</v>
      </c>
      <c r="BZ177" s="289">
        <v>41100</v>
      </c>
      <c r="CA177" s="289">
        <v>45210.000000000007</v>
      </c>
      <c r="CB177" s="297">
        <v>34770</v>
      </c>
      <c r="CC177" s="297">
        <v>10440.000000000007</v>
      </c>
      <c r="CD177" s="302">
        <v>1.3002588438308889</v>
      </c>
      <c r="CE177" s="306">
        <v>36870</v>
      </c>
      <c r="CF177" s="297">
        <v>8340.0000000000073</v>
      </c>
      <c r="CG177" s="311">
        <v>1.2262001627339303</v>
      </c>
    </row>
    <row r="178" spans="5:85">
      <c r="E178" s="289">
        <v>36410</v>
      </c>
      <c r="G178" s="352">
        <v>172</v>
      </c>
      <c r="H178" s="289">
        <v>32600</v>
      </c>
      <c r="I178" s="289">
        <v>35860</v>
      </c>
      <c r="J178" s="297">
        <v>32350</v>
      </c>
      <c r="K178" s="297">
        <v>3510</v>
      </c>
      <c r="L178" s="302">
        <v>1.1085007727975271</v>
      </c>
      <c r="M178" s="306">
        <v>34460</v>
      </c>
      <c r="N178" s="297">
        <v>1400</v>
      </c>
      <c r="O178" s="311">
        <v>1.04062681369704</v>
      </c>
      <c r="Q178" s="352">
        <v>172</v>
      </c>
      <c r="R178" s="289">
        <v>33300</v>
      </c>
      <c r="S178" s="289">
        <v>36630</v>
      </c>
      <c r="T178" s="297">
        <v>32360</v>
      </c>
      <c r="U178" s="297">
        <v>4270</v>
      </c>
      <c r="V178" s="302">
        <v>1.1319530284301607</v>
      </c>
      <c r="W178" s="306">
        <v>34470</v>
      </c>
      <c r="X178" s="297">
        <v>2160</v>
      </c>
      <c r="Y178" s="311">
        <v>1.0626631853785902</v>
      </c>
      <c r="AA178" s="352">
        <v>172</v>
      </c>
      <c r="AB178" s="289">
        <v>33800</v>
      </c>
      <c r="AC178" s="289">
        <v>37180</v>
      </c>
      <c r="AD178" s="297">
        <v>34150</v>
      </c>
      <c r="AE178" s="297">
        <v>3030</v>
      </c>
      <c r="AF178" s="302">
        <v>1.0887262079062958</v>
      </c>
      <c r="AG178" s="306">
        <v>36260</v>
      </c>
      <c r="AH178" s="297">
        <v>920</v>
      </c>
      <c r="AI178" s="311">
        <v>1.0253723110865969</v>
      </c>
      <c r="AK178" s="352">
        <v>172</v>
      </c>
      <c r="AL178" s="289">
        <v>34300</v>
      </c>
      <c r="AM178" s="289">
        <v>37730</v>
      </c>
      <c r="AN178" s="297">
        <v>34190</v>
      </c>
      <c r="AO178" s="297">
        <v>3540</v>
      </c>
      <c r="AP178" s="302">
        <v>1.103539046504826</v>
      </c>
      <c r="AQ178" s="306">
        <v>36310</v>
      </c>
      <c r="AR178" s="297">
        <v>1420</v>
      </c>
      <c r="AS178" s="311">
        <v>1.0391076838336546</v>
      </c>
      <c r="AU178" s="352">
        <v>172</v>
      </c>
      <c r="AV178" s="289">
        <v>35300</v>
      </c>
      <c r="AW178" s="289">
        <v>38830</v>
      </c>
      <c r="AX178" s="297">
        <v>34220</v>
      </c>
      <c r="AY178" s="297">
        <v>4610</v>
      </c>
      <c r="AZ178" s="302">
        <v>1.1347165400350672</v>
      </c>
      <c r="BA178" s="306">
        <v>36330</v>
      </c>
      <c r="BB178" s="297">
        <v>2500</v>
      </c>
      <c r="BC178" s="311">
        <v>1.0688136526286816</v>
      </c>
      <c r="BE178" s="352">
        <v>172</v>
      </c>
      <c r="BF178" s="289">
        <v>36300</v>
      </c>
      <c r="BG178" s="289">
        <v>39930</v>
      </c>
      <c r="BH178" s="297">
        <v>34360</v>
      </c>
      <c r="BI178" s="297">
        <v>5570</v>
      </c>
      <c r="BJ178" s="302">
        <v>1.1621071012805588</v>
      </c>
      <c r="BK178" s="306">
        <v>36470</v>
      </c>
      <c r="BL178" s="297">
        <v>3460</v>
      </c>
      <c r="BM178" s="311">
        <v>1.0948724979435152</v>
      </c>
      <c r="BO178" s="352">
        <v>172</v>
      </c>
      <c r="BP178" s="289">
        <v>38800</v>
      </c>
      <c r="BQ178" s="289">
        <v>42680</v>
      </c>
      <c r="BR178" s="297">
        <v>34740</v>
      </c>
      <c r="BS178" s="297">
        <v>7940</v>
      </c>
      <c r="BT178" s="302">
        <v>1.2285549798503166</v>
      </c>
      <c r="BU178" s="306">
        <v>36860</v>
      </c>
      <c r="BV178" s="297">
        <v>5820</v>
      </c>
      <c r="BW178" s="311">
        <v>1.1578947368421053</v>
      </c>
      <c r="BY178" s="352">
        <v>172</v>
      </c>
      <c r="BZ178" s="289">
        <v>41300</v>
      </c>
      <c r="CA178" s="289">
        <v>45430.000000000007</v>
      </c>
      <c r="CB178" s="297">
        <v>34980</v>
      </c>
      <c r="CC178" s="297">
        <v>10450.000000000007</v>
      </c>
      <c r="CD178" s="302">
        <v>1.2987421383647801</v>
      </c>
      <c r="CE178" s="306">
        <v>37090</v>
      </c>
      <c r="CF178" s="297">
        <v>8340.0000000000073</v>
      </c>
      <c r="CG178" s="311">
        <v>1.2248584524130495</v>
      </c>
    </row>
    <row r="179" spans="5:85">
      <c r="E179" s="289">
        <v>36630</v>
      </c>
      <c r="G179" s="352">
        <v>173</v>
      </c>
      <c r="H179" s="289">
        <v>32800</v>
      </c>
      <c r="I179" s="289">
        <v>36080</v>
      </c>
      <c r="J179" s="297">
        <v>32540</v>
      </c>
      <c r="K179" s="297">
        <v>3540</v>
      </c>
      <c r="L179" s="302">
        <v>1.1087891825445606</v>
      </c>
      <c r="M179" s="306">
        <v>34670</v>
      </c>
      <c r="N179" s="297">
        <v>1410</v>
      </c>
      <c r="O179" s="311">
        <v>1.0406691664263052</v>
      </c>
      <c r="Q179" s="352">
        <v>173</v>
      </c>
      <c r="R179" s="289">
        <v>33500</v>
      </c>
      <c r="S179" s="289">
        <v>36850</v>
      </c>
      <c r="T179" s="297">
        <v>32560</v>
      </c>
      <c r="U179" s="297">
        <v>4290</v>
      </c>
      <c r="V179" s="302">
        <v>1.1317567567567568</v>
      </c>
      <c r="W179" s="306">
        <v>34680</v>
      </c>
      <c r="X179" s="297">
        <v>2170</v>
      </c>
      <c r="Y179" s="311">
        <v>1.0625720876585929</v>
      </c>
      <c r="AA179" s="352">
        <v>173</v>
      </c>
      <c r="AB179" s="289">
        <v>34000</v>
      </c>
      <c r="AC179" s="289">
        <v>37400</v>
      </c>
      <c r="AD179" s="297">
        <v>34360</v>
      </c>
      <c r="AE179" s="297">
        <v>3040</v>
      </c>
      <c r="AF179" s="302">
        <v>1.0884749708963912</v>
      </c>
      <c r="AG179" s="306">
        <v>36480</v>
      </c>
      <c r="AH179" s="297">
        <v>920</v>
      </c>
      <c r="AI179" s="311">
        <v>1.0252192982456141</v>
      </c>
      <c r="AK179" s="352">
        <v>173</v>
      </c>
      <c r="AL179" s="289">
        <v>34500</v>
      </c>
      <c r="AM179" s="289">
        <v>37950</v>
      </c>
      <c r="AN179" s="297">
        <v>34400</v>
      </c>
      <c r="AO179" s="297">
        <v>3550</v>
      </c>
      <c r="AP179" s="302">
        <v>1.1031976744186047</v>
      </c>
      <c r="AQ179" s="306">
        <v>36530</v>
      </c>
      <c r="AR179" s="297">
        <v>1420</v>
      </c>
      <c r="AS179" s="311">
        <v>1.038872159868601</v>
      </c>
      <c r="AU179" s="352">
        <v>173</v>
      </c>
      <c r="AV179" s="289">
        <v>35500</v>
      </c>
      <c r="AW179" s="289">
        <v>39050</v>
      </c>
      <c r="AX179" s="297">
        <v>34430</v>
      </c>
      <c r="AY179" s="297">
        <v>4620</v>
      </c>
      <c r="AZ179" s="302">
        <v>1.134185303514377</v>
      </c>
      <c r="BA179" s="306">
        <v>36550</v>
      </c>
      <c r="BB179" s="297">
        <v>2500</v>
      </c>
      <c r="BC179" s="311">
        <v>1.0683994528043776</v>
      </c>
      <c r="BE179" s="352">
        <v>173</v>
      </c>
      <c r="BF179" s="289">
        <v>36500</v>
      </c>
      <c r="BG179" s="289">
        <v>40150</v>
      </c>
      <c r="BH179" s="297">
        <v>34570</v>
      </c>
      <c r="BI179" s="297">
        <v>5580</v>
      </c>
      <c r="BJ179" s="302">
        <v>1.1614116285796934</v>
      </c>
      <c r="BK179" s="306">
        <v>36690</v>
      </c>
      <c r="BL179" s="297">
        <v>3460</v>
      </c>
      <c r="BM179" s="311">
        <v>1.0943036249659308</v>
      </c>
      <c r="BO179" s="352">
        <v>173</v>
      </c>
      <c r="BP179" s="289">
        <v>39000</v>
      </c>
      <c r="BQ179" s="289">
        <v>42900</v>
      </c>
      <c r="BR179" s="297">
        <v>34950</v>
      </c>
      <c r="BS179" s="297">
        <v>7950</v>
      </c>
      <c r="BT179" s="302">
        <v>1.2274678111587982</v>
      </c>
      <c r="BU179" s="306">
        <v>37080</v>
      </c>
      <c r="BV179" s="297">
        <v>5820</v>
      </c>
      <c r="BW179" s="311">
        <v>1.1569579288025891</v>
      </c>
      <c r="BY179" s="352">
        <v>173</v>
      </c>
      <c r="BZ179" s="289">
        <v>41500</v>
      </c>
      <c r="CA179" s="289">
        <v>45650.000000000007</v>
      </c>
      <c r="CB179" s="297">
        <v>35180</v>
      </c>
      <c r="CC179" s="297">
        <v>10470.000000000007</v>
      </c>
      <c r="CD179" s="302">
        <v>1.2976122797043776</v>
      </c>
      <c r="CE179" s="306">
        <v>37310</v>
      </c>
      <c r="CF179" s="297">
        <v>8340.0000000000073</v>
      </c>
      <c r="CG179" s="311">
        <v>1.2235325649959798</v>
      </c>
    </row>
    <row r="180" spans="5:85">
      <c r="E180" s="289">
        <v>36850</v>
      </c>
      <c r="G180" s="352">
        <v>174</v>
      </c>
      <c r="H180" s="289">
        <v>33000</v>
      </c>
      <c r="I180" s="289">
        <v>36300</v>
      </c>
      <c r="J180" s="297">
        <v>32740</v>
      </c>
      <c r="K180" s="297">
        <v>3560</v>
      </c>
      <c r="L180" s="302">
        <v>1.1087354917532071</v>
      </c>
      <c r="M180" s="306">
        <v>34880</v>
      </c>
      <c r="N180" s="297">
        <v>1420</v>
      </c>
      <c r="O180" s="311">
        <v>1.0407110091743119</v>
      </c>
      <c r="Q180" s="352">
        <v>174</v>
      </c>
      <c r="R180" s="289">
        <v>33700</v>
      </c>
      <c r="S180" s="289">
        <v>37070</v>
      </c>
      <c r="T180" s="297">
        <v>32750</v>
      </c>
      <c r="U180" s="297">
        <v>4320</v>
      </c>
      <c r="V180" s="302">
        <v>1.1319083969465649</v>
      </c>
      <c r="W180" s="306">
        <v>34890</v>
      </c>
      <c r="X180" s="297">
        <v>2180</v>
      </c>
      <c r="Y180" s="311">
        <v>1.0624820865577529</v>
      </c>
      <c r="AA180" s="352">
        <v>174</v>
      </c>
      <c r="AB180" s="289">
        <v>34200</v>
      </c>
      <c r="AC180" s="289">
        <v>37620</v>
      </c>
      <c r="AD180" s="297">
        <v>34570</v>
      </c>
      <c r="AE180" s="297">
        <v>3050</v>
      </c>
      <c r="AF180" s="302">
        <v>1.0882267862308359</v>
      </c>
      <c r="AG180" s="306">
        <v>36700</v>
      </c>
      <c r="AH180" s="297">
        <v>920</v>
      </c>
      <c r="AI180" s="311">
        <v>1.0250681198910081</v>
      </c>
      <c r="AK180" s="352">
        <v>174</v>
      </c>
      <c r="AL180" s="289">
        <v>34700</v>
      </c>
      <c r="AM180" s="289">
        <v>38170</v>
      </c>
      <c r="AN180" s="297">
        <v>34610</v>
      </c>
      <c r="AO180" s="297">
        <v>3560</v>
      </c>
      <c r="AP180" s="302">
        <v>1.1028604449581045</v>
      </c>
      <c r="AQ180" s="306">
        <v>36750</v>
      </c>
      <c r="AR180" s="297">
        <v>1420</v>
      </c>
      <c r="AS180" s="311">
        <v>1.0386394557823129</v>
      </c>
      <c r="AU180" s="352">
        <v>174</v>
      </c>
      <c r="AV180" s="289">
        <v>35700</v>
      </c>
      <c r="AW180" s="289">
        <v>39270</v>
      </c>
      <c r="AX180" s="297">
        <v>34630</v>
      </c>
      <c r="AY180" s="297">
        <v>4640</v>
      </c>
      <c r="AZ180" s="302">
        <v>1.1339878717874674</v>
      </c>
      <c r="BA180" s="306">
        <v>36770</v>
      </c>
      <c r="BB180" s="297">
        <v>2500</v>
      </c>
      <c r="BC180" s="311">
        <v>1.067990209409845</v>
      </c>
      <c r="BE180" s="352">
        <v>174</v>
      </c>
      <c r="BF180" s="289">
        <v>36700</v>
      </c>
      <c r="BG180" s="289">
        <v>40370</v>
      </c>
      <c r="BH180" s="297">
        <v>34780</v>
      </c>
      <c r="BI180" s="297">
        <v>5590</v>
      </c>
      <c r="BJ180" s="302">
        <v>1.1607245543415756</v>
      </c>
      <c r="BK180" s="306">
        <v>36910</v>
      </c>
      <c r="BL180" s="297">
        <v>3460</v>
      </c>
      <c r="BM180" s="311">
        <v>1.0937415334597671</v>
      </c>
      <c r="BO180" s="352">
        <v>174</v>
      </c>
      <c r="BP180" s="289">
        <v>39200</v>
      </c>
      <c r="BQ180" s="289">
        <v>43120</v>
      </c>
      <c r="BR180" s="297">
        <v>35160</v>
      </c>
      <c r="BS180" s="297">
        <v>7960</v>
      </c>
      <c r="BT180" s="302">
        <v>1.2263936291240045</v>
      </c>
      <c r="BU180" s="306">
        <v>37300</v>
      </c>
      <c r="BV180" s="297">
        <v>5820</v>
      </c>
      <c r="BW180" s="311">
        <v>1.1560321715817694</v>
      </c>
      <c r="BY180" s="352">
        <v>174</v>
      </c>
      <c r="BZ180" s="289">
        <v>41700</v>
      </c>
      <c r="CA180" s="289">
        <v>45870.000000000007</v>
      </c>
      <c r="CB180" s="297">
        <v>35390</v>
      </c>
      <c r="CC180" s="297">
        <v>10480.000000000007</v>
      </c>
      <c r="CD180" s="302">
        <v>1.2961288499576153</v>
      </c>
      <c r="CE180" s="306">
        <v>37530</v>
      </c>
      <c r="CF180" s="297">
        <v>8340.0000000000073</v>
      </c>
      <c r="CG180" s="311">
        <v>1.2222222222222223</v>
      </c>
    </row>
    <row r="181" spans="5:85">
      <c r="E181" s="289">
        <v>37070</v>
      </c>
      <c r="G181" s="352">
        <v>175</v>
      </c>
      <c r="H181" s="289">
        <v>33200</v>
      </c>
      <c r="I181" s="289">
        <v>36520</v>
      </c>
      <c r="J181" s="297">
        <v>32940</v>
      </c>
      <c r="K181" s="297">
        <v>3580</v>
      </c>
      <c r="L181" s="302">
        <v>1.1086824529447481</v>
      </c>
      <c r="M181" s="306">
        <v>35090</v>
      </c>
      <c r="N181" s="297">
        <v>1430</v>
      </c>
      <c r="O181" s="311">
        <v>1.0407523510971788</v>
      </c>
      <c r="Q181" s="352">
        <v>175</v>
      </c>
      <c r="R181" s="289">
        <v>33900</v>
      </c>
      <c r="S181" s="289">
        <v>37290</v>
      </c>
      <c r="T181" s="297">
        <v>32950</v>
      </c>
      <c r="U181" s="297">
        <v>4340</v>
      </c>
      <c r="V181" s="302">
        <v>1.1317147192716237</v>
      </c>
      <c r="W181" s="306">
        <v>35100</v>
      </c>
      <c r="X181" s="297">
        <v>2190</v>
      </c>
      <c r="Y181" s="311">
        <v>1.0623931623931624</v>
      </c>
      <c r="AA181" s="352">
        <v>175</v>
      </c>
      <c r="AB181" s="289">
        <v>34400</v>
      </c>
      <c r="AC181" s="289">
        <v>37840</v>
      </c>
      <c r="AD181" s="297">
        <v>34780</v>
      </c>
      <c r="AE181" s="297">
        <v>3060</v>
      </c>
      <c r="AF181" s="302">
        <v>1.0879815986198964</v>
      </c>
      <c r="AG181" s="306">
        <v>36920</v>
      </c>
      <c r="AH181" s="297">
        <v>920</v>
      </c>
      <c r="AI181" s="311">
        <v>1.0249187432286024</v>
      </c>
      <c r="AK181" s="352">
        <v>175</v>
      </c>
      <c r="AL181" s="289">
        <v>34900</v>
      </c>
      <c r="AM181" s="289">
        <v>38390</v>
      </c>
      <c r="AN181" s="297">
        <v>34820</v>
      </c>
      <c r="AO181" s="297">
        <v>3570</v>
      </c>
      <c r="AP181" s="302">
        <v>1.1025272831705917</v>
      </c>
      <c r="AQ181" s="306">
        <v>36970</v>
      </c>
      <c r="AR181" s="297">
        <v>1420</v>
      </c>
      <c r="AS181" s="311">
        <v>1.0384095212334326</v>
      </c>
      <c r="AU181" s="352">
        <v>175</v>
      </c>
      <c r="AV181" s="289">
        <v>35900</v>
      </c>
      <c r="AW181" s="289">
        <v>39490</v>
      </c>
      <c r="AX181" s="297">
        <v>34840</v>
      </c>
      <c r="AY181" s="297">
        <v>4650</v>
      </c>
      <c r="AZ181" s="302">
        <v>1.1334672789896671</v>
      </c>
      <c r="BA181" s="306">
        <v>36990</v>
      </c>
      <c r="BB181" s="297">
        <v>2500</v>
      </c>
      <c r="BC181" s="311">
        <v>1.0675858340091917</v>
      </c>
      <c r="BE181" s="352">
        <v>175</v>
      </c>
      <c r="BF181" s="289">
        <v>36900</v>
      </c>
      <c r="BG181" s="289">
        <v>40590</v>
      </c>
      <c r="BH181" s="297">
        <v>34990</v>
      </c>
      <c r="BI181" s="297">
        <v>5600</v>
      </c>
      <c r="BJ181" s="302">
        <v>1.1600457273506717</v>
      </c>
      <c r="BK181" s="306">
        <v>37130</v>
      </c>
      <c r="BL181" s="297">
        <v>3460</v>
      </c>
      <c r="BM181" s="311">
        <v>1.0931861028817669</v>
      </c>
      <c r="BO181" s="352">
        <v>175</v>
      </c>
      <c r="BP181" s="289">
        <v>39400</v>
      </c>
      <c r="BQ181" s="289">
        <v>43340</v>
      </c>
      <c r="BR181" s="297">
        <v>35370</v>
      </c>
      <c r="BS181" s="297">
        <v>7970</v>
      </c>
      <c r="BT181" s="302">
        <v>1.225332202431439</v>
      </c>
      <c r="BU181" s="306">
        <v>37520</v>
      </c>
      <c r="BV181" s="297">
        <v>5820</v>
      </c>
      <c r="BW181" s="311">
        <v>1.1551172707889126</v>
      </c>
      <c r="BY181" s="352">
        <v>175</v>
      </c>
      <c r="BZ181" s="289">
        <v>41900</v>
      </c>
      <c r="CA181" s="289">
        <v>46090.000000000007</v>
      </c>
      <c r="CB181" s="297">
        <v>35600</v>
      </c>
      <c r="CC181" s="297">
        <v>10490.000000000007</v>
      </c>
      <c r="CD181" s="302">
        <v>1.2946629213483147</v>
      </c>
      <c r="CE181" s="306">
        <v>37750</v>
      </c>
      <c r="CF181" s="297">
        <v>8340.0000000000073</v>
      </c>
      <c r="CG181" s="311">
        <v>1.2209271523178811</v>
      </c>
    </row>
    <row r="182" spans="5:85">
      <c r="E182" s="289">
        <v>37290</v>
      </c>
      <c r="G182" s="352">
        <v>176</v>
      </c>
      <c r="H182" s="289">
        <v>33400</v>
      </c>
      <c r="I182" s="289">
        <v>36740</v>
      </c>
      <c r="J182" s="297">
        <v>33140</v>
      </c>
      <c r="K182" s="297">
        <v>3600</v>
      </c>
      <c r="L182" s="302">
        <v>1.1086300543150271</v>
      </c>
      <c r="M182" s="306">
        <v>35290</v>
      </c>
      <c r="N182" s="297">
        <v>1450</v>
      </c>
      <c r="O182" s="311">
        <v>1.041088126948144</v>
      </c>
      <c r="Q182" s="352">
        <v>176</v>
      </c>
      <c r="R182" s="289">
        <v>34100</v>
      </c>
      <c r="S182" s="289">
        <v>37510</v>
      </c>
      <c r="T182" s="297">
        <v>33150</v>
      </c>
      <c r="U182" s="297">
        <v>4360</v>
      </c>
      <c r="V182" s="302">
        <v>1.1315233785822021</v>
      </c>
      <c r="W182" s="306">
        <v>35310</v>
      </c>
      <c r="X182" s="297">
        <v>2200</v>
      </c>
      <c r="Y182" s="311">
        <v>1.0623052959501558</v>
      </c>
      <c r="AA182" s="352">
        <v>176</v>
      </c>
      <c r="AB182" s="289">
        <v>34600</v>
      </c>
      <c r="AC182" s="289">
        <v>38060</v>
      </c>
      <c r="AD182" s="297">
        <v>34990</v>
      </c>
      <c r="AE182" s="297">
        <v>3070</v>
      </c>
      <c r="AF182" s="302">
        <v>1.0877393541011717</v>
      </c>
      <c r="AG182" s="306">
        <v>37140</v>
      </c>
      <c r="AH182" s="297">
        <v>920</v>
      </c>
      <c r="AI182" s="311">
        <v>1.0247711362412493</v>
      </c>
      <c r="AK182" s="352">
        <v>176</v>
      </c>
      <c r="AL182" s="289">
        <v>35100</v>
      </c>
      <c r="AM182" s="289">
        <v>38610</v>
      </c>
      <c r="AN182" s="297">
        <v>35030</v>
      </c>
      <c r="AO182" s="297">
        <v>3580</v>
      </c>
      <c r="AP182" s="302">
        <v>1.1021981159006566</v>
      </c>
      <c r="AQ182" s="306">
        <v>37190</v>
      </c>
      <c r="AR182" s="297">
        <v>1420</v>
      </c>
      <c r="AS182" s="311">
        <v>1.0381823070717935</v>
      </c>
      <c r="AU182" s="352">
        <v>176</v>
      </c>
      <c r="AV182" s="289">
        <v>36100</v>
      </c>
      <c r="AW182" s="289">
        <v>39710</v>
      </c>
      <c r="AX182" s="297">
        <v>35050</v>
      </c>
      <c r="AY182" s="297">
        <v>4660</v>
      </c>
      <c r="AZ182" s="302">
        <v>1.1329529243937233</v>
      </c>
      <c r="BA182" s="306">
        <v>37210</v>
      </c>
      <c r="BB182" s="297">
        <v>2500</v>
      </c>
      <c r="BC182" s="311">
        <v>1.0671862402579952</v>
      </c>
      <c r="BE182" s="352">
        <v>176</v>
      </c>
      <c r="BF182" s="289">
        <v>37100</v>
      </c>
      <c r="BG182" s="289">
        <v>40810</v>
      </c>
      <c r="BH182" s="297">
        <v>35200</v>
      </c>
      <c r="BI182" s="297">
        <v>5610</v>
      </c>
      <c r="BJ182" s="302">
        <v>1.159375</v>
      </c>
      <c r="BK182" s="306">
        <v>37350</v>
      </c>
      <c r="BL182" s="297">
        <v>3460</v>
      </c>
      <c r="BM182" s="311">
        <v>1.0926372155287818</v>
      </c>
      <c r="BO182" s="352">
        <v>176</v>
      </c>
      <c r="BP182" s="289">
        <v>39600</v>
      </c>
      <c r="BQ182" s="289">
        <v>43560</v>
      </c>
      <c r="BR182" s="297">
        <v>35580</v>
      </c>
      <c r="BS182" s="297">
        <v>7980</v>
      </c>
      <c r="BT182" s="302">
        <v>1.224283305227656</v>
      </c>
      <c r="BU182" s="306">
        <v>37740</v>
      </c>
      <c r="BV182" s="297">
        <v>5820</v>
      </c>
      <c r="BW182" s="311">
        <v>1.1542130365659777</v>
      </c>
      <c r="BY182" s="352">
        <v>176</v>
      </c>
      <c r="BZ182" s="289">
        <v>42100</v>
      </c>
      <c r="CA182" s="289">
        <v>46310.000000000007</v>
      </c>
      <c r="CB182" s="297">
        <v>35810</v>
      </c>
      <c r="CC182" s="297">
        <v>10500.000000000007</v>
      </c>
      <c r="CD182" s="302">
        <v>1.2932141859815696</v>
      </c>
      <c r="CE182" s="306">
        <v>37970</v>
      </c>
      <c r="CF182" s="297">
        <v>8340.0000000000073</v>
      </c>
      <c r="CG182" s="311">
        <v>1.2196470898077432</v>
      </c>
    </row>
    <row r="183" spans="5:85">
      <c r="E183" s="289">
        <v>37510</v>
      </c>
      <c r="G183" s="352">
        <v>177</v>
      </c>
      <c r="H183" s="289">
        <v>33600</v>
      </c>
      <c r="I183" s="289">
        <v>36960</v>
      </c>
      <c r="J183" s="297">
        <v>33340</v>
      </c>
      <c r="K183" s="297">
        <v>3620</v>
      </c>
      <c r="L183" s="302">
        <v>1.1085782843431313</v>
      </c>
      <c r="M183" s="306">
        <v>35500</v>
      </c>
      <c r="N183" s="297">
        <v>1460</v>
      </c>
      <c r="O183" s="311">
        <v>1.0411267605633803</v>
      </c>
      <c r="Q183" s="352">
        <v>177</v>
      </c>
      <c r="R183" s="289">
        <v>34300</v>
      </c>
      <c r="S183" s="289">
        <v>37730</v>
      </c>
      <c r="T183" s="297">
        <v>33350</v>
      </c>
      <c r="U183" s="297">
        <v>4380</v>
      </c>
      <c r="V183" s="302">
        <v>1.1313343328335832</v>
      </c>
      <c r="W183" s="306">
        <v>35510</v>
      </c>
      <c r="X183" s="297">
        <v>2220</v>
      </c>
      <c r="Y183" s="311">
        <v>1.0625176006758659</v>
      </c>
      <c r="AA183" s="352">
        <v>177</v>
      </c>
      <c r="AB183" s="289">
        <v>34800</v>
      </c>
      <c r="AC183" s="289">
        <v>38280</v>
      </c>
      <c r="AD183" s="297">
        <v>35200</v>
      </c>
      <c r="AE183" s="297">
        <v>3080</v>
      </c>
      <c r="AF183" s="302">
        <v>1.0874999999999999</v>
      </c>
      <c r="AG183" s="306">
        <v>37360</v>
      </c>
      <c r="AH183" s="297">
        <v>920</v>
      </c>
      <c r="AI183" s="311">
        <v>1.0246252676659529</v>
      </c>
      <c r="AK183" s="352">
        <v>177</v>
      </c>
      <c r="AL183" s="289">
        <v>35300</v>
      </c>
      <c r="AM183" s="289">
        <v>38830</v>
      </c>
      <c r="AN183" s="297">
        <v>35240</v>
      </c>
      <c r="AO183" s="297">
        <v>3590</v>
      </c>
      <c r="AP183" s="302">
        <v>1.1018728717366628</v>
      </c>
      <c r="AQ183" s="306">
        <v>37410</v>
      </c>
      <c r="AR183" s="297">
        <v>1420</v>
      </c>
      <c r="AS183" s="311">
        <v>1.0379577653033949</v>
      </c>
      <c r="AU183" s="352">
        <v>177</v>
      </c>
      <c r="AV183" s="289">
        <v>36300</v>
      </c>
      <c r="AW183" s="289">
        <v>39930</v>
      </c>
      <c r="AX183" s="297">
        <v>35260</v>
      </c>
      <c r="AY183" s="297">
        <v>4670</v>
      </c>
      <c r="AZ183" s="302">
        <v>1.1324446965399886</v>
      </c>
      <c r="BA183" s="306">
        <v>37430</v>
      </c>
      <c r="BB183" s="297">
        <v>2500</v>
      </c>
      <c r="BC183" s="311">
        <v>1.0667913438418382</v>
      </c>
      <c r="BE183" s="352">
        <v>177</v>
      </c>
      <c r="BF183" s="289">
        <v>37300</v>
      </c>
      <c r="BG183" s="289">
        <v>41030</v>
      </c>
      <c r="BH183" s="297">
        <v>35400</v>
      </c>
      <c r="BI183" s="297">
        <v>5630</v>
      </c>
      <c r="BJ183" s="302">
        <v>1.1590395480225988</v>
      </c>
      <c r="BK183" s="306">
        <v>37570</v>
      </c>
      <c r="BL183" s="297">
        <v>3460</v>
      </c>
      <c r="BM183" s="311">
        <v>1.092094756454618</v>
      </c>
      <c r="BO183" s="352">
        <v>177</v>
      </c>
      <c r="BP183" s="289">
        <v>39800</v>
      </c>
      <c r="BQ183" s="289">
        <v>43780</v>
      </c>
      <c r="BR183" s="297">
        <v>35790</v>
      </c>
      <c r="BS183" s="297">
        <v>7990</v>
      </c>
      <c r="BT183" s="302">
        <v>1.2232467169600447</v>
      </c>
      <c r="BU183" s="306">
        <v>37960</v>
      </c>
      <c r="BV183" s="297">
        <v>5820</v>
      </c>
      <c r="BW183" s="311">
        <v>1.1533192834562698</v>
      </c>
      <c r="BY183" s="352">
        <v>177</v>
      </c>
      <c r="BZ183" s="289">
        <v>42300</v>
      </c>
      <c r="CA183" s="289">
        <v>46530.000000000007</v>
      </c>
      <c r="CB183" s="297">
        <v>36020</v>
      </c>
      <c r="CC183" s="297">
        <v>10510.000000000007</v>
      </c>
      <c r="CD183" s="302">
        <v>1.2917823431426987</v>
      </c>
      <c r="CE183" s="306">
        <v>38190</v>
      </c>
      <c r="CF183" s="297">
        <v>8340.0000000000073</v>
      </c>
      <c r="CG183" s="311">
        <v>1.2183817753338573</v>
      </c>
    </row>
    <row r="184" spans="5:85">
      <c r="E184" s="289">
        <v>37730</v>
      </c>
      <c r="G184" s="352">
        <v>178</v>
      </c>
      <c r="H184" s="289">
        <v>33800</v>
      </c>
      <c r="I184" s="289">
        <v>37180</v>
      </c>
      <c r="J184" s="297">
        <v>33530</v>
      </c>
      <c r="K184" s="297">
        <v>3650</v>
      </c>
      <c r="L184" s="302">
        <v>1.1088577393379064</v>
      </c>
      <c r="M184" s="306">
        <v>35710</v>
      </c>
      <c r="N184" s="297">
        <v>1470</v>
      </c>
      <c r="O184" s="311">
        <v>1.0411649397927751</v>
      </c>
      <c r="Q184" s="352">
        <v>178</v>
      </c>
      <c r="R184" s="289">
        <v>34500</v>
      </c>
      <c r="S184" s="289">
        <v>37950</v>
      </c>
      <c r="T184" s="297">
        <v>33550</v>
      </c>
      <c r="U184" s="297">
        <v>4400</v>
      </c>
      <c r="V184" s="302">
        <v>1.1311475409836065</v>
      </c>
      <c r="W184" s="306">
        <v>35720</v>
      </c>
      <c r="X184" s="297">
        <v>2230</v>
      </c>
      <c r="Y184" s="311">
        <v>1.0624300111982083</v>
      </c>
      <c r="AA184" s="352">
        <v>178</v>
      </c>
      <c r="AB184" s="289">
        <v>35000</v>
      </c>
      <c r="AC184" s="289">
        <v>38500</v>
      </c>
      <c r="AD184" s="297">
        <v>35400</v>
      </c>
      <c r="AE184" s="297">
        <v>3100</v>
      </c>
      <c r="AF184" s="302">
        <v>1.0875706214689265</v>
      </c>
      <c r="AG184" s="306">
        <v>37580</v>
      </c>
      <c r="AH184" s="297">
        <v>920</v>
      </c>
      <c r="AI184" s="311">
        <v>1.0244811069717934</v>
      </c>
      <c r="AK184" s="352">
        <v>178</v>
      </c>
      <c r="AL184" s="289">
        <v>35500</v>
      </c>
      <c r="AM184" s="289">
        <v>39050</v>
      </c>
      <c r="AN184" s="297">
        <v>35450</v>
      </c>
      <c r="AO184" s="297">
        <v>3600</v>
      </c>
      <c r="AP184" s="302">
        <v>1.1015514809590974</v>
      </c>
      <c r="AQ184" s="306">
        <v>37630</v>
      </c>
      <c r="AR184" s="297">
        <v>1420</v>
      </c>
      <c r="AS184" s="311">
        <v>1.0377358490566038</v>
      </c>
      <c r="AU184" s="352">
        <v>178</v>
      </c>
      <c r="AV184" s="289">
        <v>36500</v>
      </c>
      <c r="AW184" s="289">
        <v>40150</v>
      </c>
      <c r="AX184" s="297">
        <v>35470</v>
      </c>
      <c r="AY184" s="297">
        <v>4680</v>
      </c>
      <c r="AZ184" s="302">
        <v>1.1319424866084016</v>
      </c>
      <c r="BA184" s="306">
        <v>37650</v>
      </c>
      <c r="BB184" s="297">
        <v>2500</v>
      </c>
      <c r="BC184" s="311">
        <v>1.0664010624169986</v>
      </c>
      <c r="BE184" s="352">
        <v>178</v>
      </c>
      <c r="BF184" s="289">
        <v>37500</v>
      </c>
      <c r="BG184" s="289">
        <v>41250</v>
      </c>
      <c r="BH184" s="297">
        <v>35610</v>
      </c>
      <c r="BI184" s="297">
        <v>5640</v>
      </c>
      <c r="BJ184" s="302">
        <v>1.1583824768323505</v>
      </c>
      <c r="BK184" s="306">
        <v>37790</v>
      </c>
      <c r="BL184" s="297">
        <v>3460</v>
      </c>
      <c r="BM184" s="311">
        <v>1.0915586133897857</v>
      </c>
      <c r="BO184" s="352">
        <v>178</v>
      </c>
      <c r="BP184" s="289">
        <v>40000</v>
      </c>
      <c r="BQ184" s="289">
        <v>44000</v>
      </c>
      <c r="BR184" s="297">
        <v>36000</v>
      </c>
      <c r="BS184" s="297">
        <v>8000</v>
      </c>
      <c r="BT184" s="302">
        <v>1.2222222222222223</v>
      </c>
      <c r="BU184" s="306">
        <v>38180</v>
      </c>
      <c r="BV184" s="297">
        <v>5820</v>
      </c>
      <c r="BW184" s="311">
        <v>1.1524358302776323</v>
      </c>
      <c r="BY184" s="352">
        <v>178</v>
      </c>
      <c r="BZ184" s="289">
        <v>42500</v>
      </c>
      <c r="CA184" s="289">
        <v>46750.000000000007</v>
      </c>
      <c r="CB184" s="297">
        <v>36230</v>
      </c>
      <c r="CC184" s="297">
        <v>10520.000000000007</v>
      </c>
      <c r="CD184" s="302">
        <v>1.2903670990891529</v>
      </c>
      <c r="CE184" s="306">
        <v>38410</v>
      </c>
      <c r="CF184" s="297">
        <v>8340.0000000000073</v>
      </c>
      <c r="CG184" s="311">
        <v>1.2171309554803438</v>
      </c>
    </row>
    <row r="185" spans="5:85">
      <c r="E185" s="289">
        <v>37950</v>
      </c>
      <c r="G185" s="352">
        <v>179</v>
      </c>
      <c r="H185" s="289">
        <v>34000</v>
      </c>
      <c r="I185" s="289">
        <v>37400</v>
      </c>
      <c r="J185" s="297">
        <v>33730</v>
      </c>
      <c r="K185" s="297">
        <v>3670</v>
      </c>
      <c r="L185" s="302">
        <v>1.1088052179069079</v>
      </c>
      <c r="M185" s="306">
        <v>35920</v>
      </c>
      <c r="N185" s="297">
        <v>1480</v>
      </c>
      <c r="O185" s="311">
        <v>1.0412026726057906</v>
      </c>
      <c r="Q185" s="352">
        <v>179</v>
      </c>
      <c r="R185" s="289">
        <v>34700</v>
      </c>
      <c r="S185" s="289">
        <v>38170</v>
      </c>
      <c r="T185" s="297">
        <v>33740</v>
      </c>
      <c r="U185" s="297">
        <v>4430</v>
      </c>
      <c r="V185" s="302">
        <v>1.1312981624184943</v>
      </c>
      <c r="W185" s="306">
        <v>35930</v>
      </c>
      <c r="X185" s="297">
        <v>2240</v>
      </c>
      <c r="Y185" s="311">
        <v>1.0623434455886447</v>
      </c>
      <c r="AA185" s="352">
        <v>179</v>
      </c>
      <c r="AB185" s="289">
        <v>35200</v>
      </c>
      <c r="AC185" s="289">
        <v>38720</v>
      </c>
      <c r="AD185" s="297">
        <v>35610</v>
      </c>
      <c r="AE185" s="297">
        <v>3110</v>
      </c>
      <c r="AF185" s="302">
        <v>1.0873350182532997</v>
      </c>
      <c r="AG185" s="306">
        <v>37800</v>
      </c>
      <c r="AH185" s="297">
        <v>920</v>
      </c>
      <c r="AI185" s="311">
        <v>1.0243386243386243</v>
      </c>
      <c r="AK185" s="352">
        <v>179</v>
      </c>
      <c r="AL185" s="289">
        <v>35700</v>
      </c>
      <c r="AM185" s="289">
        <v>39270</v>
      </c>
      <c r="AN185" s="297">
        <v>35660</v>
      </c>
      <c r="AO185" s="297">
        <v>3610</v>
      </c>
      <c r="AP185" s="302">
        <v>1.101233875490746</v>
      </c>
      <c r="AQ185" s="306">
        <v>37850</v>
      </c>
      <c r="AR185" s="297">
        <v>1420</v>
      </c>
      <c r="AS185" s="311">
        <v>1.0375165125495376</v>
      </c>
      <c r="AU185" s="352">
        <v>179</v>
      </c>
      <c r="AV185" s="289">
        <v>36700</v>
      </c>
      <c r="AW185" s="289">
        <v>40370</v>
      </c>
      <c r="AX185" s="297">
        <v>35680</v>
      </c>
      <c r="AY185" s="297">
        <v>4690</v>
      </c>
      <c r="AZ185" s="302">
        <v>1.1314461883408071</v>
      </c>
      <c r="BA185" s="306">
        <v>37870</v>
      </c>
      <c r="BB185" s="297">
        <v>2500</v>
      </c>
      <c r="BC185" s="311">
        <v>1.0660153155532084</v>
      </c>
      <c r="BE185" s="352">
        <v>179</v>
      </c>
      <c r="BF185" s="289">
        <v>37700</v>
      </c>
      <c r="BG185" s="289">
        <v>41470</v>
      </c>
      <c r="BH185" s="297">
        <v>35820</v>
      </c>
      <c r="BI185" s="297">
        <v>5650</v>
      </c>
      <c r="BJ185" s="302">
        <v>1.1577331099944166</v>
      </c>
      <c r="BK185" s="306">
        <v>38010</v>
      </c>
      <c r="BL185" s="297">
        <v>3460</v>
      </c>
      <c r="BM185" s="311">
        <v>1.0910286766640358</v>
      </c>
      <c r="BO185" s="352">
        <v>179</v>
      </c>
      <c r="BP185" s="289">
        <v>40200</v>
      </c>
      <c r="BQ185" s="289">
        <v>44220</v>
      </c>
      <c r="BR185" s="297">
        <v>36210</v>
      </c>
      <c r="BS185" s="297">
        <v>8010</v>
      </c>
      <c r="BT185" s="302">
        <v>1.2212096106048054</v>
      </c>
      <c r="BU185" s="306">
        <v>38400</v>
      </c>
      <c r="BV185" s="297">
        <v>5820</v>
      </c>
      <c r="BW185" s="311">
        <v>1.1515625</v>
      </c>
      <c r="BY185" s="352">
        <v>179</v>
      </c>
      <c r="BZ185" s="289">
        <v>42700</v>
      </c>
      <c r="CA185" s="289">
        <v>46970.000000000007</v>
      </c>
      <c r="CB185" s="297">
        <v>36440</v>
      </c>
      <c r="CC185" s="297">
        <v>10530.000000000007</v>
      </c>
      <c r="CD185" s="302">
        <v>1.288968166849616</v>
      </c>
      <c r="CE185" s="306">
        <v>38630</v>
      </c>
      <c r="CF185" s="297">
        <v>8340.0000000000073</v>
      </c>
      <c r="CG185" s="311">
        <v>1.2158943826041939</v>
      </c>
    </row>
    <row r="186" spans="5:85">
      <c r="E186" s="289">
        <v>38170</v>
      </c>
      <c r="G186" s="352">
        <v>180</v>
      </c>
      <c r="H186" s="289">
        <v>34200</v>
      </c>
      <c r="I186" s="289">
        <v>37620</v>
      </c>
      <c r="J186" s="297">
        <v>33930</v>
      </c>
      <c r="K186" s="297">
        <v>3690</v>
      </c>
      <c r="L186" s="302">
        <v>1.1087533156498675</v>
      </c>
      <c r="M186" s="306">
        <v>36130</v>
      </c>
      <c r="N186" s="297">
        <v>1490</v>
      </c>
      <c r="O186" s="311">
        <v>1.0412399667866039</v>
      </c>
      <c r="Q186" s="352">
        <v>180</v>
      </c>
      <c r="R186" s="289">
        <v>34900</v>
      </c>
      <c r="S186" s="289">
        <v>38390</v>
      </c>
      <c r="T186" s="297">
        <v>33940</v>
      </c>
      <c r="U186" s="297">
        <v>4450</v>
      </c>
      <c r="V186" s="302">
        <v>1.1311137301119623</v>
      </c>
      <c r="W186" s="306">
        <v>36140</v>
      </c>
      <c r="X186" s="297">
        <v>2250</v>
      </c>
      <c r="Y186" s="311">
        <v>1.0622578859988931</v>
      </c>
      <c r="AA186" s="352">
        <v>180</v>
      </c>
      <c r="AB186" s="289">
        <v>35400</v>
      </c>
      <c r="AC186" s="289">
        <v>38940</v>
      </c>
      <c r="AD186" s="297">
        <v>35820</v>
      </c>
      <c r="AE186" s="297">
        <v>3120</v>
      </c>
      <c r="AF186" s="302">
        <v>1.0871021775544389</v>
      </c>
      <c r="AG186" s="306">
        <v>38020</v>
      </c>
      <c r="AH186" s="297">
        <v>920</v>
      </c>
      <c r="AI186" s="311">
        <v>1.0241977906365072</v>
      </c>
      <c r="AK186" s="352">
        <v>180</v>
      </c>
      <c r="AL186" s="289">
        <v>35900</v>
      </c>
      <c r="AM186" s="289">
        <v>39490</v>
      </c>
      <c r="AN186" s="297">
        <v>35870</v>
      </c>
      <c r="AO186" s="297">
        <v>3620</v>
      </c>
      <c r="AP186" s="302">
        <v>1.1009199888486201</v>
      </c>
      <c r="AQ186" s="306">
        <v>38070</v>
      </c>
      <c r="AR186" s="297">
        <v>1420</v>
      </c>
      <c r="AS186" s="311">
        <v>1.0372997110585762</v>
      </c>
      <c r="AU186" s="352">
        <v>180</v>
      </c>
      <c r="AV186" s="289">
        <v>36900</v>
      </c>
      <c r="AW186" s="289">
        <v>40590</v>
      </c>
      <c r="AX186" s="297">
        <v>35890</v>
      </c>
      <c r="AY186" s="297">
        <v>4700</v>
      </c>
      <c r="AZ186" s="302">
        <v>1.1309556979660071</v>
      </c>
      <c r="BA186" s="306">
        <v>38090</v>
      </c>
      <c r="BB186" s="297">
        <v>2500</v>
      </c>
      <c r="BC186" s="311">
        <v>1.0656340246783933</v>
      </c>
      <c r="BE186" s="352">
        <v>180</v>
      </c>
      <c r="BF186" s="289">
        <v>37900</v>
      </c>
      <c r="BG186" s="289">
        <v>41690</v>
      </c>
      <c r="BH186" s="297">
        <v>36030</v>
      </c>
      <c r="BI186" s="297">
        <v>5660</v>
      </c>
      <c r="BJ186" s="302">
        <v>1.1570913127948932</v>
      </c>
      <c r="BK186" s="306">
        <v>38230</v>
      </c>
      <c r="BL186" s="297">
        <v>3460</v>
      </c>
      <c r="BM186" s="311">
        <v>1.0905048391315721</v>
      </c>
      <c r="BO186" s="352">
        <v>180</v>
      </c>
      <c r="BP186" s="289">
        <v>40400</v>
      </c>
      <c r="BQ186" s="289">
        <v>44440</v>
      </c>
      <c r="BR186" s="297">
        <v>36420</v>
      </c>
      <c r="BS186" s="297">
        <v>8020</v>
      </c>
      <c r="BT186" s="302">
        <v>1.2202086765513454</v>
      </c>
      <c r="BU186" s="306">
        <v>38620</v>
      </c>
      <c r="BV186" s="297">
        <v>5820</v>
      </c>
      <c r="BW186" s="311">
        <v>1.1506991196271361</v>
      </c>
      <c r="BY186" s="352">
        <v>180</v>
      </c>
      <c r="BZ186" s="289">
        <v>42900</v>
      </c>
      <c r="CA186" s="289">
        <v>47190.000000000007</v>
      </c>
      <c r="CB186" s="297">
        <v>36650</v>
      </c>
      <c r="CC186" s="297">
        <v>10540.000000000007</v>
      </c>
      <c r="CD186" s="302">
        <v>1.2875852660300138</v>
      </c>
      <c r="CE186" s="306">
        <v>38850</v>
      </c>
      <c r="CF186" s="297">
        <v>8340.0000000000073</v>
      </c>
      <c r="CG186" s="311">
        <v>1.214671814671815</v>
      </c>
    </row>
    <row r="187" spans="5:85">
      <c r="E187" s="289">
        <v>38390</v>
      </c>
      <c r="G187" s="352">
        <v>181</v>
      </c>
      <c r="H187" s="289">
        <v>34400</v>
      </c>
      <c r="I187" s="289">
        <v>37840</v>
      </c>
      <c r="J187" s="297">
        <v>34130</v>
      </c>
      <c r="K187" s="297">
        <v>3710</v>
      </c>
      <c r="L187" s="302">
        <v>1.1087020216818049</v>
      </c>
      <c r="M187" s="306">
        <v>36340</v>
      </c>
      <c r="N187" s="297">
        <v>1500</v>
      </c>
      <c r="O187" s="311">
        <v>1.0412768299394606</v>
      </c>
      <c r="Q187" s="352">
        <v>181</v>
      </c>
      <c r="R187" s="289">
        <v>35100</v>
      </c>
      <c r="S187" s="289">
        <v>38610</v>
      </c>
      <c r="T187" s="297">
        <v>34140</v>
      </c>
      <c r="U187" s="297">
        <v>4470</v>
      </c>
      <c r="V187" s="302">
        <v>1.1309314586994728</v>
      </c>
      <c r="W187" s="306">
        <v>36350</v>
      </c>
      <c r="X187" s="297">
        <v>2260</v>
      </c>
      <c r="Y187" s="311">
        <v>1.0621733149931225</v>
      </c>
      <c r="AA187" s="352">
        <v>181</v>
      </c>
      <c r="AB187" s="289">
        <v>35600</v>
      </c>
      <c r="AC187" s="289">
        <v>39160</v>
      </c>
      <c r="AD187" s="297">
        <v>36030</v>
      </c>
      <c r="AE187" s="297">
        <v>3130</v>
      </c>
      <c r="AF187" s="302">
        <v>1.0868720510685539</v>
      </c>
      <c r="AG187" s="306">
        <v>38240</v>
      </c>
      <c r="AH187" s="297">
        <v>920</v>
      </c>
      <c r="AI187" s="311">
        <v>1.0240585774058577</v>
      </c>
      <c r="AK187" s="352">
        <v>181</v>
      </c>
      <c r="AL187" s="289">
        <v>36100</v>
      </c>
      <c r="AM187" s="289">
        <v>39710</v>
      </c>
      <c r="AN187" s="297">
        <v>36080</v>
      </c>
      <c r="AO187" s="297">
        <v>3630</v>
      </c>
      <c r="AP187" s="302">
        <v>1.100609756097561</v>
      </c>
      <c r="AQ187" s="306">
        <v>38290</v>
      </c>
      <c r="AR187" s="297">
        <v>1420</v>
      </c>
      <c r="AS187" s="311">
        <v>1.0370854008879602</v>
      </c>
      <c r="AU187" s="352">
        <v>181</v>
      </c>
      <c r="AV187" s="289">
        <v>37100</v>
      </c>
      <c r="AW187" s="289">
        <v>40810</v>
      </c>
      <c r="AX187" s="297">
        <v>36100</v>
      </c>
      <c r="AY187" s="297">
        <v>4710</v>
      </c>
      <c r="AZ187" s="302">
        <v>1.1304709141274238</v>
      </c>
      <c r="BA187" s="306">
        <v>38310</v>
      </c>
      <c r="BB187" s="297">
        <v>2500</v>
      </c>
      <c r="BC187" s="311">
        <v>1.0652571130253197</v>
      </c>
      <c r="BE187" s="352">
        <v>181</v>
      </c>
      <c r="BF187" s="289">
        <v>38100</v>
      </c>
      <c r="BG187" s="289">
        <v>41910</v>
      </c>
      <c r="BH187" s="297">
        <v>36240</v>
      </c>
      <c r="BI187" s="297">
        <v>5670</v>
      </c>
      <c r="BJ187" s="302">
        <v>1.1564569536423841</v>
      </c>
      <c r="BK187" s="306">
        <v>38450</v>
      </c>
      <c r="BL187" s="297">
        <v>3460</v>
      </c>
      <c r="BM187" s="311">
        <v>1.0899869960988295</v>
      </c>
      <c r="BO187" s="352">
        <v>181</v>
      </c>
      <c r="BP187" s="289">
        <v>40600</v>
      </c>
      <c r="BQ187" s="289">
        <v>44660</v>
      </c>
      <c r="BR187" s="297">
        <v>36630</v>
      </c>
      <c r="BS187" s="297">
        <v>8030</v>
      </c>
      <c r="BT187" s="302">
        <v>1.2192192192192193</v>
      </c>
      <c r="BU187" s="306">
        <v>38840</v>
      </c>
      <c r="BV187" s="297">
        <v>5820</v>
      </c>
      <c r="BW187" s="311">
        <v>1.1498455200823894</v>
      </c>
      <c r="BY187" s="352">
        <v>181</v>
      </c>
      <c r="BZ187" s="289">
        <v>43100</v>
      </c>
      <c r="CA187" s="289">
        <v>47410.000000000007</v>
      </c>
      <c r="CB187" s="297">
        <v>36860</v>
      </c>
      <c r="CC187" s="297">
        <v>10550.000000000007</v>
      </c>
      <c r="CD187" s="302">
        <v>1.2862181226261533</v>
      </c>
      <c r="CE187" s="306">
        <v>39070</v>
      </c>
      <c r="CF187" s="297">
        <v>8340.0000000000073</v>
      </c>
      <c r="CG187" s="311">
        <v>1.2134630151011008</v>
      </c>
    </row>
    <row r="188" spans="5:85">
      <c r="E188" s="289">
        <v>38610</v>
      </c>
      <c r="G188" s="352">
        <v>182</v>
      </c>
      <c r="H188" s="289">
        <v>34600</v>
      </c>
      <c r="I188" s="289">
        <v>38060</v>
      </c>
      <c r="J188" s="297">
        <v>34330</v>
      </c>
      <c r="K188" s="297">
        <v>3730</v>
      </c>
      <c r="L188" s="302">
        <v>1.1086513253713952</v>
      </c>
      <c r="M188" s="306">
        <v>36550</v>
      </c>
      <c r="N188" s="297">
        <v>1510</v>
      </c>
      <c r="O188" s="311">
        <v>1.0413132694938441</v>
      </c>
      <c r="Q188" s="352">
        <v>182</v>
      </c>
      <c r="R188" s="289">
        <v>35300</v>
      </c>
      <c r="S188" s="289">
        <v>38830</v>
      </c>
      <c r="T188" s="297">
        <v>34340</v>
      </c>
      <c r="U188" s="297">
        <v>4490</v>
      </c>
      <c r="V188" s="302">
        <v>1.1307513104251601</v>
      </c>
      <c r="W188" s="306">
        <v>36560</v>
      </c>
      <c r="X188" s="297">
        <v>2270</v>
      </c>
      <c r="Y188" s="311">
        <v>1.0620897155361051</v>
      </c>
      <c r="AA188" s="352">
        <v>182</v>
      </c>
      <c r="AB188" s="289">
        <v>35800</v>
      </c>
      <c r="AC188" s="289">
        <v>39380</v>
      </c>
      <c r="AD188" s="297">
        <v>36240</v>
      </c>
      <c r="AE188" s="297">
        <v>3140</v>
      </c>
      <c r="AF188" s="302">
        <v>1.0866445916114791</v>
      </c>
      <c r="AG188" s="306">
        <v>38460</v>
      </c>
      <c r="AH188" s="297">
        <v>920</v>
      </c>
      <c r="AI188" s="311">
        <v>1.0239209568382734</v>
      </c>
      <c r="AK188" s="352">
        <v>182</v>
      </c>
      <c r="AL188" s="289">
        <v>36300</v>
      </c>
      <c r="AM188" s="289">
        <v>39930</v>
      </c>
      <c r="AN188" s="297">
        <v>36280</v>
      </c>
      <c r="AO188" s="297">
        <v>3650</v>
      </c>
      <c r="AP188" s="302">
        <v>1.100606394707828</v>
      </c>
      <c r="AQ188" s="306">
        <v>38510</v>
      </c>
      <c r="AR188" s="297">
        <v>1420</v>
      </c>
      <c r="AS188" s="311">
        <v>1.0368735393404311</v>
      </c>
      <c r="AU188" s="352">
        <v>182</v>
      </c>
      <c r="AV188" s="289">
        <v>37300</v>
      </c>
      <c r="AW188" s="289">
        <v>41030</v>
      </c>
      <c r="AX188" s="297">
        <v>36310</v>
      </c>
      <c r="AY188" s="297">
        <v>4720</v>
      </c>
      <c r="AZ188" s="302">
        <v>1.1299917378132747</v>
      </c>
      <c r="BA188" s="306">
        <v>38530</v>
      </c>
      <c r="BB188" s="297">
        <v>2500</v>
      </c>
      <c r="BC188" s="311">
        <v>1.0648845055800675</v>
      </c>
      <c r="BE188" s="352">
        <v>182</v>
      </c>
      <c r="BF188" s="289">
        <v>38300</v>
      </c>
      <c r="BG188" s="289">
        <v>42130</v>
      </c>
      <c r="BH188" s="297">
        <v>36450</v>
      </c>
      <c r="BI188" s="297">
        <v>5680</v>
      </c>
      <c r="BJ188" s="302">
        <v>1.1558299039780522</v>
      </c>
      <c r="BK188" s="306">
        <v>38670</v>
      </c>
      <c r="BL188" s="297">
        <v>3460</v>
      </c>
      <c r="BM188" s="311">
        <v>1.0894750452547195</v>
      </c>
      <c r="BO188" s="352">
        <v>182</v>
      </c>
      <c r="BP188" s="289">
        <v>40800</v>
      </c>
      <c r="BQ188" s="289">
        <v>44880</v>
      </c>
      <c r="BR188" s="297">
        <v>36830</v>
      </c>
      <c r="BS188" s="297">
        <v>8050</v>
      </c>
      <c r="BT188" s="302">
        <v>1.2185718164539778</v>
      </c>
      <c r="BU188" s="306">
        <v>39060</v>
      </c>
      <c r="BV188" s="297">
        <v>5820</v>
      </c>
      <c r="BW188" s="311">
        <v>1.1490015360983103</v>
      </c>
      <c r="BY188" s="352">
        <v>182</v>
      </c>
      <c r="BZ188" s="289">
        <v>43300</v>
      </c>
      <c r="CA188" s="289">
        <v>47630.000000000007</v>
      </c>
      <c r="CB188" s="297">
        <v>37070</v>
      </c>
      <c r="CC188" s="297">
        <v>10560.000000000007</v>
      </c>
      <c r="CD188" s="302">
        <v>1.2848664688427303</v>
      </c>
      <c r="CE188" s="306">
        <v>39290</v>
      </c>
      <c r="CF188" s="297">
        <v>8340.0000000000073</v>
      </c>
      <c r="CG188" s="311">
        <v>1.2122677526088066</v>
      </c>
    </row>
    <row r="189" spans="5:85">
      <c r="E189" s="289">
        <v>38830</v>
      </c>
      <c r="G189" s="352">
        <v>183</v>
      </c>
      <c r="H189" s="289">
        <v>34800</v>
      </c>
      <c r="I189" s="289">
        <v>38280</v>
      </c>
      <c r="J189" s="297">
        <v>34520</v>
      </c>
      <c r="K189" s="297">
        <v>3760</v>
      </c>
      <c r="L189" s="302">
        <v>1.1089223638470451</v>
      </c>
      <c r="M189" s="306">
        <v>36760</v>
      </c>
      <c r="N189" s="297">
        <v>1520</v>
      </c>
      <c r="O189" s="311">
        <v>1.0413492927094667</v>
      </c>
      <c r="Q189" s="352">
        <v>183</v>
      </c>
      <c r="R189" s="289">
        <v>35500</v>
      </c>
      <c r="S189" s="289">
        <v>39050</v>
      </c>
      <c r="T189" s="297">
        <v>34540</v>
      </c>
      <c r="U189" s="297">
        <v>4510</v>
      </c>
      <c r="V189" s="302">
        <v>1.1305732484076434</v>
      </c>
      <c r="W189" s="306">
        <v>36770</v>
      </c>
      <c r="X189" s="297">
        <v>2280</v>
      </c>
      <c r="Y189" s="311">
        <v>1.0620070709817786</v>
      </c>
      <c r="AA189" s="352">
        <v>183</v>
      </c>
      <c r="AB189" s="289">
        <v>36000</v>
      </c>
      <c r="AC189" s="289">
        <v>39600</v>
      </c>
      <c r="AD189" s="297">
        <v>36450</v>
      </c>
      <c r="AE189" s="297">
        <v>3150</v>
      </c>
      <c r="AF189" s="302">
        <v>1.0864197530864197</v>
      </c>
      <c r="AG189" s="306">
        <v>38680</v>
      </c>
      <c r="AH189" s="297">
        <v>920</v>
      </c>
      <c r="AI189" s="311">
        <v>1.0237849017580145</v>
      </c>
      <c r="AK189" s="352">
        <v>183</v>
      </c>
      <c r="AL189" s="289">
        <v>36500</v>
      </c>
      <c r="AM189" s="289">
        <v>40150</v>
      </c>
      <c r="AN189" s="297">
        <v>36490</v>
      </c>
      <c r="AO189" s="297">
        <v>3660</v>
      </c>
      <c r="AP189" s="302">
        <v>1.1003014524527268</v>
      </c>
      <c r="AQ189" s="306">
        <v>38730</v>
      </c>
      <c r="AR189" s="297">
        <v>1420</v>
      </c>
      <c r="AS189" s="311">
        <v>1.0366640846888717</v>
      </c>
      <c r="AU189" s="352">
        <v>183</v>
      </c>
      <c r="AV189" s="289">
        <v>37500</v>
      </c>
      <c r="AW189" s="289">
        <v>41250</v>
      </c>
      <c r="AX189" s="297">
        <v>36520</v>
      </c>
      <c r="AY189" s="297">
        <v>4730</v>
      </c>
      <c r="AZ189" s="302">
        <v>1.1295180722891567</v>
      </c>
      <c r="BA189" s="306">
        <v>38750</v>
      </c>
      <c r="BB189" s="297">
        <v>2500</v>
      </c>
      <c r="BC189" s="311">
        <v>1.064516129032258</v>
      </c>
      <c r="BE189" s="352">
        <v>183</v>
      </c>
      <c r="BF189" s="289">
        <v>38500</v>
      </c>
      <c r="BG189" s="289">
        <v>42350</v>
      </c>
      <c r="BH189" s="297">
        <v>36660</v>
      </c>
      <c r="BI189" s="297">
        <v>5690</v>
      </c>
      <c r="BJ189" s="302">
        <v>1.1552100381887616</v>
      </c>
      <c r="BK189" s="306">
        <v>38890</v>
      </c>
      <c r="BL189" s="297">
        <v>3460</v>
      </c>
      <c r="BM189" s="311">
        <v>1.0889688866032399</v>
      </c>
      <c r="BO189" s="352">
        <v>183</v>
      </c>
      <c r="BP189" s="289">
        <v>41000</v>
      </c>
      <c r="BQ189" s="289">
        <v>45100.000000000007</v>
      </c>
      <c r="BR189" s="297">
        <v>37040</v>
      </c>
      <c r="BS189" s="297">
        <v>8060.0000000000073</v>
      </c>
      <c r="BT189" s="302">
        <v>1.2176025917926567</v>
      </c>
      <c r="BU189" s="306">
        <v>39280</v>
      </c>
      <c r="BV189" s="297">
        <v>5820.0000000000073</v>
      </c>
      <c r="BW189" s="311">
        <v>1.1481670061099798</v>
      </c>
      <c r="BY189" s="352">
        <v>183</v>
      </c>
      <c r="BZ189" s="289">
        <v>43500</v>
      </c>
      <c r="CA189" s="289">
        <v>47850.000000000007</v>
      </c>
      <c r="CB189" s="297">
        <v>37270</v>
      </c>
      <c r="CC189" s="297">
        <v>10580.000000000007</v>
      </c>
      <c r="CD189" s="302">
        <v>1.2838744298363296</v>
      </c>
      <c r="CE189" s="306">
        <v>39510</v>
      </c>
      <c r="CF189" s="297">
        <v>8340.0000000000073</v>
      </c>
      <c r="CG189" s="311">
        <v>1.2110858010630221</v>
      </c>
    </row>
    <row r="190" spans="5:85">
      <c r="E190" s="289">
        <v>39050</v>
      </c>
      <c r="G190" s="352">
        <v>184</v>
      </c>
      <c r="H190" s="289">
        <v>35000</v>
      </c>
      <c r="I190" s="289">
        <v>38500</v>
      </c>
      <c r="J190" s="297">
        <v>34720</v>
      </c>
      <c r="K190" s="297">
        <v>3780</v>
      </c>
      <c r="L190" s="302">
        <v>1.1088709677419355</v>
      </c>
      <c r="M190" s="306">
        <v>36970</v>
      </c>
      <c r="N190" s="297">
        <v>1530</v>
      </c>
      <c r="O190" s="311">
        <v>1.0413849066810927</v>
      </c>
      <c r="Q190" s="352">
        <v>184</v>
      </c>
      <c r="R190" s="289">
        <v>35700</v>
      </c>
      <c r="S190" s="289">
        <v>39270</v>
      </c>
      <c r="T190" s="297">
        <v>34730</v>
      </c>
      <c r="U190" s="297">
        <v>4540</v>
      </c>
      <c r="V190" s="302">
        <v>1.130722718111143</v>
      </c>
      <c r="W190" s="306">
        <v>36980</v>
      </c>
      <c r="X190" s="297">
        <v>2290</v>
      </c>
      <c r="Y190" s="311">
        <v>1.0619253650621958</v>
      </c>
      <c r="AA190" s="352">
        <v>184</v>
      </c>
      <c r="AB190" s="289">
        <v>36200</v>
      </c>
      <c r="AC190" s="289">
        <v>39820</v>
      </c>
      <c r="AD190" s="297">
        <v>36660</v>
      </c>
      <c r="AE190" s="297">
        <v>3160</v>
      </c>
      <c r="AF190" s="302">
        <v>1.0861974904528096</v>
      </c>
      <c r="AG190" s="306">
        <v>38900</v>
      </c>
      <c r="AH190" s="297">
        <v>920</v>
      </c>
      <c r="AI190" s="311">
        <v>1.023650385604113</v>
      </c>
      <c r="AK190" s="352">
        <v>184</v>
      </c>
      <c r="AL190" s="289">
        <v>36700</v>
      </c>
      <c r="AM190" s="289">
        <v>40370</v>
      </c>
      <c r="AN190" s="297">
        <v>36700</v>
      </c>
      <c r="AO190" s="297">
        <v>3670</v>
      </c>
      <c r="AP190" s="302">
        <v>1.1000000000000001</v>
      </c>
      <c r="AQ190" s="306">
        <v>38950</v>
      </c>
      <c r="AR190" s="297">
        <v>1420</v>
      </c>
      <c r="AS190" s="311">
        <v>1.036456996148909</v>
      </c>
      <c r="AU190" s="352">
        <v>184</v>
      </c>
      <c r="AV190" s="289">
        <v>37700</v>
      </c>
      <c r="AW190" s="289">
        <v>41470</v>
      </c>
      <c r="AX190" s="297">
        <v>36720</v>
      </c>
      <c r="AY190" s="297">
        <v>4750</v>
      </c>
      <c r="AZ190" s="302">
        <v>1.1293572984749456</v>
      </c>
      <c r="BA190" s="306">
        <v>38970</v>
      </c>
      <c r="BB190" s="297">
        <v>2500</v>
      </c>
      <c r="BC190" s="311">
        <v>1.0641519117269695</v>
      </c>
      <c r="BE190" s="352">
        <v>184</v>
      </c>
      <c r="BF190" s="289">
        <v>38700</v>
      </c>
      <c r="BG190" s="289">
        <v>42570</v>
      </c>
      <c r="BH190" s="297">
        <v>36870</v>
      </c>
      <c r="BI190" s="297">
        <v>5700</v>
      </c>
      <c r="BJ190" s="302">
        <v>1.1545972335231895</v>
      </c>
      <c r="BK190" s="306">
        <v>39110</v>
      </c>
      <c r="BL190" s="297">
        <v>3460</v>
      </c>
      <c r="BM190" s="311">
        <v>1.0884684223983636</v>
      </c>
      <c r="BO190" s="352">
        <v>184</v>
      </c>
      <c r="BP190" s="289">
        <v>41200</v>
      </c>
      <c r="BQ190" s="289">
        <v>45320.000000000007</v>
      </c>
      <c r="BR190" s="297">
        <v>37250</v>
      </c>
      <c r="BS190" s="297">
        <v>8070.0000000000073</v>
      </c>
      <c r="BT190" s="302">
        <v>1.2166442953020136</v>
      </c>
      <c r="BU190" s="306">
        <v>39500</v>
      </c>
      <c r="BV190" s="297">
        <v>5820.0000000000073</v>
      </c>
      <c r="BW190" s="311">
        <v>1.1473417721518988</v>
      </c>
      <c r="BY190" s="352">
        <v>184</v>
      </c>
      <c r="BZ190" s="289">
        <v>43700</v>
      </c>
      <c r="CA190" s="289">
        <v>48070.000000000007</v>
      </c>
      <c r="CB190" s="297">
        <v>37480</v>
      </c>
      <c r="CC190" s="297">
        <v>10590.000000000007</v>
      </c>
      <c r="CD190" s="302">
        <v>1.2825506937033087</v>
      </c>
      <c r="CE190" s="306">
        <v>39730</v>
      </c>
      <c r="CF190" s="297">
        <v>8340.0000000000073</v>
      </c>
      <c r="CG190" s="311">
        <v>1.2099169393405489</v>
      </c>
    </row>
    <row r="191" spans="5:85">
      <c r="E191" s="289">
        <v>39270</v>
      </c>
      <c r="G191" s="352">
        <v>185</v>
      </c>
      <c r="H191" s="289">
        <v>35200</v>
      </c>
      <c r="I191" s="289">
        <v>38720</v>
      </c>
      <c r="J191" s="297">
        <v>34920</v>
      </c>
      <c r="K191" s="297">
        <v>3800</v>
      </c>
      <c r="L191" s="302">
        <v>1.1088201603665522</v>
      </c>
      <c r="M191" s="306">
        <v>37180</v>
      </c>
      <c r="N191" s="297">
        <v>1540</v>
      </c>
      <c r="O191" s="311">
        <v>1.0414201183431953</v>
      </c>
      <c r="Q191" s="352">
        <v>185</v>
      </c>
      <c r="R191" s="289">
        <v>35900</v>
      </c>
      <c r="S191" s="289">
        <v>39490</v>
      </c>
      <c r="T191" s="297">
        <v>34930</v>
      </c>
      <c r="U191" s="297">
        <v>4560</v>
      </c>
      <c r="V191" s="302">
        <v>1.1305468079015173</v>
      </c>
      <c r="W191" s="306">
        <v>37190</v>
      </c>
      <c r="X191" s="297">
        <v>2300</v>
      </c>
      <c r="Y191" s="311">
        <v>1.0618445818768487</v>
      </c>
      <c r="AA191" s="352">
        <v>185</v>
      </c>
      <c r="AB191" s="289">
        <v>36400</v>
      </c>
      <c r="AC191" s="289">
        <v>40040</v>
      </c>
      <c r="AD191" s="297">
        <v>36870</v>
      </c>
      <c r="AE191" s="297">
        <v>3170</v>
      </c>
      <c r="AF191" s="302">
        <v>1.0859777596962299</v>
      </c>
      <c r="AG191" s="306">
        <v>39120</v>
      </c>
      <c r="AH191" s="297">
        <v>920</v>
      </c>
      <c r="AI191" s="311">
        <v>1.0235173824130879</v>
      </c>
      <c r="AK191" s="352">
        <v>185</v>
      </c>
      <c r="AL191" s="289">
        <v>36900</v>
      </c>
      <c r="AM191" s="289">
        <v>40590</v>
      </c>
      <c r="AN191" s="297">
        <v>36910</v>
      </c>
      <c r="AO191" s="297">
        <v>3680</v>
      </c>
      <c r="AP191" s="302">
        <v>1.0997019777837984</v>
      </c>
      <c r="AQ191" s="306">
        <v>39170</v>
      </c>
      <c r="AR191" s="297">
        <v>1420</v>
      </c>
      <c r="AS191" s="311">
        <v>1.036252233852438</v>
      </c>
      <c r="AU191" s="352">
        <v>185</v>
      </c>
      <c r="AV191" s="289">
        <v>37900</v>
      </c>
      <c r="AW191" s="289">
        <v>41690</v>
      </c>
      <c r="AX191" s="297">
        <v>36930</v>
      </c>
      <c r="AY191" s="297">
        <v>4760</v>
      </c>
      <c r="AZ191" s="302">
        <v>1.1288924993230436</v>
      </c>
      <c r="BA191" s="306">
        <v>39190</v>
      </c>
      <c r="BB191" s="297">
        <v>2500</v>
      </c>
      <c r="BC191" s="311">
        <v>1.06379178361827</v>
      </c>
      <c r="BE191" s="352">
        <v>185</v>
      </c>
      <c r="BF191" s="289">
        <v>38900</v>
      </c>
      <c r="BG191" s="289">
        <v>42790</v>
      </c>
      <c r="BH191" s="297">
        <v>37080</v>
      </c>
      <c r="BI191" s="297">
        <v>5710</v>
      </c>
      <c r="BJ191" s="302">
        <v>1.1539913700107876</v>
      </c>
      <c r="BK191" s="306">
        <v>39330</v>
      </c>
      <c r="BL191" s="297">
        <v>3460</v>
      </c>
      <c r="BM191" s="311">
        <v>1.0879735570811087</v>
      </c>
      <c r="BO191" s="352">
        <v>185</v>
      </c>
      <c r="BP191" s="289">
        <v>41400</v>
      </c>
      <c r="BQ191" s="289">
        <v>45540.000000000007</v>
      </c>
      <c r="BR191" s="297">
        <v>37460</v>
      </c>
      <c r="BS191" s="297">
        <v>8080.0000000000073</v>
      </c>
      <c r="BT191" s="302">
        <v>1.215696743192739</v>
      </c>
      <c r="BU191" s="306">
        <v>39720</v>
      </c>
      <c r="BV191" s="297">
        <v>5820.0000000000073</v>
      </c>
      <c r="BW191" s="311">
        <v>1.1465256797583083</v>
      </c>
      <c r="BY191" s="352">
        <v>185</v>
      </c>
      <c r="BZ191" s="289">
        <v>43900</v>
      </c>
      <c r="CA191" s="289">
        <v>48290.000000000007</v>
      </c>
      <c r="CB191" s="297">
        <v>37690</v>
      </c>
      <c r="CC191" s="297">
        <v>10600.000000000007</v>
      </c>
      <c r="CD191" s="302">
        <v>1.2812417086760415</v>
      </c>
      <c r="CE191" s="306">
        <v>39950</v>
      </c>
      <c r="CF191" s="297">
        <v>8340.0000000000073</v>
      </c>
      <c r="CG191" s="311">
        <v>1.2087609511889865</v>
      </c>
    </row>
    <row r="192" spans="5:85">
      <c r="E192" s="289">
        <v>39490</v>
      </c>
      <c r="G192" s="352">
        <v>186</v>
      </c>
      <c r="H192" s="289">
        <v>35400</v>
      </c>
      <c r="I192" s="289">
        <v>38940</v>
      </c>
      <c r="J192" s="297">
        <v>35120</v>
      </c>
      <c r="K192" s="297">
        <v>3820</v>
      </c>
      <c r="L192" s="302">
        <v>1.1087699316628701</v>
      </c>
      <c r="M192" s="306">
        <v>37380</v>
      </c>
      <c r="N192" s="297">
        <v>1560</v>
      </c>
      <c r="O192" s="311">
        <v>1.0417335473515248</v>
      </c>
      <c r="Q192" s="352">
        <v>186</v>
      </c>
      <c r="R192" s="289">
        <v>36100</v>
      </c>
      <c r="S192" s="289">
        <v>39710</v>
      </c>
      <c r="T192" s="297">
        <v>35130</v>
      </c>
      <c r="U192" s="297">
        <v>4580</v>
      </c>
      <c r="V192" s="302">
        <v>1.130372900654711</v>
      </c>
      <c r="W192" s="306">
        <v>37400</v>
      </c>
      <c r="X192" s="297">
        <v>2310</v>
      </c>
      <c r="Y192" s="311">
        <v>1.0617647058823529</v>
      </c>
      <c r="AA192" s="352">
        <v>186</v>
      </c>
      <c r="AB192" s="289">
        <v>36600</v>
      </c>
      <c r="AC192" s="289">
        <v>40260</v>
      </c>
      <c r="AD192" s="297">
        <v>37080</v>
      </c>
      <c r="AE192" s="297">
        <v>3180</v>
      </c>
      <c r="AF192" s="302">
        <v>1.0857605177993528</v>
      </c>
      <c r="AG192" s="306">
        <v>39340</v>
      </c>
      <c r="AH192" s="297">
        <v>920</v>
      </c>
      <c r="AI192" s="311">
        <v>1.0233858668022369</v>
      </c>
      <c r="AK192" s="352">
        <v>186</v>
      </c>
      <c r="AL192" s="289">
        <v>37100</v>
      </c>
      <c r="AM192" s="289">
        <v>40810</v>
      </c>
      <c r="AN192" s="297">
        <v>37120</v>
      </c>
      <c r="AO192" s="297">
        <v>3690</v>
      </c>
      <c r="AP192" s="302">
        <v>1.0994073275862069</v>
      </c>
      <c r="AQ192" s="306">
        <v>39390</v>
      </c>
      <c r="AR192" s="297">
        <v>1420</v>
      </c>
      <c r="AS192" s="311">
        <v>1.0360497588220361</v>
      </c>
      <c r="AU192" s="352">
        <v>186</v>
      </c>
      <c r="AV192" s="289">
        <v>38100</v>
      </c>
      <c r="AW192" s="289">
        <v>41910</v>
      </c>
      <c r="AX192" s="297">
        <v>37140</v>
      </c>
      <c r="AY192" s="297">
        <v>4770</v>
      </c>
      <c r="AZ192" s="302">
        <v>1.1284329563812601</v>
      </c>
      <c r="BA192" s="306">
        <v>39410</v>
      </c>
      <c r="BB192" s="297">
        <v>2500</v>
      </c>
      <c r="BC192" s="311">
        <v>1.0634356762243085</v>
      </c>
      <c r="BE192" s="352">
        <v>186</v>
      </c>
      <c r="BF192" s="289">
        <v>39100</v>
      </c>
      <c r="BG192" s="289">
        <v>43010</v>
      </c>
      <c r="BH192" s="297">
        <v>37290</v>
      </c>
      <c r="BI192" s="297">
        <v>5720</v>
      </c>
      <c r="BJ192" s="302">
        <v>1.1533923303834808</v>
      </c>
      <c r="BK192" s="306">
        <v>39550</v>
      </c>
      <c r="BL192" s="297">
        <v>3460</v>
      </c>
      <c r="BM192" s="311">
        <v>1.0874841972187106</v>
      </c>
      <c r="BO192" s="352">
        <v>186</v>
      </c>
      <c r="BP192" s="289">
        <v>41600</v>
      </c>
      <c r="BQ192" s="289">
        <v>45760.000000000007</v>
      </c>
      <c r="BR192" s="297">
        <v>37670</v>
      </c>
      <c r="BS192" s="297">
        <v>8090.0000000000073</v>
      </c>
      <c r="BT192" s="302">
        <v>1.2147597557738254</v>
      </c>
      <c r="BU192" s="306">
        <v>39940</v>
      </c>
      <c r="BV192" s="297">
        <v>5820.0000000000073</v>
      </c>
      <c r="BW192" s="311">
        <v>1.1457185778668004</v>
      </c>
      <c r="BY192" s="352">
        <v>186</v>
      </c>
      <c r="BZ192" s="289">
        <v>44100</v>
      </c>
      <c r="CA192" s="289">
        <v>48510.000000000007</v>
      </c>
      <c r="CB192" s="297">
        <v>37900</v>
      </c>
      <c r="CC192" s="297">
        <v>10610.000000000007</v>
      </c>
      <c r="CD192" s="302">
        <v>1.2799472295514513</v>
      </c>
      <c r="CE192" s="306">
        <v>40170</v>
      </c>
      <c r="CF192" s="297">
        <v>8340.0000000000073</v>
      </c>
      <c r="CG192" s="311">
        <v>1.2076176250933535</v>
      </c>
    </row>
    <row r="193" spans="5:85">
      <c r="E193" s="289">
        <v>39710</v>
      </c>
      <c r="G193" s="352">
        <v>187</v>
      </c>
      <c r="H193" s="289">
        <v>35600</v>
      </c>
      <c r="I193" s="289">
        <v>39160</v>
      </c>
      <c r="J193" s="297">
        <v>35320</v>
      </c>
      <c r="K193" s="297">
        <v>3840</v>
      </c>
      <c r="L193" s="302">
        <v>1.1087202718006794</v>
      </c>
      <c r="M193" s="306">
        <v>37590</v>
      </c>
      <c r="N193" s="297">
        <v>1570</v>
      </c>
      <c r="O193" s="311">
        <v>1.0417664272412877</v>
      </c>
      <c r="Q193" s="352">
        <v>187</v>
      </c>
      <c r="R193" s="289">
        <v>36300</v>
      </c>
      <c r="S193" s="289">
        <v>39930</v>
      </c>
      <c r="T193" s="297">
        <v>35330</v>
      </c>
      <c r="U193" s="297">
        <v>4600</v>
      </c>
      <c r="V193" s="302">
        <v>1.1302009623549392</v>
      </c>
      <c r="W193" s="306">
        <v>37600</v>
      </c>
      <c r="X193" s="297">
        <v>2330</v>
      </c>
      <c r="Y193" s="311">
        <v>1.0619680851063831</v>
      </c>
      <c r="AA193" s="352">
        <v>187</v>
      </c>
      <c r="AB193" s="289">
        <v>36800</v>
      </c>
      <c r="AC193" s="289">
        <v>40480</v>
      </c>
      <c r="AD193" s="297">
        <v>37290</v>
      </c>
      <c r="AE193" s="297">
        <v>3190</v>
      </c>
      <c r="AF193" s="302">
        <v>1.0855457227138643</v>
      </c>
      <c r="AG193" s="306">
        <v>39560</v>
      </c>
      <c r="AH193" s="297">
        <v>920</v>
      </c>
      <c r="AI193" s="311">
        <v>1.0232558139534884</v>
      </c>
      <c r="AK193" s="352">
        <v>187</v>
      </c>
      <c r="AL193" s="289">
        <v>37300</v>
      </c>
      <c r="AM193" s="289">
        <v>41030</v>
      </c>
      <c r="AN193" s="297">
        <v>37330</v>
      </c>
      <c r="AO193" s="297">
        <v>3700</v>
      </c>
      <c r="AP193" s="302">
        <v>1.0991159924993303</v>
      </c>
      <c r="AQ193" s="306">
        <v>39610</v>
      </c>
      <c r="AR193" s="297">
        <v>1420</v>
      </c>
      <c r="AS193" s="311">
        <v>1.0358495329462256</v>
      </c>
      <c r="AU193" s="352">
        <v>187</v>
      </c>
      <c r="AV193" s="289">
        <v>38300</v>
      </c>
      <c r="AW193" s="289">
        <v>42130</v>
      </c>
      <c r="AX193" s="297">
        <v>37350</v>
      </c>
      <c r="AY193" s="297">
        <v>4780</v>
      </c>
      <c r="AZ193" s="302">
        <v>1.1279785809906291</v>
      </c>
      <c r="BA193" s="306">
        <v>39630</v>
      </c>
      <c r="BB193" s="297">
        <v>2500</v>
      </c>
      <c r="BC193" s="311">
        <v>1.063083522583901</v>
      </c>
      <c r="BE193" s="352">
        <v>187</v>
      </c>
      <c r="BF193" s="289">
        <v>39300</v>
      </c>
      <c r="BG193" s="289">
        <v>43230</v>
      </c>
      <c r="BH193" s="297">
        <v>37490</v>
      </c>
      <c r="BI193" s="297">
        <v>5740</v>
      </c>
      <c r="BJ193" s="302">
        <v>1.1531074953320886</v>
      </c>
      <c r="BK193" s="306">
        <v>39770</v>
      </c>
      <c r="BL193" s="297">
        <v>3460</v>
      </c>
      <c r="BM193" s="311">
        <v>1.0870002514458135</v>
      </c>
      <c r="BO193" s="352">
        <v>187</v>
      </c>
      <c r="BP193" s="289">
        <v>41800</v>
      </c>
      <c r="BQ193" s="289">
        <v>45980.000000000007</v>
      </c>
      <c r="BR193" s="297">
        <v>37880</v>
      </c>
      <c r="BS193" s="297">
        <v>8100.0000000000073</v>
      </c>
      <c r="BT193" s="302">
        <v>1.2138331573389654</v>
      </c>
      <c r="BU193" s="306">
        <v>40160</v>
      </c>
      <c r="BV193" s="297">
        <v>5820.0000000000073</v>
      </c>
      <c r="BW193" s="311">
        <v>1.1449203187250998</v>
      </c>
      <c r="BY193" s="352">
        <v>187</v>
      </c>
      <c r="BZ193" s="289">
        <v>44300</v>
      </c>
      <c r="CA193" s="289">
        <v>48730.000000000007</v>
      </c>
      <c r="CB193" s="297">
        <v>38110</v>
      </c>
      <c r="CC193" s="297">
        <v>10620.000000000007</v>
      </c>
      <c r="CD193" s="302">
        <v>1.2786670165310945</v>
      </c>
      <c r="CE193" s="306">
        <v>40390</v>
      </c>
      <c r="CF193" s="297">
        <v>8340.0000000000073</v>
      </c>
      <c r="CG193" s="311">
        <v>1.2064867541470663</v>
      </c>
    </row>
    <row r="194" spans="5:85">
      <c r="E194" s="289">
        <v>39930</v>
      </c>
      <c r="G194" s="352">
        <v>188</v>
      </c>
      <c r="H194" s="289">
        <v>35800</v>
      </c>
      <c r="I194" s="289">
        <v>39380</v>
      </c>
      <c r="J194" s="297">
        <v>35510</v>
      </c>
      <c r="K194" s="297">
        <v>3870</v>
      </c>
      <c r="L194" s="302">
        <v>1.1089833849619826</v>
      </c>
      <c r="M194" s="306">
        <v>37800</v>
      </c>
      <c r="N194" s="297">
        <v>1580</v>
      </c>
      <c r="O194" s="311">
        <v>1.0417989417989417</v>
      </c>
      <c r="Q194" s="352">
        <v>188</v>
      </c>
      <c r="R194" s="289">
        <v>36500</v>
      </c>
      <c r="S194" s="289">
        <v>40150</v>
      </c>
      <c r="T194" s="297">
        <v>35530</v>
      </c>
      <c r="U194" s="297">
        <v>4620</v>
      </c>
      <c r="V194" s="302">
        <v>1.1300309597523219</v>
      </c>
      <c r="W194" s="306">
        <v>37810</v>
      </c>
      <c r="X194" s="297">
        <v>2340</v>
      </c>
      <c r="Y194" s="311">
        <v>1.061888389314996</v>
      </c>
      <c r="AA194" s="352">
        <v>188</v>
      </c>
      <c r="AB194" s="289">
        <v>37000</v>
      </c>
      <c r="AC194" s="289">
        <v>40700</v>
      </c>
      <c r="AD194" s="297">
        <v>37490</v>
      </c>
      <c r="AE194" s="297">
        <v>3210</v>
      </c>
      <c r="AF194" s="302">
        <v>1.0856228327554014</v>
      </c>
      <c r="AG194" s="306">
        <v>39780</v>
      </c>
      <c r="AH194" s="297">
        <v>920</v>
      </c>
      <c r="AI194" s="311">
        <v>1.0231271995977878</v>
      </c>
      <c r="AK194" s="352">
        <v>188</v>
      </c>
      <c r="AL194" s="289">
        <v>37500</v>
      </c>
      <c r="AM194" s="289">
        <v>41250</v>
      </c>
      <c r="AN194" s="297">
        <v>37540</v>
      </c>
      <c r="AO194" s="297">
        <v>3710</v>
      </c>
      <c r="AP194" s="302">
        <v>1.0988279168886521</v>
      </c>
      <c r="AQ194" s="306">
        <v>39830</v>
      </c>
      <c r="AR194" s="297">
        <v>1420</v>
      </c>
      <c r="AS194" s="311">
        <v>1.0356515189555611</v>
      </c>
      <c r="AU194" s="352">
        <v>188</v>
      </c>
      <c r="AV194" s="289">
        <v>38500</v>
      </c>
      <c r="AW194" s="289">
        <v>42350</v>
      </c>
      <c r="AX194" s="297">
        <v>37560</v>
      </c>
      <c r="AY194" s="297">
        <v>4790</v>
      </c>
      <c r="AZ194" s="302">
        <v>1.1275292864749733</v>
      </c>
      <c r="BA194" s="306">
        <v>39850</v>
      </c>
      <c r="BB194" s="297">
        <v>2500</v>
      </c>
      <c r="BC194" s="311">
        <v>1.0627352572145545</v>
      </c>
      <c r="BE194" s="352">
        <v>188</v>
      </c>
      <c r="BF194" s="289">
        <v>39500</v>
      </c>
      <c r="BG194" s="289">
        <v>43450</v>
      </c>
      <c r="BH194" s="297">
        <v>37700</v>
      </c>
      <c r="BI194" s="297">
        <v>5750</v>
      </c>
      <c r="BJ194" s="302">
        <v>1.1525198938992043</v>
      </c>
      <c r="BK194" s="306">
        <v>39990</v>
      </c>
      <c r="BL194" s="297">
        <v>3460</v>
      </c>
      <c r="BM194" s="311">
        <v>1.086521630407602</v>
      </c>
      <c r="BO194" s="352">
        <v>188</v>
      </c>
      <c r="BP194" s="289">
        <v>42000</v>
      </c>
      <c r="BQ194" s="289">
        <v>46200.000000000007</v>
      </c>
      <c r="BR194" s="297">
        <v>38090</v>
      </c>
      <c r="BS194" s="297">
        <v>8110.0000000000073</v>
      </c>
      <c r="BT194" s="302">
        <v>1.2129167760567079</v>
      </c>
      <c r="BU194" s="306">
        <v>40380</v>
      </c>
      <c r="BV194" s="297">
        <v>5820.0000000000073</v>
      </c>
      <c r="BW194" s="311">
        <v>1.1441307578008917</v>
      </c>
      <c r="BY194" s="352">
        <v>188</v>
      </c>
      <c r="BZ194" s="289">
        <v>44500</v>
      </c>
      <c r="CA194" s="289">
        <v>48950.000000000007</v>
      </c>
      <c r="CB194" s="297">
        <v>38320</v>
      </c>
      <c r="CC194" s="297">
        <v>10630.000000000007</v>
      </c>
      <c r="CD194" s="302">
        <v>1.277400835073069</v>
      </c>
      <c r="CE194" s="306">
        <v>40610</v>
      </c>
      <c r="CF194" s="297">
        <v>8340.0000000000073</v>
      </c>
      <c r="CG194" s="311">
        <v>1.2053681359271118</v>
      </c>
    </row>
    <row r="195" spans="5:85">
      <c r="E195" s="289">
        <v>40150</v>
      </c>
      <c r="G195" s="352">
        <v>189</v>
      </c>
      <c r="H195" s="289">
        <v>36000</v>
      </c>
      <c r="I195" s="289">
        <v>39600</v>
      </c>
      <c r="J195" s="297">
        <v>35710</v>
      </c>
      <c r="K195" s="297">
        <v>3890</v>
      </c>
      <c r="L195" s="302">
        <v>1.1089330719686363</v>
      </c>
      <c r="M195" s="306">
        <v>38010</v>
      </c>
      <c r="N195" s="297">
        <v>1590</v>
      </c>
      <c r="O195" s="311">
        <v>1.0418310970797158</v>
      </c>
      <c r="Q195" s="352">
        <v>189</v>
      </c>
      <c r="R195" s="289">
        <v>36700</v>
      </c>
      <c r="S195" s="289">
        <v>40370</v>
      </c>
      <c r="T195" s="297">
        <v>35720</v>
      </c>
      <c r="U195" s="297">
        <v>4650</v>
      </c>
      <c r="V195" s="302">
        <v>1.1301791713325868</v>
      </c>
      <c r="W195" s="306">
        <v>38020</v>
      </c>
      <c r="X195" s="297">
        <v>2350</v>
      </c>
      <c r="Y195" s="311">
        <v>1.0618095739084692</v>
      </c>
      <c r="AA195" s="352">
        <v>189</v>
      </c>
      <c r="AB195" s="289">
        <v>37200</v>
      </c>
      <c r="AC195" s="289">
        <v>40920</v>
      </c>
      <c r="AD195" s="297">
        <v>37700</v>
      </c>
      <c r="AE195" s="297">
        <v>3220</v>
      </c>
      <c r="AF195" s="302">
        <v>1.0854111405835545</v>
      </c>
      <c r="AG195" s="306">
        <v>40000</v>
      </c>
      <c r="AH195" s="297">
        <v>920</v>
      </c>
      <c r="AI195" s="311">
        <v>1.0229999999999999</v>
      </c>
      <c r="AK195" s="352">
        <v>189</v>
      </c>
      <c r="AL195" s="289">
        <v>37700</v>
      </c>
      <c r="AM195" s="289">
        <v>41470</v>
      </c>
      <c r="AN195" s="297">
        <v>37750</v>
      </c>
      <c r="AO195" s="297">
        <v>3720</v>
      </c>
      <c r="AP195" s="302">
        <v>1.0985430463576158</v>
      </c>
      <c r="AQ195" s="306">
        <v>40050</v>
      </c>
      <c r="AR195" s="297">
        <v>1420</v>
      </c>
      <c r="AS195" s="311">
        <v>1.0354556803995005</v>
      </c>
      <c r="AU195" s="352">
        <v>189</v>
      </c>
      <c r="AV195" s="289">
        <v>38700</v>
      </c>
      <c r="AW195" s="289">
        <v>42570</v>
      </c>
      <c r="AX195" s="297">
        <v>37770</v>
      </c>
      <c r="AY195" s="297">
        <v>4800</v>
      </c>
      <c r="AZ195" s="302">
        <v>1.1270849880857823</v>
      </c>
      <c r="BA195" s="306">
        <v>40070</v>
      </c>
      <c r="BB195" s="297">
        <v>2500</v>
      </c>
      <c r="BC195" s="311">
        <v>1.0623908160718742</v>
      </c>
      <c r="BE195" s="352">
        <v>189</v>
      </c>
      <c r="BF195" s="289">
        <v>39700</v>
      </c>
      <c r="BG195" s="289">
        <v>43670</v>
      </c>
      <c r="BH195" s="297">
        <v>37910</v>
      </c>
      <c r="BI195" s="297">
        <v>5760</v>
      </c>
      <c r="BJ195" s="302">
        <v>1.1519388024268002</v>
      </c>
      <c r="BK195" s="306">
        <v>40210</v>
      </c>
      <c r="BL195" s="297">
        <v>3460</v>
      </c>
      <c r="BM195" s="311">
        <v>1.0860482467047998</v>
      </c>
      <c r="BO195" s="352">
        <v>189</v>
      </c>
      <c r="BP195" s="289">
        <v>42200</v>
      </c>
      <c r="BQ195" s="289">
        <v>46420.000000000007</v>
      </c>
      <c r="BR195" s="297">
        <v>38300</v>
      </c>
      <c r="BS195" s="297">
        <v>8120.0000000000073</v>
      </c>
      <c r="BT195" s="302">
        <v>1.2120104438642298</v>
      </c>
      <c r="BU195" s="306">
        <v>40600</v>
      </c>
      <c r="BV195" s="297">
        <v>5820.0000000000073</v>
      </c>
      <c r="BW195" s="311">
        <v>1.1433497536945814</v>
      </c>
      <c r="BY195" s="352">
        <v>189</v>
      </c>
      <c r="BZ195" s="289">
        <v>44700</v>
      </c>
      <c r="CA195" s="289">
        <v>49170.000000000007</v>
      </c>
      <c r="CB195" s="297">
        <v>38530</v>
      </c>
      <c r="CC195" s="297">
        <v>10640.000000000007</v>
      </c>
      <c r="CD195" s="302">
        <v>1.2761484557487675</v>
      </c>
      <c r="CE195" s="306">
        <v>40830</v>
      </c>
      <c r="CF195" s="297">
        <v>8340.0000000000073</v>
      </c>
      <c r="CG195" s="311">
        <v>1.204261572373255</v>
      </c>
    </row>
    <row r="196" spans="5:85">
      <c r="E196" s="289">
        <v>40370</v>
      </c>
      <c r="G196" s="352">
        <v>190</v>
      </c>
      <c r="H196" s="289">
        <v>36200</v>
      </c>
      <c r="I196" s="289">
        <v>39820</v>
      </c>
      <c r="J196" s="297">
        <v>35910</v>
      </c>
      <c r="K196" s="297">
        <v>3910</v>
      </c>
      <c r="L196" s="302">
        <v>1.1088833194096352</v>
      </c>
      <c r="M196" s="306">
        <v>38220</v>
      </c>
      <c r="N196" s="297">
        <v>1600</v>
      </c>
      <c r="O196" s="311">
        <v>1.0418628990057561</v>
      </c>
      <c r="Q196" s="352">
        <v>190</v>
      </c>
      <c r="R196" s="289">
        <v>36900</v>
      </c>
      <c r="S196" s="289">
        <v>40590</v>
      </c>
      <c r="T196" s="297">
        <v>35920</v>
      </c>
      <c r="U196" s="297">
        <v>4670</v>
      </c>
      <c r="V196" s="302">
        <v>1.1300111358574609</v>
      </c>
      <c r="W196" s="306">
        <v>38230</v>
      </c>
      <c r="X196" s="297">
        <v>2360</v>
      </c>
      <c r="Y196" s="311">
        <v>1.0617316243787602</v>
      </c>
      <c r="AA196" s="352">
        <v>190</v>
      </c>
      <c r="AB196" s="289">
        <v>37400</v>
      </c>
      <c r="AC196" s="289">
        <v>41140</v>
      </c>
      <c r="AD196" s="297">
        <v>37910</v>
      </c>
      <c r="AE196" s="297">
        <v>3230</v>
      </c>
      <c r="AF196" s="302">
        <v>1.0852017937219731</v>
      </c>
      <c r="AG196" s="306">
        <v>40220</v>
      </c>
      <c r="AH196" s="297">
        <v>920</v>
      </c>
      <c r="AI196" s="311">
        <v>1.0228741919443063</v>
      </c>
      <c r="AK196" s="352">
        <v>190</v>
      </c>
      <c r="AL196" s="289">
        <v>37900</v>
      </c>
      <c r="AM196" s="289">
        <v>41690</v>
      </c>
      <c r="AN196" s="297">
        <v>37960</v>
      </c>
      <c r="AO196" s="297">
        <v>3730</v>
      </c>
      <c r="AP196" s="302">
        <v>1.0982613277133826</v>
      </c>
      <c r="AQ196" s="306">
        <v>40270</v>
      </c>
      <c r="AR196" s="297">
        <v>1420</v>
      </c>
      <c r="AS196" s="311">
        <v>1.0352619816240378</v>
      </c>
      <c r="AU196" s="352">
        <v>190</v>
      </c>
      <c r="AV196" s="289">
        <v>38900</v>
      </c>
      <c r="AW196" s="289">
        <v>42790</v>
      </c>
      <c r="AX196" s="297">
        <v>37980</v>
      </c>
      <c r="AY196" s="297">
        <v>4810</v>
      </c>
      <c r="AZ196" s="302">
        <v>1.1266456029489205</v>
      </c>
      <c r="BA196" s="306">
        <v>40290</v>
      </c>
      <c r="BB196" s="297">
        <v>2500</v>
      </c>
      <c r="BC196" s="311">
        <v>1.0620501365103003</v>
      </c>
      <c r="BE196" s="352">
        <v>190</v>
      </c>
      <c r="BF196" s="289">
        <v>39900</v>
      </c>
      <c r="BG196" s="289">
        <v>43890</v>
      </c>
      <c r="BH196" s="297">
        <v>38120</v>
      </c>
      <c r="BI196" s="297">
        <v>5770</v>
      </c>
      <c r="BJ196" s="302">
        <v>1.1513641133263379</v>
      </c>
      <c r="BK196" s="306">
        <v>40430</v>
      </c>
      <c r="BL196" s="297">
        <v>3460</v>
      </c>
      <c r="BM196" s="311">
        <v>1.0855800148404651</v>
      </c>
      <c r="BO196" s="352">
        <v>190</v>
      </c>
      <c r="BP196" s="289">
        <v>42400</v>
      </c>
      <c r="BQ196" s="289">
        <v>46640.000000000007</v>
      </c>
      <c r="BR196" s="297">
        <v>38510</v>
      </c>
      <c r="BS196" s="297">
        <v>8130.0000000000073</v>
      </c>
      <c r="BT196" s="302">
        <v>1.2111139963645807</v>
      </c>
      <c r="BU196" s="306">
        <v>40820</v>
      </c>
      <c r="BV196" s="297">
        <v>5820.0000000000073</v>
      </c>
      <c r="BW196" s="311">
        <v>1.1425771680548753</v>
      </c>
      <c r="BY196" s="352">
        <v>190</v>
      </c>
      <c r="BZ196" s="289">
        <v>44900</v>
      </c>
      <c r="CA196" s="289">
        <v>49390.000000000007</v>
      </c>
      <c r="CB196" s="297">
        <v>38740</v>
      </c>
      <c r="CC196" s="297">
        <v>10650.000000000007</v>
      </c>
      <c r="CD196" s="302">
        <v>1.2749096541042853</v>
      </c>
      <c r="CE196" s="306">
        <v>41050</v>
      </c>
      <c r="CF196" s="297">
        <v>8340.0000000000073</v>
      </c>
      <c r="CG196" s="311">
        <v>1.2031668696711328</v>
      </c>
    </row>
    <row r="197" spans="5:85">
      <c r="E197" s="289">
        <v>40590</v>
      </c>
      <c r="G197" s="352">
        <v>191</v>
      </c>
      <c r="H197" s="289">
        <v>36400</v>
      </c>
      <c r="I197" s="289">
        <v>40040</v>
      </c>
      <c r="J197" s="297">
        <v>36110</v>
      </c>
      <c r="K197" s="297">
        <v>3930</v>
      </c>
      <c r="L197" s="302">
        <v>1.1088341179728607</v>
      </c>
      <c r="M197" s="306">
        <v>38430</v>
      </c>
      <c r="N197" s="297">
        <v>1610</v>
      </c>
      <c r="O197" s="311">
        <v>1.0418943533697631</v>
      </c>
      <c r="Q197" s="352">
        <v>191</v>
      </c>
      <c r="R197" s="289">
        <v>37100</v>
      </c>
      <c r="S197" s="289">
        <v>40810</v>
      </c>
      <c r="T197" s="297">
        <v>36120</v>
      </c>
      <c r="U197" s="297">
        <v>4690</v>
      </c>
      <c r="V197" s="302">
        <v>1.1298449612403101</v>
      </c>
      <c r="W197" s="306">
        <v>38440</v>
      </c>
      <c r="X197" s="297">
        <v>2370</v>
      </c>
      <c r="Y197" s="311">
        <v>1.0616545265348596</v>
      </c>
      <c r="AA197" s="352">
        <v>191</v>
      </c>
      <c r="AB197" s="289">
        <v>37600</v>
      </c>
      <c r="AC197" s="289">
        <v>41360</v>
      </c>
      <c r="AD197" s="297">
        <v>38120</v>
      </c>
      <c r="AE197" s="297">
        <v>3240</v>
      </c>
      <c r="AF197" s="302">
        <v>1.0849947534102833</v>
      </c>
      <c r="AG197" s="306">
        <v>40440</v>
      </c>
      <c r="AH197" s="297">
        <v>920</v>
      </c>
      <c r="AI197" s="311">
        <v>1.0227497527200791</v>
      </c>
      <c r="AK197" s="352">
        <v>191</v>
      </c>
      <c r="AL197" s="289">
        <v>38100</v>
      </c>
      <c r="AM197" s="289">
        <v>41910</v>
      </c>
      <c r="AN197" s="297">
        <v>38170</v>
      </c>
      <c r="AO197" s="297">
        <v>3740</v>
      </c>
      <c r="AP197" s="302">
        <v>1.0979827089337175</v>
      </c>
      <c r="AQ197" s="306">
        <v>40490</v>
      </c>
      <c r="AR197" s="297">
        <v>1420</v>
      </c>
      <c r="AS197" s="311">
        <v>1.0350703877500618</v>
      </c>
      <c r="AU197" s="352">
        <v>191</v>
      </c>
      <c r="AV197" s="289">
        <v>39100</v>
      </c>
      <c r="AW197" s="289">
        <v>43010</v>
      </c>
      <c r="AX197" s="297">
        <v>38190</v>
      </c>
      <c r="AY197" s="297">
        <v>4820</v>
      </c>
      <c r="AZ197" s="302">
        <v>1.1262110500130924</v>
      </c>
      <c r="BA197" s="306">
        <v>40510</v>
      </c>
      <c r="BB197" s="297">
        <v>2500</v>
      </c>
      <c r="BC197" s="311">
        <v>1.0617131572451246</v>
      </c>
      <c r="BE197" s="352">
        <v>191</v>
      </c>
      <c r="BF197" s="289">
        <v>40100</v>
      </c>
      <c r="BG197" s="289">
        <v>44110</v>
      </c>
      <c r="BH197" s="297">
        <v>38330</v>
      </c>
      <c r="BI197" s="297">
        <v>5780</v>
      </c>
      <c r="BJ197" s="302">
        <v>1.1507957213670754</v>
      </c>
      <c r="BK197" s="306">
        <v>40650</v>
      </c>
      <c r="BL197" s="297">
        <v>3460</v>
      </c>
      <c r="BM197" s="311">
        <v>1.0851168511685116</v>
      </c>
      <c r="BO197" s="352">
        <v>191</v>
      </c>
      <c r="BP197" s="289">
        <v>42600</v>
      </c>
      <c r="BQ197" s="289">
        <v>46860.000000000007</v>
      </c>
      <c r="BR197" s="297">
        <v>38720</v>
      </c>
      <c r="BS197" s="297">
        <v>8140.0000000000073</v>
      </c>
      <c r="BT197" s="302">
        <v>1.2102272727272729</v>
      </c>
      <c r="BU197" s="306">
        <v>41040</v>
      </c>
      <c r="BV197" s="297">
        <v>5820.0000000000073</v>
      </c>
      <c r="BW197" s="311">
        <v>1.1418128654970763</v>
      </c>
      <c r="BY197" s="352">
        <v>191</v>
      </c>
      <c r="BZ197" s="289">
        <v>45100</v>
      </c>
      <c r="CA197" s="289">
        <v>49610.000000000007</v>
      </c>
      <c r="CB197" s="297">
        <v>38950</v>
      </c>
      <c r="CC197" s="297">
        <v>10660.000000000007</v>
      </c>
      <c r="CD197" s="302">
        <v>1.273684210526316</v>
      </c>
      <c r="CE197" s="306">
        <v>41270</v>
      </c>
      <c r="CF197" s="297">
        <v>8340.0000000000073</v>
      </c>
      <c r="CG197" s="311">
        <v>1.2020838381390841</v>
      </c>
    </row>
    <row r="198" spans="5:85">
      <c r="E198" s="289">
        <v>40810</v>
      </c>
      <c r="G198" s="352">
        <v>192</v>
      </c>
      <c r="H198" s="289">
        <v>36600</v>
      </c>
      <c r="I198" s="289">
        <v>40260</v>
      </c>
      <c r="J198" s="297">
        <v>36310</v>
      </c>
      <c r="K198" s="297">
        <v>3950</v>
      </c>
      <c r="L198" s="302">
        <v>1.1087854585513632</v>
      </c>
      <c r="M198" s="306">
        <v>38640</v>
      </c>
      <c r="N198" s="297">
        <v>1620</v>
      </c>
      <c r="O198" s="311">
        <v>1.0419254658385093</v>
      </c>
      <c r="Q198" s="352">
        <v>192</v>
      </c>
      <c r="R198" s="289">
        <v>37300</v>
      </c>
      <c r="S198" s="289">
        <v>41030</v>
      </c>
      <c r="T198" s="297">
        <v>36320</v>
      </c>
      <c r="U198" s="297">
        <v>4710</v>
      </c>
      <c r="V198" s="302">
        <v>1.1296806167400881</v>
      </c>
      <c r="W198" s="306">
        <v>38650</v>
      </c>
      <c r="X198" s="297">
        <v>2380</v>
      </c>
      <c r="Y198" s="311">
        <v>1.0615782664941786</v>
      </c>
      <c r="AA198" s="352">
        <v>192</v>
      </c>
      <c r="AB198" s="289">
        <v>37800</v>
      </c>
      <c r="AC198" s="289">
        <v>41580</v>
      </c>
      <c r="AD198" s="297">
        <v>38330</v>
      </c>
      <c r="AE198" s="297">
        <v>3250</v>
      </c>
      <c r="AF198" s="302">
        <v>1.0847899817375424</v>
      </c>
      <c r="AG198" s="306">
        <v>40660</v>
      </c>
      <c r="AH198" s="297">
        <v>920</v>
      </c>
      <c r="AI198" s="311">
        <v>1.0226266601082146</v>
      </c>
      <c r="AK198" s="352">
        <v>192</v>
      </c>
      <c r="AL198" s="289">
        <v>38300</v>
      </c>
      <c r="AM198" s="289">
        <v>42130</v>
      </c>
      <c r="AN198" s="297">
        <v>38370</v>
      </c>
      <c r="AO198" s="297">
        <v>3760</v>
      </c>
      <c r="AP198" s="302">
        <v>1.0979932238728174</v>
      </c>
      <c r="AQ198" s="306">
        <v>40710</v>
      </c>
      <c r="AR198" s="297">
        <v>1420</v>
      </c>
      <c r="AS198" s="311">
        <v>1.0348808646524195</v>
      </c>
      <c r="AU198" s="352">
        <v>192</v>
      </c>
      <c r="AV198" s="289">
        <v>39300</v>
      </c>
      <c r="AW198" s="289">
        <v>43230</v>
      </c>
      <c r="AX198" s="297">
        <v>38400</v>
      </c>
      <c r="AY198" s="297">
        <v>4830</v>
      </c>
      <c r="AZ198" s="302">
        <v>1.12578125</v>
      </c>
      <c r="BA198" s="306">
        <v>40730</v>
      </c>
      <c r="BB198" s="297">
        <v>2500</v>
      </c>
      <c r="BC198" s="311">
        <v>1.0613798183157377</v>
      </c>
      <c r="BE198" s="352">
        <v>192</v>
      </c>
      <c r="BF198" s="289">
        <v>40300</v>
      </c>
      <c r="BG198" s="289">
        <v>44330</v>
      </c>
      <c r="BH198" s="297">
        <v>38540</v>
      </c>
      <c r="BI198" s="297">
        <v>5790</v>
      </c>
      <c r="BJ198" s="302">
        <v>1.150233523611832</v>
      </c>
      <c r="BK198" s="306">
        <v>40870</v>
      </c>
      <c r="BL198" s="297">
        <v>3460</v>
      </c>
      <c r="BM198" s="311">
        <v>1.0846586738438952</v>
      </c>
      <c r="BO198" s="352">
        <v>192</v>
      </c>
      <c r="BP198" s="289">
        <v>42800</v>
      </c>
      <c r="BQ198" s="289">
        <v>47080.000000000007</v>
      </c>
      <c r="BR198" s="297">
        <v>38920</v>
      </c>
      <c r="BS198" s="297">
        <v>8160.0000000000073</v>
      </c>
      <c r="BT198" s="302">
        <v>1.209660842754368</v>
      </c>
      <c r="BU198" s="306">
        <v>41260</v>
      </c>
      <c r="BV198" s="297">
        <v>5820.0000000000073</v>
      </c>
      <c r="BW198" s="311">
        <v>1.1410567135239944</v>
      </c>
      <c r="BY198" s="352">
        <v>192</v>
      </c>
      <c r="BZ198" s="289">
        <v>45300</v>
      </c>
      <c r="CA198" s="289">
        <v>49830.000000000007</v>
      </c>
      <c r="CB198" s="297">
        <v>39160</v>
      </c>
      <c r="CC198" s="297">
        <v>10670.000000000007</v>
      </c>
      <c r="CD198" s="302">
        <v>1.2724719101123598</v>
      </c>
      <c r="CE198" s="306">
        <v>41490</v>
      </c>
      <c r="CF198" s="297">
        <v>8340.0000000000073</v>
      </c>
      <c r="CG198" s="311">
        <v>1.2010122921185831</v>
      </c>
    </row>
    <row r="199" spans="5:85">
      <c r="E199" s="289">
        <v>41030</v>
      </c>
      <c r="G199" s="352">
        <v>193</v>
      </c>
      <c r="H199" s="289">
        <v>36800</v>
      </c>
      <c r="I199" s="289">
        <v>40480</v>
      </c>
      <c r="J199" s="297">
        <v>36500</v>
      </c>
      <c r="K199" s="297">
        <v>3980</v>
      </c>
      <c r="L199" s="302">
        <v>1.1090410958904109</v>
      </c>
      <c r="M199" s="306">
        <v>38850</v>
      </c>
      <c r="N199" s="297">
        <v>1630</v>
      </c>
      <c r="O199" s="311">
        <v>1.041956241956242</v>
      </c>
      <c r="Q199" s="352">
        <v>193</v>
      </c>
      <c r="R199" s="289">
        <v>37500</v>
      </c>
      <c r="S199" s="289">
        <v>41250</v>
      </c>
      <c r="T199" s="297">
        <v>36520</v>
      </c>
      <c r="U199" s="297">
        <v>4730</v>
      </c>
      <c r="V199" s="302">
        <v>1.1295180722891567</v>
      </c>
      <c r="W199" s="306">
        <v>38860</v>
      </c>
      <c r="X199" s="297">
        <v>2390</v>
      </c>
      <c r="Y199" s="311">
        <v>1.0615028306742151</v>
      </c>
      <c r="AA199" s="352">
        <v>193</v>
      </c>
      <c r="AB199" s="289">
        <v>38000</v>
      </c>
      <c r="AC199" s="289">
        <v>41800</v>
      </c>
      <c r="AD199" s="297">
        <v>38540</v>
      </c>
      <c r="AE199" s="297">
        <v>3260</v>
      </c>
      <c r="AF199" s="302">
        <v>1.084587441619097</v>
      </c>
      <c r="AG199" s="306">
        <v>40880</v>
      </c>
      <c r="AH199" s="297">
        <v>920</v>
      </c>
      <c r="AI199" s="311">
        <v>1.0225048923679061</v>
      </c>
      <c r="AK199" s="352">
        <v>193</v>
      </c>
      <c r="AL199" s="289">
        <v>38500</v>
      </c>
      <c r="AM199" s="289">
        <v>42350</v>
      </c>
      <c r="AN199" s="297">
        <v>38580</v>
      </c>
      <c r="AO199" s="297">
        <v>3770</v>
      </c>
      <c r="AP199" s="302">
        <v>1.0977190254017626</v>
      </c>
      <c r="AQ199" s="306">
        <v>40930</v>
      </c>
      <c r="AR199" s="297">
        <v>1420</v>
      </c>
      <c r="AS199" s="311">
        <v>1.0346933789396531</v>
      </c>
      <c r="AU199" s="352">
        <v>193</v>
      </c>
      <c r="AV199" s="289">
        <v>39500</v>
      </c>
      <c r="AW199" s="289">
        <v>43450</v>
      </c>
      <c r="AX199" s="297">
        <v>38610</v>
      </c>
      <c r="AY199" s="297">
        <v>4840</v>
      </c>
      <c r="AZ199" s="302">
        <v>1.1253561253561253</v>
      </c>
      <c r="BA199" s="306">
        <v>40950</v>
      </c>
      <c r="BB199" s="297">
        <v>2500</v>
      </c>
      <c r="BC199" s="311">
        <v>1.0610500610500611</v>
      </c>
      <c r="BE199" s="352">
        <v>193</v>
      </c>
      <c r="BF199" s="289">
        <v>40500</v>
      </c>
      <c r="BG199" s="289">
        <v>44550</v>
      </c>
      <c r="BH199" s="297">
        <v>38750</v>
      </c>
      <c r="BI199" s="297">
        <v>5800</v>
      </c>
      <c r="BJ199" s="302">
        <v>1.1496774193548387</v>
      </c>
      <c r="BK199" s="306">
        <v>41090</v>
      </c>
      <c r="BL199" s="297">
        <v>3460</v>
      </c>
      <c r="BM199" s="311">
        <v>1.0842054027743977</v>
      </c>
      <c r="BO199" s="352">
        <v>193</v>
      </c>
      <c r="BP199" s="289">
        <v>43000</v>
      </c>
      <c r="BQ199" s="289">
        <v>47300.000000000007</v>
      </c>
      <c r="BR199" s="297">
        <v>39130</v>
      </c>
      <c r="BS199" s="297">
        <v>8170.0000000000073</v>
      </c>
      <c r="BT199" s="302">
        <v>1.2087912087912089</v>
      </c>
      <c r="BU199" s="306">
        <v>41480</v>
      </c>
      <c r="BV199" s="297">
        <v>5820.0000000000073</v>
      </c>
      <c r="BW199" s="311">
        <v>1.1403085824493733</v>
      </c>
      <c r="BY199" s="352">
        <v>193</v>
      </c>
      <c r="BZ199" s="289">
        <v>45500</v>
      </c>
      <c r="CA199" s="289">
        <v>50050.000000000007</v>
      </c>
      <c r="CB199" s="297">
        <v>39360</v>
      </c>
      <c r="CC199" s="297">
        <v>10690.000000000007</v>
      </c>
      <c r="CD199" s="302">
        <v>1.2715955284552847</v>
      </c>
      <c r="CE199" s="306">
        <v>41710</v>
      </c>
      <c r="CF199" s="297">
        <v>8340.0000000000073</v>
      </c>
      <c r="CG199" s="311">
        <v>1.1999520498681373</v>
      </c>
    </row>
    <row r="200" spans="5:85">
      <c r="E200" s="289">
        <v>41250</v>
      </c>
      <c r="G200" s="352">
        <v>194</v>
      </c>
      <c r="H200" s="289">
        <v>37000</v>
      </c>
      <c r="I200" s="289">
        <v>40700</v>
      </c>
      <c r="J200" s="297">
        <v>36700</v>
      </c>
      <c r="K200" s="297">
        <v>4000</v>
      </c>
      <c r="L200" s="302">
        <v>1.1089918256130791</v>
      </c>
      <c r="M200" s="306">
        <v>39060</v>
      </c>
      <c r="N200" s="297">
        <v>1640</v>
      </c>
      <c r="O200" s="311">
        <v>1.0419866871479775</v>
      </c>
      <c r="Q200" s="352">
        <v>194</v>
      </c>
      <c r="R200" s="289">
        <v>37700</v>
      </c>
      <c r="S200" s="289">
        <v>41470</v>
      </c>
      <c r="T200" s="297">
        <v>36710</v>
      </c>
      <c r="U200" s="297">
        <v>4760</v>
      </c>
      <c r="V200" s="302">
        <v>1.1296649414328521</v>
      </c>
      <c r="W200" s="306">
        <v>39070</v>
      </c>
      <c r="X200" s="297">
        <v>2400</v>
      </c>
      <c r="Y200" s="311">
        <v>1.0614282057844895</v>
      </c>
      <c r="AA200" s="352">
        <v>194</v>
      </c>
      <c r="AB200" s="289">
        <v>38200</v>
      </c>
      <c r="AC200" s="289">
        <v>42020</v>
      </c>
      <c r="AD200" s="297">
        <v>38750</v>
      </c>
      <c r="AE200" s="297">
        <v>3270</v>
      </c>
      <c r="AF200" s="302">
        <v>1.0843870967741935</v>
      </c>
      <c r="AG200" s="306">
        <v>41100</v>
      </c>
      <c r="AH200" s="297">
        <v>920</v>
      </c>
      <c r="AI200" s="311">
        <v>1.0223844282238443</v>
      </c>
      <c r="AK200" s="352">
        <v>194</v>
      </c>
      <c r="AL200" s="289">
        <v>38700</v>
      </c>
      <c r="AM200" s="289">
        <v>42570</v>
      </c>
      <c r="AN200" s="297">
        <v>38790</v>
      </c>
      <c r="AO200" s="297">
        <v>3780</v>
      </c>
      <c r="AP200" s="302">
        <v>1.0974477958236659</v>
      </c>
      <c r="AQ200" s="306">
        <v>41150</v>
      </c>
      <c r="AR200" s="297">
        <v>1420</v>
      </c>
      <c r="AS200" s="311">
        <v>1.0345078979343865</v>
      </c>
      <c r="AU200" s="352">
        <v>194</v>
      </c>
      <c r="AV200" s="289">
        <v>39700</v>
      </c>
      <c r="AW200" s="289">
        <v>43670</v>
      </c>
      <c r="AX200" s="297">
        <v>38810</v>
      </c>
      <c r="AY200" s="297">
        <v>4860</v>
      </c>
      <c r="AZ200" s="302">
        <v>1.1252254573563514</v>
      </c>
      <c r="BA200" s="306">
        <v>41170</v>
      </c>
      <c r="BB200" s="297">
        <v>2500</v>
      </c>
      <c r="BC200" s="311">
        <v>1.060723828030119</v>
      </c>
      <c r="BE200" s="352">
        <v>194</v>
      </c>
      <c r="BF200" s="289">
        <v>40700</v>
      </c>
      <c r="BG200" s="289">
        <v>44770</v>
      </c>
      <c r="BH200" s="297">
        <v>38960</v>
      </c>
      <c r="BI200" s="297">
        <v>5810</v>
      </c>
      <c r="BJ200" s="302">
        <v>1.1491273100616017</v>
      </c>
      <c r="BK200" s="306">
        <v>41310</v>
      </c>
      <c r="BL200" s="297">
        <v>3460</v>
      </c>
      <c r="BM200" s="311">
        <v>1.0837569595739531</v>
      </c>
      <c r="BO200" s="352">
        <v>194</v>
      </c>
      <c r="BP200" s="289">
        <v>43200</v>
      </c>
      <c r="BQ200" s="289">
        <v>47520.000000000007</v>
      </c>
      <c r="BR200" s="297">
        <v>39340</v>
      </c>
      <c r="BS200" s="297">
        <v>8180.0000000000073</v>
      </c>
      <c r="BT200" s="302">
        <v>1.2079308591764109</v>
      </c>
      <c r="BU200" s="306">
        <v>41700</v>
      </c>
      <c r="BV200" s="297">
        <v>5820.0000000000073</v>
      </c>
      <c r="BW200" s="311">
        <v>1.1395683453237411</v>
      </c>
      <c r="BY200" s="352">
        <v>194</v>
      </c>
      <c r="BZ200" s="289">
        <v>45700</v>
      </c>
      <c r="CA200" s="289">
        <v>50270.000000000007</v>
      </c>
      <c r="CB200" s="297">
        <v>39570</v>
      </c>
      <c r="CC200" s="297">
        <v>10700.000000000007</v>
      </c>
      <c r="CD200" s="302">
        <v>1.2704068738943646</v>
      </c>
      <c r="CE200" s="306">
        <v>41930</v>
      </c>
      <c r="CF200" s="297">
        <v>8340.0000000000073</v>
      </c>
      <c r="CG200" s="311">
        <v>1.1989029334605297</v>
      </c>
    </row>
    <row r="201" spans="5:85">
      <c r="E201" s="289">
        <v>41470</v>
      </c>
      <c r="G201" s="352">
        <v>195</v>
      </c>
      <c r="H201" s="289">
        <v>37200</v>
      </c>
      <c r="I201" s="289">
        <v>40920</v>
      </c>
      <c r="J201" s="297">
        <v>36900</v>
      </c>
      <c r="K201" s="297">
        <v>4020</v>
      </c>
      <c r="L201" s="302">
        <v>1.1089430894308943</v>
      </c>
      <c r="M201" s="306">
        <v>39270</v>
      </c>
      <c r="N201" s="297">
        <v>1650</v>
      </c>
      <c r="O201" s="311">
        <v>1.0420168067226891</v>
      </c>
      <c r="Q201" s="352">
        <v>195</v>
      </c>
      <c r="R201" s="289">
        <v>37900</v>
      </c>
      <c r="S201" s="289">
        <v>41690</v>
      </c>
      <c r="T201" s="297">
        <v>36910</v>
      </c>
      <c r="U201" s="297">
        <v>4780</v>
      </c>
      <c r="V201" s="302">
        <v>1.1295041994039556</v>
      </c>
      <c r="W201" s="306">
        <v>39280</v>
      </c>
      <c r="X201" s="297">
        <v>2410</v>
      </c>
      <c r="Y201" s="311">
        <v>1.0613543788187372</v>
      </c>
      <c r="AA201" s="352">
        <v>195</v>
      </c>
      <c r="AB201" s="289">
        <v>38400</v>
      </c>
      <c r="AC201" s="289">
        <v>42240</v>
      </c>
      <c r="AD201" s="297">
        <v>38960</v>
      </c>
      <c r="AE201" s="297">
        <v>3280</v>
      </c>
      <c r="AF201" s="302">
        <v>1.0841889117043122</v>
      </c>
      <c r="AG201" s="306">
        <v>41320</v>
      </c>
      <c r="AH201" s="297">
        <v>920</v>
      </c>
      <c r="AI201" s="311">
        <v>1.0222652468538238</v>
      </c>
      <c r="AK201" s="352">
        <v>195</v>
      </c>
      <c r="AL201" s="289">
        <v>38900</v>
      </c>
      <c r="AM201" s="289">
        <v>42790</v>
      </c>
      <c r="AN201" s="297">
        <v>39000</v>
      </c>
      <c r="AO201" s="297">
        <v>3790</v>
      </c>
      <c r="AP201" s="302">
        <v>1.0971794871794871</v>
      </c>
      <c r="AQ201" s="306">
        <v>41370</v>
      </c>
      <c r="AR201" s="297">
        <v>1420</v>
      </c>
      <c r="AS201" s="311">
        <v>1.0343243896543388</v>
      </c>
      <c r="AU201" s="352">
        <v>195</v>
      </c>
      <c r="AV201" s="289">
        <v>39900</v>
      </c>
      <c r="AW201" s="289">
        <v>43890</v>
      </c>
      <c r="AX201" s="297">
        <v>39020</v>
      </c>
      <c r="AY201" s="297">
        <v>4870</v>
      </c>
      <c r="AZ201" s="302">
        <v>1.1248077908764735</v>
      </c>
      <c r="BA201" s="306">
        <v>41390</v>
      </c>
      <c r="BB201" s="297">
        <v>2500</v>
      </c>
      <c r="BC201" s="311">
        <v>1.0604010630587097</v>
      </c>
      <c r="BE201" s="352">
        <v>195</v>
      </c>
      <c r="BF201" s="289">
        <v>40900</v>
      </c>
      <c r="BG201" s="289">
        <v>44990</v>
      </c>
      <c r="BH201" s="297">
        <v>39170</v>
      </c>
      <c r="BI201" s="297">
        <v>5820</v>
      </c>
      <c r="BJ201" s="302">
        <v>1.1485830993106969</v>
      </c>
      <c r="BK201" s="306">
        <v>41530</v>
      </c>
      <c r="BL201" s="297">
        <v>3460</v>
      </c>
      <c r="BM201" s="311">
        <v>1.0833132675174573</v>
      </c>
      <c r="BO201" s="352">
        <v>195</v>
      </c>
      <c r="BP201" s="289">
        <v>43400</v>
      </c>
      <c r="BQ201" s="289">
        <v>47740.000000000007</v>
      </c>
      <c r="BR201" s="297">
        <v>39550</v>
      </c>
      <c r="BS201" s="297">
        <v>8190.0000000000073</v>
      </c>
      <c r="BT201" s="302">
        <v>1.2070796460176993</v>
      </c>
      <c r="BU201" s="306">
        <v>41920</v>
      </c>
      <c r="BV201" s="297">
        <v>5820.0000000000073</v>
      </c>
      <c r="BW201" s="311">
        <v>1.1388358778625955</v>
      </c>
      <c r="BY201" s="352">
        <v>195</v>
      </c>
      <c r="BZ201" s="289">
        <v>45900</v>
      </c>
      <c r="CA201" s="289">
        <v>50490.000000000007</v>
      </c>
      <c r="CB201" s="297">
        <v>39780</v>
      </c>
      <c r="CC201" s="297">
        <v>10710.000000000007</v>
      </c>
      <c r="CD201" s="302">
        <v>1.2692307692307694</v>
      </c>
      <c r="CE201" s="306">
        <v>42150</v>
      </c>
      <c r="CF201" s="297">
        <v>8340.0000000000073</v>
      </c>
      <c r="CG201" s="311">
        <v>1.1978647686832742</v>
      </c>
    </row>
    <row r="202" spans="5:85">
      <c r="E202" s="289">
        <v>41690</v>
      </c>
      <c r="G202" s="352">
        <v>196</v>
      </c>
      <c r="H202" s="289">
        <v>37400</v>
      </c>
      <c r="I202" s="289">
        <v>41140</v>
      </c>
      <c r="J202" s="297">
        <v>37100</v>
      </c>
      <c r="K202" s="297">
        <v>4040</v>
      </c>
      <c r="L202" s="302">
        <v>1.1088948787061994</v>
      </c>
      <c r="M202" s="306">
        <v>39470</v>
      </c>
      <c r="N202" s="297">
        <v>1670</v>
      </c>
      <c r="O202" s="311">
        <v>1.0423106156574613</v>
      </c>
      <c r="Q202" s="352">
        <v>196</v>
      </c>
      <c r="R202" s="289">
        <v>38100</v>
      </c>
      <c r="S202" s="289">
        <v>41910</v>
      </c>
      <c r="T202" s="297">
        <v>37110</v>
      </c>
      <c r="U202" s="297">
        <v>4800</v>
      </c>
      <c r="V202" s="302">
        <v>1.1293451899757478</v>
      </c>
      <c r="W202" s="306">
        <v>39490</v>
      </c>
      <c r="X202" s="297">
        <v>2420</v>
      </c>
      <c r="Y202" s="311">
        <v>1.0612813370473537</v>
      </c>
      <c r="AA202" s="352">
        <v>196</v>
      </c>
      <c r="AB202" s="289">
        <v>38600</v>
      </c>
      <c r="AC202" s="289">
        <v>42460</v>
      </c>
      <c r="AD202" s="297">
        <v>39170</v>
      </c>
      <c r="AE202" s="297">
        <v>3290</v>
      </c>
      <c r="AF202" s="302">
        <v>1.0839928516721982</v>
      </c>
      <c r="AG202" s="306">
        <v>41540</v>
      </c>
      <c r="AH202" s="297">
        <v>920</v>
      </c>
      <c r="AI202" s="311">
        <v>1.0221473278767452</v>
      </c>
      <c r="AK202" s="352">
        <v>196</v>
      </c>
      <c r="AL202" s="289">
        <v>39100</v>
      </c>
      <c r="AM202" s="289">
        <v>43010</v>
      </c>
      <c r="AN202" s="297">
        <v>39210</v>
      </c>
      <c r="AO202" s="297">
        <v>3800</v>
      </c>
      <c r="AP202" s="302">
        <v>1.096914052537618</v>
      </c>
      <c r="AQ202" s="306">
        <v>41590</v>
      </c>
      <c r="AR202" s="297">
        <v>1420</v>
      </c>
      <c r="AS202" s="311">
        <v>1.0341428227939409</v>
      </c>
      <c r="AU202" s="352">
        <v>196</v>
      </c>
      <c r="AV202" s="289">
        <v>40100</v>
      </c>
      <c r="AW202" s="289">
        <v>44110</v>
      </c>
      <c r="AX202" s="297">
        <v>39230</v>
      </c>
      <c r="AY202" s="297">
        <v>4880</v>
      </c>
      <c r="AZ202" s="302">
        <v>1.1243945959724702</v>
      </c>
      <c r="BA202" s="306">
        <v>41610</v>
      </c>
      <c r="BB202" s="297">
        <v>2500</v>
      </c>
      <c r="BC202" s="311">
        <v>1.060081711127133</v>
      </c>
      <c r="BE202" s="352">
        <v>196</v>
      </c>
      <c r="BF202" s="289">
        <v>41100</v>
      </c>
      <c r="BG202" s="289">
        <v>45210.000000000007</v>
      </c>
      <c r="BH202" s="297">
        <v>39380</v>
      </c>
      <c r="BI202" s="297">
        <v>5830.0000000000073</v>
      </c>
      <c r="BJ202" s="302">
        <v>1.1480446927374304</v>
      </c>
      <c r="BK202" s="306">
        <v>41750</v>
      </c>
      <c r="BL202" s="297">
        <v>3460.0000000000073</v>
      </c>
      <c r="BM202" s="311">
        <v>1.0828742514970062</v>
      </c>
      <c r="BO202" s="352">
        <v>196</v>
      </c>
      <c r="BP202" s="289">
        <v>43600</v>
      </c>
      <c r="BQ202" s="289">
        <v>47960.000000000007</v>
      </c>
      <c r="BR202" s="297">
        <v>39760</v>
      </c>
      <c r="BS202" s="297">
        <v>8200.0000000000073</v>
      </c>
      <c r="BT202" s="302">
        <v>1.2062374245472838</v>
      </c>
      <c r="BU202" s="306">
        <v>42140</v>
      </c>
      <c r="BV202" s="297">
        <v>5820.0000000000073</v>
      </c>
      <c r="BW202" s="311">
        <v>1.1381110583768392</v>
      </c>
      <c r="BY202" s="352">
        <v>196</v>
      </c>
      <c r="BZ202" s="289">
        <v>46100</v>
      </c>
      <c r="CA202" s="289">
        <v>50710.000000000007</v>
      </c>
      <c r="CB202" s="297">
        <v>39990</v>
      </c>
      <c r="CC202" s="297">
        <v>10720.000000000007</v>
      </c>
      <c r="CD202" s="302">
        <v>1.2680670167541888</v>
      </c>
      <c r="CE202" s="306">
        <v>42370</v>
      </c>
      <c r="CF202" s="297">
        <v>8340.0000000000073</v>
      </c>
      <c r="CG202" s="311">
        <v>1.1968373849421763</v>
      </c>
    </row>
    <row r="203" spans="5:85">
      <c r="E203" s="289">
        <v>41910</v>
      </c>
      <c r="G203" s="352">
        <v>197</v>
      </c>
      <c r="H203" s="289">
        <v>37600</v>
      </c>
      <c r="I203" s="289">
        <v>41360</v>
      </c>
      <c r="J203" s="297">
        <v>37300</v>
      </c>
      <c r="K203" s="297">
        <v>4060</v>
      </c>
      <c r="L203" s="302">
        <v>1.1088471849865951</v>
      </c>
      <c r="M203" s="306">
        <v>39680</v>
      </c>
      <c r="N203" s="297">
        <v>1680</v>
      </c>
      <c r="O203" s="311">
        <v>1.0423387096774193</v>
      </c>
      <c r="Q203" s="352">
        <v>197</v>
      </c>
      <c r="R203" s="289">
        <v>38300</v>
      </c>
      <c r="S203" s="289">
        <v>42130</v>
      </c>
      <c r="T203" s="297">
        <v>37310</v>
      </c>
      <c r="U203" s="297">
        <v>4820</v>
      </c>
      <c r="V203" s="302">
        <v>1.1291878852854462</v>
      </c>
      <c r="W203" s="306">
        <v>39690</v>
      </c>
      <c r="X203" s="297">
        <v>2440</v>
      </c>
      <c r="Y203" s="311">
        <v>1.0614764424288234</v>
      </c>
      <c r="AA203" s="352">
        <v>197</v>
      </c>
      <c r="AB203" s="289">
        <v>38800</v>
      </c>
      <c r="AC203" s="289">
        <v>42680</v>
      </c>
      <c r="AD203" s="297">
        <v>39380</v>
      </c>
      <c r="AE203" s="297">
        <v>3300</v>
      </c>
      <c r="AF203" s="302">
        <v>1.0837988826815643</v>
      </c>
      <c r="AG203" s="306">
        <v>41760</v>
      </c>
      <c r="AH203" s="297">
        <v>920</v>
      </c>
      <c r="AI203" s="311">
        <v>1.0220306513409962</v>
      </c>
      <c r="AK203" s="352">
        <v>197</v>
      </c>
      <c r="AL203" s="289">
        <v>39300</v>
      </c>
      <c r="AM203" s="289">
        <v>43230</v>
      </c>
      <c r="AN203" s="297">
        <v>39420</v>
      </c>
      <c r="AO203" s="297">
        <v>3810</v>
      </c>
      <c r="AP203" s="302">
        <v>1.0966514459665144</v>
      </c>
      <c r="AQ203" s="306">
        <v>41810</v>
      </c>
      <c r="AR203" s="297">
        <v>1420</v>
      </c>
      <c r="AS203" s="311">
        <v>1.0339631667065294</v>
      </c>
      <c r="AU203" s="352">
        <v>197</v>
      </c>
      <c r="AV203" s="289">
        <v>40300</v>
      </c>
      <c r="AW203" s="289">
        <v>44330</v>
      </c>
      <c r="AX203" s="297">
        <v>39440</v>
      </c>
      <c r="AY203" s="297">
        <v>4890</v>
      </c>
      <c r="AZ203" s="302">
        <v>1.1239858012170385</v>
      </c>
      <c r="BA203" s="306">
        <v>41830</v>
      </c>
      <c r="BB203" s="297">
        <v>2500</v>
      </c>
      <c r="BC203" s="311">
        <v>1.0597657183839351</v>
      </c>
      <c r="BE203" s="352">
        <v>197</v>
      </c>
      <c r="BF203" s="289">
        <v>41300</v>
      </c>
      <c r="BG203" s="289">
        <v>45430.000000000007</v>
      </c>
      <c r="BH203" s="297">
        <v>39580</v>
      </c>
      <c r="BI203" s="297">
        <v>5850.0000000000073</v>
      </c>
      <c r="BJ203" s="302">
        <v>1.147801920161698</v>
      </c>
      <c r="BK203" s="306">
        <v>41970</v>
      </c>
      <c r="BL203" s="297">
        <v>3460.0000000000073</v>
      </c>
      <c r="BM203" s="311">
        <v>1.0824398379795093</v>
      </c>
      <c r="BO203" s="352">
        <v>197</v>
      </c>
      <c r="BP203" s="289">
        <v>43800</v>
      </c>
      <c r="BQ203" s="289">
        <v>48180.000000000007</v>
      </c>
      <c r="BR203" s="297">
        <v>39970</v>
      </c>
      <c r="BS203" s="297">
        <v>8210.0000000000073</v>
      </c>
      <c r="BT203" s="302">
        <v>1.20540405303978</v>
      </c>
      <c r="BU203" s="306">
        <v>42360</v>
      </c>
      <c r="BV203" s="297">
        <v>5820.0000000000073</v>
      </c>
      <c r="BW203" s="311">
        <v>1.1373937677053827</v>
      </c>
      <c r="BY203" s="352">
        <v>197</v>
      </c>
      <c r="BZ203" s="289">
        <v>46300</v>
      </c>
      <c r="CA203" s="289">
        <v>50930.000000000007</v>
      </c>
      <c r="CB203" s="297">
        <v>40200</v>
      </c>
      <c r="CC203" s="297">
        <v>10730.000000000007</v>
      </c>
      <c r="CD203" s="302">
        <v>1.2669154228855724</v>
      </c>
      <c r="CE203" s="306">
        <v>42590</v>
      </c>
      <c r="CF203" s="297">
        <v>8340.0000000000073</v>
      </c>
      <c r="CG203" s="311">
        <v>1.1958206151678799</v>
      </c>
    </row>
    <row r="204" spans="5:85">
      <c r="E204" s="289">
        <v>42130</v>
      </c>
      <c r="G204" s="352">
        <v>198</v>
      </c>
      <c r="H204" s="289">
        <v>37800</v>
      </c>
      <c r="I204" s="289">
        <v>41580</v>
      </c>
      <c r="J204" s="297">
        <v>37490</v>
      </c>
      <c r="K204" s="297">
        <v>4090</v>
      </c>
      <c r="L204" s="302">
        <v>1.1090957588690318</v>
      </c>
      <c r="M204" s="306">
        <v>39890</v>
      </c>
      <c r="N204" s="297">
        <v>1690</v>
      </c>
      <c r="O204" s="311">
        <v>1.0423665078967159</v>
      </c>
      <c r="Q204" s="352">
        <v>198</v>
      </c>
      <c r="R204" s="289">
        <v>38500</v>
      </c>
      <c r="S204" s="289">
        <v>42350</v>
      </c>
      <c r="T204" s="297">
        <v>37510</v>
      </c>
      <c r="U204" s="297">
        <v>4840</v>
      </c>
      <c r="V204" s="302">
        <v>1.1290322580645162</v>
      </c>
      <c r="W204" s="306">
        <v>39900</v>
      </c>
      <c r="X204" s="297">
        <v>2450</v>
      </c>
      <c r="Y204" s="311">
        <v>1.0614035087719298</v>
      </c>
      <c r="AA204" s="352">
        <v>198</v>
      </c>
      <c r="AB204" s="289">
        <v>39000</v>
      </c>
      <c r="AC204" s="289">
        <v>42900</v>
      </c>
      <c r="AD204" s="297">
        <v>39580</v>
      </c>
      <c r="AE204" s="297">
        <v>3320</v>
      </c>
      <c r="AF204" s="302">
        <v>1.0838807478524508</v>
      </c>
      <c r="AG204" s="306">
        <v>41980</v>
      </c>
      <c r="AH204" s="297">
        <v>920</v>
      </c>
      <c r="AI204" s="311">
        <v>1.0219151977131968</v>
      </c>
      <c r="AK204" s="352">
        <v>198</v>
      </c>
      <c r="AL204" s="289">
        <v>39500</v>
      </c>
      <c r="AM204" s="289">
        <v>43450</v>
      </c>
      <c r="AN204" s="297">
        <v>39630</v>
      </c>
      <c r="AO204" s="297">
        <v>3820</v>
      </c>
      <c r="AP204" s="302">
        <v>1.0963916225082009</v>
      </c>
      <c r="AQ204" s="306">
        <v>42030</v>
      </c>
      <c r="AR204" s="297">
        <v>1420</v>
      </c>
      <c r="AS204" s="311">
        <v>1.0337853913871045</v>
      </c>
      <c r="AU204" s="352">
        <v>198</v>
      </c>
      <c r="AV204" s="289">
        <v>40500</v>
      </c>
      <c r="AW204" s="289">
        <v>44550</v>
      </c>
      <c r="AX204" s="297">
        <v>39650</v>
      </c>
      <c r="AY204" s="297">
        <v>4900</v>
      </c>
      <c r="AZ204" s="302">
        <v>1.1235813366960907</v>
      </c>
      <c r="BA204" s="306">
        <v>42050</v>
      </c>
      <c r="BB204" s="297">
        <v>2500</v>
      </c>
      <c r="BC204" s="311">
        <v>1.0594530321046374</v>
      </c>
      <c r="BE204" s="352">
        <v>198</v>
      </c>
      <c r="BF204" s="289">
        <v>41500</v>
      </c>
      <c r="BG204" s="289">
        <v>45650.000000000007</v>
      </c>
      <c r="BH204" s="297">
        <v>39790</v>
      </c>
      <c r="BI204" s="297">
        <v>5860.0000000000073</v>
      </c>
      <c r="BJ204" s="302">
        <v>1.1472731842171402</v>
      </c>
      <c r="BK204" s="306">
        <v>42190</v>
      </c>
      <c r="BL204" s="297">
        <v>3460.0000000000073</v>
      </c>
      <c r="BM204" s="311">
        <v>1.0820099549656319</v>
      </c>
      <c r="BO204" s="352">
        <v>198</v>
      </c>
      <c r="BP204" s="289">
        <v>44000</v>
      </c>
      <c r="BQ204" s="289">
        <v>48400.000000000007</v>
      </c>
      <c r="BR204" s="297">
        <v>40180</v>
      </c>
      <c r="BS204" s="297">
        <v>8220.0000000000073</v>
      </c>
      <c r="BT204" s="302">
        <v>1.2045793927327031</v>
      </c>
      <c r="BU204" s="306">
        <v>42580</v>
      </c>
      <c r="BV204" s="297">
        <v>5820.0000000000073</v>
      </c>
      <c r="BW204" s="311">
        <v>1.1366838891498359</v>
      </c>
      <c r="BY204" s="352">
        <v>198</v>
      </c>
      <c r="BZ204" s="289">
        <v>46500</v>
      </c>
      <c r="CA204" s="289">
        <v>51150.000000000007</v>
      </c>
      <c r="CB204" s="297">
        <v>40410</v>
      </c>
      <c r="CC204" s="297">
        <v>10740.000000000007</v>
      </c>
      <c r="CD204" s="302">
        <v>1.2657757980697848</v>
      </c>
      <c r="CE204" s="306">
        <v>42810</v>
      </c>
      <c r="CF204" s="297">
        <v>8340.0000000000073</v>
      </c>
      <c r="CG204" s="311">
        <v>1.1948142957252981</v>
      </c>
    </row>
    <row r="205" spans="5:85">
      <c r="E205" s="289">
        <v>42350</v>
      </c>
      <c r="G205" s="352">
        <v>199</v>
      </c>
      <c r="H205" s="289">
        <v>38000</v>
      </c>
      <c r="I205" s="289">
        <v>41800</v>
      </c>
      <c r="J205" s="297">
        <v>37690</v>
      </c>
      <c r="K205" s="297">
        <v>4110</v>
      </c>
      <c r="L205" s="302">
        <v>1.1090474927036349</v>
      </c>
      <c r="M205" s="306">
        <v>40100</v>
      </c>
      <c r="N205" s="297">
        <v>1700</v>
      </c>
      <c r="O205" s="311">
        <v>1.0423940149625934</v>
      </c>
      <c r="Q205" s="352">
        <v>199</v>
      </c>
      <c r="R205" s="289">
        <v>38700</v>
      </c>
      <c r="S205" s="289">
        <v>42570</v>
      </c>
      <c r="T205" s="297">
        <v>37700</v>
      </c>
      <c r="U205" s="297">
        <v>4870</v>
      </c>
      <c r="V205" s="302">
        <v>1.1291777188328913</v>
      </c>
      <c r="W205" s="306">
        <v>40110</v>
      </c>
      <c r="X205" s="297">
        <v>2460</v>
      </c>
      <c r="Y205" s="311">
        <v>1.0613313388182497</v>
      </c>
      <c r="AA205" s="352">
        <v>199</v>
      </c>
      <c r="AB205" s="289">
        <v>39200</v>
      </c>
      <c r="AC205" s="289">
        <v>43120</v>
      </c>
      <c r="AD205" s="297">
        <v>39790</v>
      </c>
      <c r="AE205" s="297">
        <v>3330</v>
      </c>
      <c r="AF205" s="302">
        <v>1.0836893691882383</v>
      </c>
      <c r="AG205" s="306">
        <v>42200</v>
      </c>
      <c r="AH205" s="297">
        <v>920</v>
      </c>
      <c r="AI205" s="311">
        <v>1.0218009478672985</v>
      </c>
      <c r="AK205" s="352">
        <v>199</v>
      </c>
      <c r="AL205" s="289">
        <v>39700</v>
      </c>
      <c r="AM205" s="289">
        <v>43670</v>
      </c>
      <c r="AN205" s="297">
        <v>39840</v>
      </c>
      <c r="AO205" s="297">
        <v>3830</v>
      </c>
      <c r="AP205" s="302">
        <v>1.0961345381526104</v>
      </c>
      <c r="AQ205" s="306">
        <v>42250</v>
      </c>
      <c r="AR205" s="297">
        <v>1420</v>
      </c>
      <c r="AS205" s="311">
        <v>1.0336094674556213</v>
      </c>
      <c r="AU205" s="352">
        <v>199</v>
      </c>
      <c r="AV205" s="289">
        <v>40700</v>
      </c>
      <c r="AW205" s="289">
        <v>44770</v>
      </c>
      <c r="AX205" s="297">
        <v>39860</v>
      </c>
      <c r="AY205" s="297">
        <v>4910</v>
      </c>
      <c r="AZ205" s="302">
        <v>1.1231811339688911</v>
      </c>
      <c r="BA205" s="306">
        <v>42270</v>
      </c>
      <c r="BB205" s="297">
        <v>2500</v>
      </c>
      <c r="BC205" s="311">
        <v>1.0591436006624084</v>
      </c>
      <c r="BE205" s="352">
        <v>199</v>
      </c>
      <c r="BF205" s="289">
        <v>41700</v>
      </c>
      <c r="BG205" s="289">
        <v>45870.000000000007</v>
      </c>
      <c r="BH205" s="297">
        <v>40000</v>
      </c>
      <c r="BI205" s="297">
        <v>5870.0000000000073</v>
      </c>
      <c r="BJ205" s="302">
        <v>1.1467500000000002</v>
      </c>
      <c r="BK205" s="306">
        <v>42410</v>
      </c>
      <c r="BL205" s="297">
        <v>3460.0000000000073</v>
      </c>
      <c r="BM205" s="311">
        <v>1.0815845319500119</v>
      </c>
      <c r="BO205" s="352">
        <v>199</v>
      </c>
      <c r="BP205" s="289">
        <v>44200</v>
      </c>
      <c r="BQ205" s="289">
        <v>48620.000000000007</v>
      </c>
      <c r="BR205" s="297">
        <v>40390</v>
      </c>
      <c r="BS205" s="297">
        <v>8230.0000000000073</v>
      </c>
      <c r="BT205" s="302">
        <v>1.2037633077494432</v>
      </c>
      <c r="BU205" s="306">
        <v>42800</v>
      </c>
      <c r="BV205" s="297">
        <v>5820.0000000000073</v>
      </c>
      <c r="BW205" s="311">
        <v>1.1359813084112151</v>
      </c>
      <c r="BY205" s="352">
        <v>199</v>
      </c>
      <c r="BZ205" s="289">
        <v>46700</v>
      </c>
      <c r="CA205" s="289">
        <v>51370.000000000007</v>
      </c>
      <c r="CB205" s="297">
        <v>40620</v>
      </c>
      <c r="CC205" s="297">
        <v>10750.000000000007</v>
      </c>
      <c r="CD205" s="302">
        <v>1.2646479566715905</v>
      </c>
      <c r="CE205" s="306">
        <v>43030</v>
      </c>
      <c r="CF205" s="297">
        <v>8340.0000000000073</v>
      </c>
      <c r="CG205" s="311">
        <v>1.1938182663258194</v>
      </c>
    </row>
    <row r="206" spans="5:85">
      <c r="E206" s="289">
        <v>42570</v>
      </c>
      <c r="G206" s="352">
        <v>200</v>
      </c>
      <c r="H206" s="289">
        <v>38200</v>
      </c>
      <c r="I206" s="289">
        <v>42020</v>
      </c>
      <c r="J206" s="297">
        <v>37890</v>
      </c>
      <c r="K206" s="297">
        <v>4130</v>
      </c>
      <c r="L206" s="302">
        <v>1.108999736078121</v>
      </c>
      <c r="M206" s="306">
        <v>40310</v>
      </c>
      <c r="N206" s="297">
        <v>1710</v>
      </c>
      <c r="O206" s="311">
        <v>1.0424212354254527</v>
      </c>
      <c r="Q206" s="352">
        <v>200</v>
      </c>
      <c r="R206" s="289">
        <v>38900</v>
      </c>
      <c r="S206" s="289">
        <v>42790</v>
      </c>
      <c r="T206" s="297">
        <v>37900</v>
      </c>
      <c r="U206" s="297">
        <v>4890</v>
      </c>
      <c r="V206" s="302">
        <v>1.1290237467018469</v>
      </c>
      <c r="W206" s="306">
        <v>40320</v>
      </c>
      <c r="X206" s="297">
        <v>2470</v>
      </c>
      <c r="Y206" s="311">
        <v>1.0612599206349207</v>
      </c>
      <c r="AA206" s="352">
        <v>200</v>
      </c>
      <c r="AB206" s="289">
        <v>39400</v>
      </c>
      <c r="AC206" s="289">
        <v>43340</v>
      </c>
      <c r="AD206" s="297">
        <v>40000</v>
      </c>
      <c r="AE206" s="297">
        <v>3340</v>
      </c>
      <c r="AF206" s="302">
        <v>1.0834999999999999</v>
      </c>
      <c r="AG206" s="306">
        <v>42420</v>
      </c>
      <c r="AH206" s="297">
        <v>920</v>
      </c>
      <c r="AI206" s="311">
        <v>1.0216878830740217</v>
      </c>
      <c r="AK206" s="352">
        <v>200</v>
      </c>
      <c r="AL206" s="289">
        <v>39900</v>
      </c>
      <c r="AM206" s="289">
        <v>43890</v>
      </c>
      <c r="AN206" s="297">
        <v>40050</v>
      </c>
      <c r="AO206" s="297">
        <v>3840</v>
      </c>
      <c r="AP206" s="302">
        <v>1.0958801498127342</v>
      </c>
      <c r="AQ206" s="306">
        <v>42470</v>
      </c>
      <c r="AR206" s="297">
        <v>1420</v>
      </c>
      <c r="AS206" s="311">
        <v>1.0334353661408053</v>
      </c>
      <c r="AU206" s="352">
        <v>200</v>
      </c>
      <c r="AV206" s="289">
        <v>40900</v>
      </c>
      <c r="AW206" s="289">
        <v>44990</v>
      </c>
      <c r="AX206" s="297">
        <v>40070</v>
      </c>
      <c r="AY206" s="297">
        <v>4920</v>
      </c>
      <c r="AZ206" s="302">
        <v>1.1227851260294484</v>
      </c>
      <c r="BA206" s="306">
        <v>42490</v>
      </c>
      <c r="BB206" s="297">
        <v>2500</v>
      </c>
      <c r="BC206" s="311">
        <v>1.058837373499647</v>
      </c>
      <c r="BE206" s="352">
        <v>200</v>
      </c>
      <c r="BF206" s="289">
        <v>41900</v>
      </c>
      <c r="BG206" s="289">
        <v>46090.000000000007</v>
      </c>
      <c r="BH206" s="297">
        <v>40210</v>
      </c>
      <c r="BI206" s="297">
        <v>5880.0000000000073</v>
      </c>
      <c r="BJ206" s="302">
        <v>1.1462322805272323</v>
      </c>
      <c r="BK206" s="306">
        <v>42630</v>
      </c>
      <c r="BL206" s="297">
        <v>3460.0000000000073</v>
      </c>
      <c r="BM206" s="311">
        <v>1.081163499882712</v>
      </c>
      <c r="BO206" s="352">
        <v>200</v>
      </c>
      <c r="BP206" s="289">
        <v>44400</v>
      </c>
      <c r="BQ206" s="289">
        <v>48840.000000000007</v>
      </c>
      <c r="BR206" s="297">
        <v>40600</v>
      </c>
      <c r="BS206" s="297">
        <v>8240.0000000000073</v>
      </c>
      <c r="BT206" s="302">
        <v>1.2029556650246307</v>
      </c>
      <c r="BU206" s="306">
        <v>43020</v>
      </c>
      <c r="BV206" s="297">
        <v>5820.0000000000073</v>
      </c>
      <c r="BW206" s="311">
        <v>1.1352859135285915</v>
      </c>
      <c r="BY206" s="352">
        <v>200</v>
      </c>
      <c r="BZ206" s="289">
        <v>46900</v>
      </c>
      <c r="CA206" s="289">
        <v>51590.000000000007</v>
      </c>
      <c r="CB206" s="297">
        <v>40830</v>
      </c>
      <c r="CC206" s="297">
        <v>10760.000000000007</v>
      </c>
      <c r="CD206" s="302">
        <v>1.263531716874847</v>
      </c>
      <c r="CE206" s="306">
        <v>43250</v>
      </c>
      <c r="CF206" s="297">
        <v>8340.0000000000073</v>
      </c>
      <c r="CG206" s="311">
        <v>1.1928323699421968</v>
      </c>
    </row>
    <row r="207" spans="5:85">
      <c r="E207" s="289">
        <v>42790</v>
      </c>
      <c r="G207" s="352">
        <v>201</v>
      </c>
      <c r="H207" s="289">
        <v>38400</v>
      </c>
      <c r="I207" s="289">
        <v>42240</v>
      </c>
      <c r="J207" s="297">
        <v>38090</v>
      </c>
      <c r="K207" s="297">
        <v>4150</v>
      </c>
      <c r="L207" s="302">
        <v>1.1089524809661329</v>
      </c>
      <c r="M207" s="306">
        <v>40520</v>
      </c>
      <c r="N207" s="297">
        <v>1720</v>
      </c>
      <c r="O207" s="311">
        <v>1.0424481737413622</v>
      </c>
      <c r="Q207" s="352">
        <v>201</v>
      </c>
      <c r="R207" s="289">
        <v>39100</v>
      </c>
      <c r="S207" s="289">
        <v>43010</v>
      </c>
      <c r="T207" s="297">
        <v>38100</v>
      </c>
      <c r="U207" s="297">
        <v>4910</v>
      </c>
      <c r="V207" s="302">
        <v>1.1288713910761154</v>
      </c>
      <c r="W207" s="306">
        <v>40530</v>
      </c>
      <c r="X207" s="297">
        <v>2480</v>
      </c>
      <c r="Y207" s="311">
        <v>1.0611892425363927</v>
      </c>
      <c r="AA207" s="352">
        <v>201</v>
      </c>
      <c r="AB207" s="289">
        <v>39600</v>
      </c>
      <c r="AC207" s="289">
        <v>43560</v>
      </c>
      <c r="AD207" s="297">
        <v>40210</v>
      </c>
      <c r="AE207" s="297">
        <v>3350</v>
      </c>
      <c r="AF207" s="302">
        <v>1.0833126088037801</v>
      </c>
      <c r="AG207" s="306">
        <v>42640</v>
      </c>
      <c r="AH207" s="297">
        <v>920</v>
      </c>
      <c r="AI207" s="311">
        <v>1.0215759849906192</v>
      </c>
      <c r="AK207" s="352">
        <v>201</v>
      </c>
      <c r="AL207" s="289">
        <v>40100</v>
      </c>
      <c r="AM207" s="289">
        <v>44110</v>
      </c>
      <c r="AN207" s="297">
        <v>40260</v>
      </c>
      <c r="AO207" s="297">
        <v>3850</v>
      </c>
      <c r="AP207" s="302">
        <v>1.0956284153005464</v>
      </c>
      <c r="AQ207" s="306">
        <v>42690</v>
      </c>
      <c r="AR207" s="297">
        <v>1420</v>
      </c>
      <c r="AS207" s="311">
        <v>1.0332630592644647</v>
      </c>
      <c r="AU207" s="352">
        <v>201</v>
      </c>
      <c r="AV207" s="289">
        <v>41100</v>
      </c>
      <c r="AW207" s="289">
        <v>45210.000000000007</v>
      </c>
      <c r="AX207" s="297">
        <v>40280</v>
      </c>
      <c r="AY207" s="297">
        <v>4930.0000000000073</v>
      </c>
      <c r="AZ207" s="302">
        <v>1.1223932472691163</v>
      </c>
      <c r="BA207" s="306">
        <v>42710</v>
      </c>
      <c r="BB207" s="297">
        <v>2500.0000000000073</v>
      </c>
      <c r="BC207" s="311">
        <v>1.0585343011004451</v>
      </c>
      <c r="BE207" s="352">
        <v>201</v>
      </c>
      <c r="BF207" s="289">
        <v>42100</v>
      </c>
      <c r="BG207" s="289">
        <v>46310.000000000007</v>
      </c>
      <c r="BH207" s="297">
        <v>40420</v>
      </c>
      <c r="BI207" s="297">
        <v>5890.0000000000073</v>
      </c>
      <c r="BJ207" s="302">
        <v>1.1457199406234539</v>
      </c>
      <c r="BK207" s="306">
        <v>42850</v>
      </c>
      <c r="BL207" s="297">
        <v>3460.0000000000073</v>
      </c>
      <c r="BM207" s="311">
        <v>1.0807467911318556</v>
      </c>
      <c r="BO207" s="352">
        <v>201</v>
      </c>
      <c r="BP207" s="289">
        <v>44600</v>
      </c>
      <c r="BQ207" s="289">
        <v>49060.000000000007</v>
      </c>
      <c r="BR207" s="297">
        <v>40810</v>
      </c>
      <c r="BS207" s="297">
        <v>8250.0000000000073</v>
      </c>
      <c r="BT207" s="302">
        <v>1.202156334231806</v>
      </c>
      <c r="BU207" s="306">
        <v>43240</v>
      </c>
      <c r="BV207" s="297">
        <v>5820.0000000000073</v>
      </c>
      <c r="BW207" s="311">
        <v>1.1345975948196116</v>
      </c>
      <c r="BY207" s="352">
        <v>201</v>
      </c>
      <c r="BZ207" s="289">
        <v>47100</v>
      </c>
      <c r="CA207" s="289">
        <v>51810.000000000007</v>
      </c>
      <c r="CB207" s="297">
        <v>41040</v>
      </c>
      <c r="CC207" s="297">
        <v>10770.000000000007</v>
      </c>
      <c r="CD207" s="302">
        <v>1.2624269005847955</v>
      </c>
      <c r="CE207" s="306">
        <v>43470</v>
      </c>
      <c r="CF207" s="297">
        <v>8340.0000000000073</v>
      </c>
      <c r="CG207" s="311">
        <v>1.191856452726018</v>
      </c>
    </row>
    <row r="208" spans="5:85">
      <c r="E208" s="289">
        <v>43010</v>
      </c>
      <c r="G208" s="352">
        <v>202</v>
      </c>
      <c r="H208" s="289">
        <v>38600</v>
      </c>
      <c r="I208" s="289">
        <v>42460</v>
      </c>
      <c r="J208" s="297">
        <v>38290</v>
      </c>
      <c r="K208" s="297">
        <v>4170</v>
      </c>
      <c r="L208" s="302">
        <v>1.1089057195090102</v>
      </c>
      <c r="M208" s="306">
        <v>40730</v>
      </c>
      <c r="N208" s="297">
        <v>1730</v>
      </c>
      <c r="O208" s="311">
        <v>1.0424748342744905</v>
      </c>
      <c r="Q208" s="352">
        <v>202</v>
      </c>
      <c r="R208" s="289">
        <v>39300</v>
      </c>
      <c r="S208" s="289">
        <v>43230</v>
      </c>
      <c r="T208" s="297">
        <v>38300</v>
      </c>
      <c r="U208" s="297">
        <v>4930</v>
      </c>
      <c r="V208" s="302">
        <v>1.1287206266318537</v>
      </c>
      <c r="W208" s="306">
        <v>40740</v>
      </c>
      <c r="X208" s="297">
        <v>2490</v>
      </c>
      <c r="Y208" s="311">
        <v>1.061119293078056</v>
      </c>
      <c r="AA208" s="352">
        <v>202</v>
      </c>
      <c r="AB208" s="289">
        <v>39800</v>
      </c>
      <c r="AC208" s="289">
        <v>43780</v>
      </c>
      <c r="AD208" s="297">
        <v>40420</v>
      </c>
      <c r="AE208" s="297">
        <v>3360</v>
      </c>
      <c r="AF208" s="302">
        <v>1.0831271647699159</v>
      </c>
      <c r="AG208" s="306">
        <v>42860</v>
      </c>
      <c r="AH208" s="297">
        <v>920</v>
      </c>
      <c r="AI208" s="311">
        <v>1.0214652356509566</v>
      </c>
      <c r="AK208" s="352">
        <v>202</v>
      </c>
      <c r="AL208" s="289">
        <v>40300</v>
      </c>
      <c r="AM208" s="289">
        <v>44330</v>
      </c>
      <c r="AN208" s="297">
        <v>40460</v>
      </c>
      <c r="AO208" s="297">
        <v>3870</v>
      </c>
      <c r="AP208" s="302">
        <v>1.0956500247157686</v>
      </c>
      <c r="AQ208" s="306">
        <v>42910</v>
      </c>
      <c r="AR208" s="297">
        <v>1420</v>
      </c>
      <c r="AS208" s="311">
        <v>1.0330925192262876</v>
      </c>
      <c r="AU208" s="352">
        <v>202</v>
      </c>
      <c r="AV208" s="289">
        <v>41300</v>
      </c>
      <c r="AW208" s="289">
        <v>45430.000000000007</v>
      </c>
      <c r="AX208" s="297">
        <v>40490</v>
      </c>
      <c r="AY208" s="297">
        <v>4940.0000000000073</v>
      </c>
      <c r="AZ208" s="302">
        <v>1.1220054334403557</v>
      </c>
      <c r="BA208" s="306">
        <v>42930</v>
      </c>
      <c r="BB208" s="297">
        <v>2500.0000000000073</v>
      </c>
      <c r="BC208" s="311">
        <v>1.0582343349638947</v>
      </c>
      <c r="BE208" s="352">
        <v>202</v>
      </c>
      <c r="BF208" s="289">
        <v>42300</v>
      </c>
      <c r="BG208" s="289">
        <v>46530.000000000007</v>
      </c>
      <c r="BH208" s="297">
        <v>40630</v>
      </c>
      <c r="BI208" s="297">
        <v>5900.0000000000073</v>
      </c>
      <c r="BJ208" s="302">
        <v>1.145212896874231</v>
      </c>
      <c r="BK208" s="306">
        <v>43070</v>
      </c>
      <c r="BL208" s="297">
        <v>3460.0000000000073</v>
      </c>
      <c r="BM208" s="311">
        <v>1.0803343394474114</v>
      </c>
      <c r="BO208" s="352">
        <v>202</v>
      </c>
      <c r="BP208" s="289">
        <v>44800</v>
      </c>
      <c r="BQ208" s="289">
        <v>49280.000000000007</v>
      </c>
      <c r="BR208" s="297">
        <v>41010</v>
      </c>
      <c r="BS208" s="297">
        <v>8270.0000000000073</v>
      </c>
      <c r="BT208" s="302">
        <v>1.2016581321628872</v>
      </c>
      <c r="BU208" s="306">
        <v>43460</v>
      </c>
      <c r="BV208" s="297">
        <v>5820.0000000000073</v>
      </c>
      <c r="BW208" s="311">
        <v>1.1339162448228257</v>
      </c>
      <c r="BY208" s="352">
        <v>202</v>
      </c>
      <c r="BZ208" s="289">
        <v>47300</v>
      </c>
      <c r="CA208" s="289">
        <v>52030.000000000007</v>
      </c>
      <c r="CB208" s="297">
        <v>41250</v>
      </c>
      <c r="CC208" s="297">
        <v>10780.000000000007</v>
      </c>
      <c r="CD208" s="302">
        <v>1.2613333333333334</v>
      </c>
      <c r="CE208" s="306">
        <v>43690</v>
      </c>
      <c r="CF208" s="297">
        <v>8340.0000000000073</v>
      </c>
      <c r="CG208" s="311">
        <v>1.1908903639276724</v>
      </c>
    </row>
    <row r="209" spans="5:85">
      <c r="E209" s="289">
        <v>43230</v>
      </c>
      <c r="G209" s="352">
        <v>203</v>
      </c>
      <c r="H209" s="289">
        <v>38800</v>
      </c>
      <c r="I209" s="289">
        <v>42680</v>
      </c>
      <c r="J209" s="297">
        <v>38480</v>
      </c>
      <c r="K209" s="297">
        <v>4200</v>
      </c>
      <c r="L209" s="302">
        <v>1.1091476091476091</v>
      </c>
      <c r="M209" s="306">
        <v>40940</v>
      </c>
      <c r="N209" s="297">
        <v>1740</v>
      </c>
      <c r="O209" s="311">
        <v>1.0425012212994627</v>
      </c>
      <c r="Q209" s="352">
        <v>203</v>
      </c>
      <c r="R209" s="289">
        <v>39500</v>
      </c>
      <c r="S209" s="289">
        <v>43450</v>
      </c>
      <c r="T209" s="297">
        <v>38500</v>
      </c>
      <c r="U209" s="297">
        <v>4950</v>
      </c>
      <c r="V209" s="302">
        <v>1.1285714285714286</v>
      </c>
      <c r="W209" s="306">
        <v>40950</v>
      </c>
      <c r="X209" s="297">
        <v>2500</v>
      </c>
      <c r="Y209" s="311">
        <v>1.0610500610500611</v>
      </c>
      <c r="AA209" s="352">
        <v>203</v>
      </c>
      <c r="AB209" s="289">
        <v>40000</v>
      </c>
      <c r="AC209" s="289">
        <v>44000</v>
      </c>
      <c r="AD209" s="297">
        <v>40630</v>
      </c>
      <c r="AE209" s="297">
        <v>3370</v>
      </c>
      <c r="AF209" s="302">
        <v>1.0829436377061286</v>
      </c>
      <c r="AG209" s="306">
        <v>43080</v>
      </c>
      <c r="AH209" s="297">
        <v>920</v>
      </c>
      <c r="AI209" s="311">
        <v>1.021355617455896</v>
      </c>
      <c r="AK209" s="352">
        <v>203</v>
      </c>
      <c r="AL209" s="289">
        <v>40500</v>
      </c>
      <c r="AM209" s="289">
        <v>44550</v>
      </c>
      <c r="AN209" s="297">
        <v>40670</v>
      </c>
      <c r="AO209" s="297">
        <v>3880</v>
      </c>
      <c r="AP209" s="302">
        <v>1.0954020162281781</v>
      </c>
      <c r="AQ209" s="306">
        <v>43130</v>
      </c>
      <c r="AR209" s="297">
        <v>1420</v>
      </c>
      <c r="AS209" s="311">
        <v>1.0329237189891027</v>
      </c>
      <c r="AU209" s="352">
        <v>203</v>
      </c>
      <c r="AV209" s="289">
        <v>41500</v>
      </c>
      <c r="AW209" s="289">
        <v>45650.000000000007</v>
      </c>
      <c r="AX209" s="297">
        <v>40700</v>
      </c>
      <c r="AY209" s="297">
        <v>4950.0000000000073</v>
      </c>
      <c r="AZ209" s="302">
        <v>1.1216216216216217</v>
      </c>
      <c r="BA209" s="306">
        <v>43150</v>
      </c>
      <c r="BB209" s="297">
        <v>2500.0000000000073</v>
      </c>
      <c r="BC209" s="311">
        <v>1.0579374275782156</v>
      </c>
      <c r="BE209" s="352">
        <v>203</v>
      </c>
      <c r="BF209" s="289">
        <v>42500</v>
      </c>
      <c r="BG209" s="289">
        <v>46750.000000000007</v>
      </c>
      <c r="BH209" s="297">
        <v>40840</v>
      </c>
      <c r="BI209" s="297">
        <v>5910.0000000000073</v>
      </c>
      <c r="BJ209" s="302">
        <v>1.1447110675808032</v>
      </c>
      <c r="BK209" s="306">
        <v>43290</v>
      </c>
      <c r="BL209" s="297">
        <v>3460.0000000000073</v>
      </c>
      <c r="BM209" s="311">
        <v>1.0799260799260801</v>
      </c>
      <c r="BO209" s="352">
        <v>203</v>
      </c>
      <c r="BP209" s="289">
        <v>45000</v>
      </c>
      <c r="BQ209" s="289">
        <v>49500.000000000007</v>
      </c>
      <c r="BR209" s="297">
        <v>41220</v>
      </c>
      <c r="BS209" s="297">
        <v>8280.0000000000073</v>
      </c>
      <c r="BT209" s="302">
        <v>1.2008733624454151</v>
      </c>
      <c r="BU209" s="306">
        <v>43680</v>
      </c>
      <c r="BV209" s="297">
        <v>5820.0000000000073</v>
      </c>
      <c r="BW209" s="311">
        <v>1.1332417582417584</v>
      </c>
      <c r="BY209" s="352">
        <v>203</v>
      </c>
      <c r="BZ209" s="289">
        <v>47500</v>
      </c>
      <c r="CA209" s="289">
        <v>52250.000000000007</v>
      </c>
      <c r="CB209" s="297">
        <v>41450</v>
      </c>
      <c r="CC209" s="297">
        <v>10800.000000000007</v>
      </c>
      <c r="CD209" s="302">
        <v>1.2605548854041015</v>
      </c>
      <c r="CE209" s="306">
        <v>43910</v>
      </c>
      <c r="CF209" s="297">
        <v>8340.0000000000073</v>
      </c>
      <c r="CG209" s="311">
        <v>1.1899339558187203</v>
      </c>
    </row>
    <row r="210" spans="5:85">
      <c r="E210" s="289">
        <v>43450</v>
      </c>
      <c r="G210" s="352">
        <v>204</v>
      </c>
      <c r="H210" s="289">
        <v>39000</v>
      </c>
      <c r="I210" s="289">
        <v>42900</v>
      </c>
      <c r="J210" s="297">
        <v>38680</v>
      </c>
      <c r="K210" s="297">
        <v>4220</v>
      </c>
      <c r="L210" s="302">
        <v>1.1091003102378489</v>
      </c>
      <c r="M210" s="306">
        <v>41150</v>
      </c>
      <c r="N210" s="297">
        <v>1750</v>
      </c>
      <c r="O210" s="311">
        <v>1.0425273390036451</v>
      </c>
      <c r="Q210" s="352">
        <v>204</v>
      </c>
      <c r="R210" s="289">
        <v>39700</v>
      </c>
      <c r="S210" s="289">
        <v>43670</v>
      </c>
      <c r="T210" s="297">
        <v>38690</v>
      </c>
      <c r="U210" s="297">
        <v>4980</v>
      </c>
      <c r="V210" s="302">
        <v>1.1287154303437581</v>
      </c>
      <c r="W210" s="306">
        <v>41160</v>
      </c>
      <c r="X210" s="297">
        <v>2510</v>
      </c>
      <c r="Y210" s="311">
        <v>1.0609815354713314</v>
      </c>
      <c r="AA210" s="352">
        <v>204</v>
      </c>
      <c r="AB210" s="289">
        <v>40200</v>
      </c>
      <c r="AC210" s="289">
        <v>44220</v>
      </c>
      <c r="AD210" s="297">
        <v>40840</v>
      </c>
      <c r="AE210" s="297">
        <v>3380</v>
      </c>
      <c r="AF210" s="302">
        <v>1.082761998041136</v>
      </c>
      <c r="AG210" s="306">
        <v>43300</v>
      </c>
      <c r="AH210" s="297">
        <v>920</v>
      </c>
      <c r="AI210" s="311">
        <v>1.0212471131639722</v>
      </c>
      <c r="AK210" s="352">
        <v>204</v>
      </c>
      <c r="AL210" s="289">
        <v>40700</v>
      </c>
      <c r="AM210" s="289">
        <v>44770</v>
      </c>
      <c r="AN210" s="297">
        <v>40880</v>
      </c>
      <c r="AO210" s="297">
        <v>3890</v>
      </c>
      <c r="AP210" s="302">
        <v>1.0951565557729941</v>
      </c>
      <c r="AQ210" s="306">
        <v>43350</v>
      </c>
      <c r="AR210" s="297">
        <v>1420</v>
      </c>
      <c r="AS210" s="311">
        <v>1.0327566320645905</v>
      </c>
      <c r="AU210" s="352">
        <v>204</v>
      </c>
      <c r="AV210" s="289">
        <v>41700</v>
      </c>
      <c r="AW210" s="289">
        <v>45870.000000000007</v>
      </c>
      <c r="AX210" s="297">
        <v>40900</v>
      </c>
      <c r="AY210" s="297">
        <v>4970.0000000000073</v>
      </c>
      <c r="AZ210" s="302">
        <v>1.121515892420538</v>
      </c>
      <c r="BA210" s="306">
        <v>43370</v>
      </c>
      <c r="BB210" s="297">
        <v>2500.0000000000073</v>
      </c>
      <c r="BC210" s="311">
        <v>1.0576435323956652</v>
      </c>
      <c r="BE210" s="352">
        <v>204</v>
      </c>
      <c r="BF210" s="289">
        <v>42700</v>
      </c>
      <c r="BG210" s="289">
        <v>46970.000000000007</v>
      </c>
      <c r="BH210" s="297">
        <v>41050</v>
      </c>
      <c r="BI210" s="297">
        <v>5920.0000000000073</v>
      </c>
      <c r="BJ210" s="302">
        <v>1.1442143727162</v>
      </c>
      <c r="BK210" s="306">
        <v>43510</v>
      </c>
      <c r="BL210" s="297">
        <v>3460.0000000000073</v>
      </c>
      <c r="BM210" s="311">
        <v>1.0795219489772467</v>
      </c>
      <c r="BO210" s="352">
        <v>204</v>
      </c>
      <c r="BP210" s="289">
        <v>45200</v>
      </c>
      <c r="BQ210" s="289">
        <v>49720.000000000007</v>
      </c>
      <c r="BR210" s="297">
        <v>41430</v>
      </c>
      <c r="BS210" s="297">
        <v>8290.0000000000073</v>
      </c>
      <c r="BT210" s="302">
        <v>1.2000965483948831</v>
      </c>
      <c r="BU210" s="306">
        <v>43900</v>
      </c>
      <c r="BV210" s="297">
        <v>5820.0000000000073</v>
      </c>
      <c r="BW210" s="311">
        <v>1.1325740318906607</v>
      </c>
      <c r="BY210" s="352">
        <v>204</v>
      </c>
      <c r="BZ210" s="289">
        <v>47700</v>
      </c>
      <c r="CA210" s="289">
        <v>52470.000000000007</v>
      </c>
      <c r="CB210" s="297">
        <v>41660</v>
      </c>
      <c r="CC210" s="297">
        <v>10810.000000000007</v>
      </c>
      <c r="CD210" s="302">
        <v>1.2594815170427269</v>
      </c>
      <c r="CE210" s="306">
        <v>44130</v>
      </c>
      <c r="CF210" s="297">
        <v>8340.0000000000073</v>
      </c>
      <c r="CG210" s="311">
        <v>1.1889870836165874</v>
      </c>
    </row>
    <row r="211" spans="5:85">
      <c r="E211" s="289">
        <v>43670</v>
      </c>
      <c r="G211" s="352">
        <v>205</v>
      </c>
      <c r="H211" s="289">
        <v>39200</v>
      </c>
      <c r="I211" s="289">
        <v>43120</v>
      </c>
      <c r="J211" s="297">
        <v>38880</v>
      </c>
      <c r="K211" s="297">
        <v>4240</v>
      </c>
      <c r="L211" s="302">
        <v>1.1090534979423867</v>
      </c>
      <c r="M211" s="306">
        <v>41360</v>
      </c>
      <c r="N211" s="297">
        <v>1760</v>
      </c>
      <c r="O211" s="311">
        <v>1.0425531914893618</v>
      </c>
      <c r="Q211" s="352">
        <v>205</v>
      </c>
      <c r="R211" s="289">
        <v>39900</v>
      </c>
      <c r="S211" s="289">
        <v>43890</v>
      </c>
      <c r="T211" s="297">
        <v>38890</v>
      </c>
      <c r="U211" s="297">
        <v>5000</v>
      </c>
      <c r="V211" s="302">
        <v>1.1285677552069941</v>
      </c>
      <c r="W211" s="306">
        <v>41370</v>
      </c>
      <c r="X211" s="297">
        <v>2520</v>
      </c>
      <c r="Y211" s="311">
        <v>1.0609137055837563</v>
      </c>
      <c r="AA211" s="352">
        <v>205</v>
      </c>
      <c r="AB211" s="289">
        <v>40400</v>
      </c>
      <c r="AC211" s="289">
        <v>44440</v>
      </c>
      <c r="AD211" s="297">
        <v>41050</v>
      </c>
      <c r="AE211" s="297">
        <v>3390</v>
      </c>
      <c r="AF211" s="302">
        <v>1.0825822168087698</v>
      </c>
      <c r="AG211" s="306">
        <v>43520</v>
      </c>
      <c r="AH211" s="297">
        <v>920</v>
      </c>
      <c r="AI211" s="311">
        <v>1.021139705882353</v>
      </c>
      <c r="AK211" s="352">
        <v>205</v>
      </c>
      <c r="AL211" s="289">
        <v>40900</v>
      </c>
      <c r="AM211" s="289">
        <v>44990</v>
      </c>
      <c r="AN211" s="297">
        <v>41090</v>
      </c>
      <c r="AO211" s="297">
        <v>3900</v>
      </c>
      <c r="AP211" s="302">
        <v>1.0949136042832806</v>
      </c>
      <c r="AQ211" s="306">
        <v>43570</v>
      </c>
      <c r="AR211" s="297">
        <v>1420</v>
      </c>
      <c r="AS211" s="311">
        <v>1.0325912324994262</v>
      </c>
      <c r="AU211" s="352">
        <v>205</v>
      </c>
      <c r="AV211" s="289">
        <v>41900</v>
      </c>
      <c r="AW211" s="289">
        <v>46090.000000000007</v>
      </c>
      <c r="AX211" s="297">
        <v>41110</v>
      </c>
      <c r="AY211" s="297">
        <v>4980.0000000000073</v>
      </c>
      <c r="AZ211" s="302">
        <v>1.1211384091461931</v>
      </c>
      <c r="BA211" s="306">
        <v>43590</v>
      </c>
      <c r="BB211" s="297">
        <v>2500.0000000000073</v>
      </c>
      <c r="BC211" s="311">
        <v>1.0573526038082128</v>
      </c>
      <c r="BE211" s="352">
        <v>205</v>
      </c>
      <c r="BF211" s="289">
        <v>42900</v>
      </c>
      <c r="BG211" s="289">
        <v>47190.000000000007</v>
      </c>
      <c r="BH211" s="297">
        <v>41260</v>
      </c>
      <c r="BI211" s="297">
        <v>5930.0000000000073</v>
      </c>
      <c r="BJ211" s="302">
        <v>1.1437227338826952</v>
      </c>
      <c r="BK211" s="306">
        <v>43730</v>
      </c>
      <c r="BL211" s="297">
        <v>3460.0000000000073</v>
      </c>
      <c r="BM211" s="311">
        <v>1.0791218842899613</v>
      </c>
      <c r="BO211" s="352">
        <v>205</v>
      </c>
      <c r="BP211" s="289">
        <v>45400</v>
      </c>
      <c r="BQ211" s="289">
        <v>49940.000000000007</v>
      </c>
      <c r="BR211" s="297">
        <v>41640</v>
      </c>
      <c r="BS211" s="297">
        <v>8300.0000000000073</v>
      </c>
      <c r="BT211" s="302">
        <v>1.1993275696445727</v>
      </c>
      <c r="BU211" s="306">
        <v>44120</v>
      </c>
      <c r="BV211" s="297">
        <v>5820.0000000000073</v>
      </c>
      <c r="BW211" s="311">
        <v>1.131912964641886</v>
      </c>
      <c r="BY211" s="352">
        <v>205</v>
      </c>
      <c r="BZ211" s="289">
        <v>47900</v>
      </c>
      <c r="CA211" s="289">
        <v>52690.000000000007</v>
      </c>
      <c r="CB211" s="297">
        <v>41870</v>
      </c>
      <c r="CC211" s="297">
        <v>10820.000000000007</v>
      </c>
      <c r="CD211" s="302">
        <v>1.2584189156914261</v>
      </c>
      <c r="CE211" s="306">
        <v>44350</v>
      </c>
      <c r="CF211" s="297">
        <v>8340.0000000000073</v>
      </c>
      <c r="CG211" s="311">
        <v>1.1880496054114995</v>
      </c>
    </row>
    <row r="212" spans="5:85">
      <c r="E212" s="289">
        <v>43890</v>
      </c>
      <c r="G212" s="352">
        <v>206</v>
      </c>
      <c r="H212" s="289">
        <v>39400</v>
      </c>
      <c r="I212" s="289">
        <v>43340</v>
      </c>
      <c r="J212" s="297">
        <v>39080</v>
      </c>
      <c r="K212" s="297">
        <v>4260</v>
      </c>
      <c r="L212" s="302">
        <v>1.109007164790174</v>
      </c>
      <c r="M212" s="306">
        <v>41560</v>
      </c>
      <c r="N212" s="297">
        <v>1780</v>
      </c>
      <c r="O212" s="311">
        <v>1.0428296438883542</v>
      </c>
      <c r="Q212" s="352">
        <v>206</v>
      </c>
      <c r="R212" s="289">
        <v>40100</v>
      </c>
      <c r="S212" s="289">
        <v>44110</v>
      </c>
      <c r="T212" s="297">
        <v>39090</v>
      </c>
      <c r="U212" s="297">
        <v>5020</v>
      </c>
      <c r="V212" s="302">
        <v>1.1284215911997952</v>
      </c>
      <c r="W212" s="306">
        <v>41580</v>
      </c>
      <c r="X212" s="297">
        <v>2530</v>
      </c>
      <c r="Y212" s="311">
        <v>1.0608465608465609</v>
      </c>
      <c r="AA212" s="352">
        <v>206</v>
      </c>
      <c r="AB212" s="289">
        <v>40600</v>
      </c>
      <c r="AC212" s="289">
        <v>44660</v>
      </c>
      <c r="AD212" s="297">
        <v>41260</v>
      </c>
      <c r="AE212" s="297">
        <v>3400</v>
      </c>
      <c r="AF212" s="302">
        <v>1.0824042656325739</v>
      </c>
      <c r="AG212" s="306">
        <v>43740</v>
      </c>
      <c r="AH212" s="297">
        <v>920</v>
      </c>
      <c r="AI212" s="311">
        <v>1.0210333790580703</v>
      </c>
      <c r="AK212" s="352">
        <v>206</v>
      </c>
      <c r="AL212" s="289">
        <v>41100</v>
      </c>
      <c r="AM212" s="289">
        <v>45210.000000000007</v>
      </c>
      <c r="AN212" s="297">
        <v>41300</v>
      </c>
      <c r="AO212" s="297">
        <v>3910.0000000000073</v>
      </c>
      <c r="AP212" s="302">
        <v>1.0946731234866829</v>
      </c>
      <c r="AQ212" s="306">
        <v>43790</v>
      </c>
      <c r="AR212" s="297">
        <v>1420.0000000000073</v>
      </c>
      <c r="AS212" s="311">
        <v>1.0324274948618406</v>
      </c>
      <c r="AU212" s="352">
        <v>206</v>
      </c>
      <c r="AV212" s="289">
        <v>42100</v>
      </c>
      <c r="AW212" s="289">
        <v>46310.000000000007</v>
      </c>
      <c r="AX212" s="297">
        <v>41320</v>
      </c>
      <c r="AY212" s="297">
        <v>4990.0000000000073</v>
      </c>
      <c r="AZ212" s="302">
        <v>1.1207647628267183</v>
      </c>
      <c r="BA212" s="306">
        <v>43810</v>
      </c>
      <c r="BB212" s="297">
        <v>2500.0000000000073</v>
      </c>
      <c r="BC212" s="311">
        <v>1.0570645971239443</v>
      </c>
      <c r="BE212" s="352">
        <v>206</v>
      </c>
      <c r="BF212" s="289">
        <v>43100</v>
      </c>
      <c r="BG212" s="289">
        <v>47410.000000000007</v>
      </c>
      <c r="BH212" s="297">
        <v>41470</v>
      </c>
      <c r="BI212" s="297">
        <v>5940.0000000000073</v>
      </c>
      <c r="BJ212" s="302">
        <v>1.1432360742705572</v>
      </c>
      <c r="BK212" s="306">
        <v>43950</v>
      </c>
      <c r="BL212" s="297">
        <v>3460.0000000000073</v>
      </c>
      <c r="BM212" s="311">
        <v>1.0787258248009104</v>
      </c>
      <c r="BO212" s="352">
        <v>206</v>
      </c>
      <c r="BP212" s="289">
        <v>45600</v>
      </c>
      <c r="BQ212" s="289">
        <v>50160.000000000007</v>
      </c>
      <c r="BR212" s="297">
        <v>41850</v>
      </c>
      <c r="BS212" s="297">
        <v>8310.0000000000073</v>
      </c>
      <c r="BT212" s="302">
        <v>1.1985663082437277</v>
      </c>
      <c r="BU212" s="306">
        <v>44340</v>
      </c>
      <c r="BV212" s="297">
        <v>5820.0000000000073</v>
      </c>
      <c r="BW212" s="311">
        <v>1.131258457374831</v>
      </c>
      <c r="BY212" s="352">
        <v>206</v>
      </c>
      <c r="BZ212" s="289">
        <v>48100</v>
      </c>
      <c r="CA212" s="289">
        <v>52910.000000000007</v>
      </c>
      <c r="CB212" s="297">
        <v>42080</v>
      </c>
      <c r="CC212" s="297">
        <v>10830.000000000007</v>
      </c>
      <c r="CD212" s="302">
        <v>1.2573669201520914</v>
      </c>
      <c r="CE212" s="306">
        <v>44570</v>
      </c>
      <c r="CF212" s="297">
        <v>8340.0000000000073</v>
      </c>
      <c r="CG212" s="311">
        <v>1.1871213820955802</v>
      </c>
    </row>
    <row r="213" spans="5:85">
      <c r="E213" s="289">
        <v>44110</v>
      </c>
      <c r="G213" s="352">
        <v>207</v>
      </c>
      <c r="H213" s="289">
        <v>39600</v>
      </c>
      <c r="I213" s="289">
        <v>43560</v>
      </c>
      <c r="J213" s="297">
        <v>39280</v>
      </c>
      <c r="K213" s="297">
        <v>4280</v>
      </c>
      <c r="L213" s="302">
        <v>1.1089613034623218</v>
      </c>
      <c r="M213" s="306">
        <v>41770</v>
      </c>
      <c r="N213" s="297">
        <v>1790</v>
      </c>
      <c r="O213" s="311">
        <v>1.0428537227675365</v>
      </c>
      <c r="Q213" s="352">
        <v>207</v>
      </c>
      <c r="R213" s="289">
        <v>40300</v>
      </c>
      <c r="S213" s="289">
        <v>44330</v>
      </c>
      <c r="T213" s="297">
        <v>39290</v>
      </c>
      <c r="U213" s="297">
        <v>5040</v>
      </c>
      <c r="V213" s="302">
        <v>1.1282769152456096</v>
      </c>
      <c r="W213" s="306">
        <v>41780</v>
      </c>
      <c r="X213" s="297">
        <v>2550</v>
      </c>
      <c r="Y213" s="311">
        <v>1.0610339875538535</v>
      </c>
      <c r="AA213" s="352">
        <v>207</v>
      </c>
      <c r="AB213" s="289">
        <v>40800</v>
      </c>
      <c r="AC213" s="289">
        <v>44880</v>
      </c>
      <c r="AD213" s="297">
        <v>41470</v>
      </c>
      <c r="AE213" s="297">
        <v>3410</v>
      </c>
      <c r="AF213" s="302">
        <v>1.0822281167108754</v>
      </c>
      <c r="AG213" s="306">
        <v>43960</v>
      </c>
      <c r="AH213" s="297">
        <v>920</v>
      </c>
      <c r="AI213" s="311">
        <v>1.0209281164695176</v>
      </c>
      <c r="AK213" s="352">
        <v>207</v>
      </c>
      <c r="AL213" s="289">
        <v>41300</v>
      </c>
      <c r="AM213" s="289">
        <v>45430.000000000007</v>
      </c>
      <c r="AN213" s="297">
        <v>41510</v>
      </c>
      <c r="AO213" s="297">
        <v>3920.0000000000073</v>
      </c>
      <c r="AP213" s="302">
        <v>1.0944350758853287</v>
      </c>
      <c r="AQ213" s="306">
        <v>44010</v>
      </c>
      <c r="AR213" s="297">
        <v>1420.0000000000073</v>
      </c>
      <c r="AS213" s="311">
        <v>1.0322653942285844</v>
      </c>
      <c r="AU213" s="352">
        <v>207</v>
      </c>
      <c r="AV213" s="289">
        <v>42300</v>
      </c>
      <c r="AW213" s="289">
        <v>46530.000000000007</v>
      </c>
      <c r="AX213" s="297">
        <v>41530</v>
      </c>
      <c r="AY213" s="297">
        <v>5000.0000000000073</v>
      </c>
      <c r="AZ213" s="302">
        <v>1.1203948952564411</v>
      </c>
      <c r="BA213" s="306">
        <v>44030</v>
      </c>
      <c r="BB213" s="297">
        <v>2500.0000000000073</v>
      </c>
      <c r="BC213" s="311">
        <v>1.0567794685441745</v>
      </c>
      <c r="BE213" s="352">
        <v>207</v>
      </c>
      <c r="BF213" s="289">
        <v>43300</v>
      </c>
      <c r="BG213" s="289">
        <v>47630.000000000007</v>
      </c>
      <c r="BH213" s="297">
        <v>41670</v>
      </c>
      <c r="BI213" s="297">
        <v>5960.0000000000073</v>
      </c>
      <c r="BJ213" s="302">
        <v>1.1430285577153829</v>
      </c>
      <c r="BK213" s="306">
        <v>44170</v>
      </c>
      <c r="BL213" s="297">
        <v>3460.0000000000073</v>
      </c>
      <c r="BM213" s="311">
        <v>1.0783337106633464</v>
      </c>
      <c r="BO213" s="352">
        <v>207</v>
      </c>
      <c r="BP213" s="289">
        <v>45800</v>
      </c>
      <c r="BQ213" s="289">
        <v>50380.000000000007</v>
      </c>
      <c r="BR213" s="297">
        <v>42060</v>
      </c>
      <c r="BS213" s="297">
        <v>8320.0000000000073</v>
      </c>
      <c r="BT213" s="302">
        <v>1.1978126485972422</v>
      </c>
      <c r="BU213" s="306">
        <v>44560</v>
      </c>
      <c r="BV213" s="297">
        <v>5820.0000000000073</v>
      </c>
      <c r="BW213" s="311">
        <v>1.1306104129263916</v>
      </c>
      <c r="BY213" s="352">
        <v>207</v>
      </c>
      <c r="BZ213" s="289">
        <v>48300</v>
      </c>
      <c r="CA213" s="289">
        <v>53130.000000000007</v>
      </c>
      <c r="CB213" s="297">
        <v>42290</v>
      </c>
      <c r="CC213" s="297">
        <v>10840.000000000007</v>
      </c>
      <c r="CD213" s="302">
        <v>1.2563253724284702</v>
      </c>
      <c r="CE213" s="306">
        <v>44790</v>
      </c>
      <c r="CF213" s="297">
        <v>8340.0000000000073</v>
      </c>
      <c r="CG213" s="311">
        <v>1.186202277294039</v>
      </c>
    </row>
    <row r="214" spans="5:85">
      <c r="E214" s="289">
        <v>44330</v>
      </c>
      <c r="G214" s="352">
        <v>208</v>
      </c>
      <c r="H214" s="289">
        <v>39800</v>
      </c>
      <c r="I214" s="289">
        <v>43780</v>
      </c>
      <c r="J214" s="297">
        <v>39470</v>
      </c>
      <c r="K214" s="297">
        <v>4310</v>
      </c>
      <c r="L214" s="302">
        <v>1.1091968583734482</v>
      </c>
      <c r="M214" s="306">
        <v>41980</v>
      </c>
      <c r="N214" s="297">
        <v>1800</v>
      </c>
      <c r="O214" s="311">
        <v>1.042877560743211</v>
      </c>
      <c r="Q214" s="352">
        <v>208</v>
      </c>
      <c r="R214" s="289">
        <v>40500</v>
      </c>
      <c r="S214" s="289">
        <v>44550</v>
      </c>
      <c r="T214" s="297">
        <v>39490</v>
      </c>
      <c r="U214" s="297">
        <v>5060</v>
      </c>
      <c r="V214" s="302">
        <v>1.1281337047353761</v>
      </c>
      <c r="W214" s="306">
        <v>41990</v>
      </c>
      <c r="X214" s="297">
        <v>2560</v>
      </c>
      <c r="Y214" s="311">
        <v>1.0609668968802095</v>
      </c>
      <c r="AA214" s="352">
        <v>208</v>
      </c>
      <c r="AB214" s="289">
        <v>41000</v>
      </c>
      <c r="AC214" s="289">
        <v>45100.000000000007</v>
      </c>
      <c r="AD214" s="297">
        <v>41670</v>
      </c>
      <c r="AE214" s="297">
        <v>3430.0000000000073</v>
      </c>
      <c r="AF214" s="302">
        <v>1.0823134149268059</v>
      </c>
      <c r="AG214" s="306">
        <v>44180</v>
      </c>
      <c r="AH214" s="297">
        <v>920.00000000000728</v>
      </c>
      <c r="AI214" s="311">
        <v>1.0208239022181982</v>
      </c>
      <c r="AK214" s="352">
        <v>208</v>
      </c>
      <c r="AL214" s="289">
        <v>41500</v>
      </c>
      <c r="AM214" s="289">
        <v>45650.000000000007</v>
      </c>
      <c r="AN214" s="297">
        <v>41720</v>
      </c>
      <c r="AO214" s="297">
        <v>3930.0000000000073</v>
      </c>
      <c r="AP214" s="302">
        <v>1.0941994247363376</v>
      </c>
      <c r="AQ214" s="306">
        <v>44230</v>
      </c>
      <c r="AR214" s="297">
        <v>1420.0000000000073</v>
      </c>
      <c r="AS214" s="311">
        <v>1.0321049061722813</v>
      </c>
      <c r="AU214" s="352">
        <v>208</v>
      </c>
      <c r="AV214" s="289">
        <v>42500</v>
      </c>
      <c r="AW214" s="289">
        <v>46750.000000000007</v>
      </c>
      <c r="AX214" s="297">
        <v>41740</v>
      </c>
      <c r="AY214" s="297">
        <v>5010.0000000000073</v>
      </c>
      <c r="AZ214" s="302">
        <v>1.1200287494010541</v>
      </c>
      <c r="BA214" s="306">
        <v>44250</v>
      </c>
      <c r="BB214" s="297">
        <v>2500.0000000000073</v>
      </c>
      <c r="BC214" s="311">
        <v>1.0564971751412429</v>
      </c>
      <c r="BE214" s="352">
        <v>208</v>
      </c>
      <c r="BF214" s="289">
        <v>43500</v>
      </c>
      <c r="BG214" s="289">
        <v>47850.000000000007</v>
      </c>
      <c r="BH214" s="297">
        <v>41880</v>
      </c>
      <c r="BI214" s="297">
        <v>5970.0000000000073</v>
      </c>
      <c r="BJ214" s="302">
        <v>1.1425501432664757</v>
      </c>
      <c r="BK214" s="306">
        <v>44390</v>
      </c>
      <c r="BL214" s="297">
        <v>3460.0000000000073</v>
      </c>
      <c r="BM214" s="311">
        <v>1.0779454832169408</v>
      </c>
      <c r="BO214" s="352">
        <v>208</v>
      </c>
      <c r="BP214" s="289">
        <v>46000</v>
      </c>
      <c r="BQ214" s="289">
        <v>50600.000000000007</v>
      </c>
      <c r="BR214" s="297">
        <v>42270</v>
      </c>
      <c r="BS214" s="297">
        <v>8330.0000000000073</v>
      </c>
      <c r="BT214" s="302">
        <v>1.1970664774071447</v>
      </c>
      <c r="BU214" s="306">
        <v>44780</v>
      </c>
      <c r="BV214" s="297">
        <v>5820.0000000000073</v>
      </c>
      <c r="BW214" s="311">
        <v>1.1299687360428765</v>
      </c>
      <c r="BY214" s="352">
        <v>208</v>
      </c>
      <c r="BZ214" s="289">
        <v>48500</v>
      </c>
      <c r="CA214" s="289">
        <v>53350.000000000007</v>
      </c>
      <c r="CB214" s="297">
        <v>42500</v>
      </c>
      <c r="CC214" s="297">
        <v>10850.000000000007</v>
      </c>
      <c r="CD214" s="302">
        <v>1.2552941176470589</v>
      </c>
      <c r="CE214" s="306">
        <v>45010</v>
      </c>
      <c r="CF214" s="297">
        <v>8340.0000000000073</v>
      </c>
      <c r="CG214" s="311">
        <v>1.1852921572983783</v>
      </c>
    </row>
    <row r="215" spans="5:85">
      <c r="E215" s="289">
        <v>44550</v>
      </c>
      <c r="G215" s="352">
        <v>209</v>
      </c>
      <c r="H215" s="289">
        <v>40000</v>
      </c>
      <c r="I215" s="289">
        <v>44000</v>
      </c>
      <c r="J215" s="297">
        <v>39670</v>
      </c>
      <c r="K215" s="297">
        <v>4330</v>
      </c>
      <c r="L215" s="302">
        <v>1.1091504915553314</v>
      </c>
      <c r="M215" s="306">
        <v>42190</v>
      </c>
      <c r="N215" s="297">
        <v>1810</v>
      </c>
      <c r="O215" s="311">
        <v>1.0429011614126571</v>
      </c>
      <c r="Q215" s="352">
        <v>209</v>
      </c>
      <c r="R215" s="289">
        <v>40700</v>
      </c>
      <c r="S215" s="289">
        <v>44770</v>
      </c>
      <c r="T215" s="297">
        <v>39680</v>
      </c>
      <c r="U215" s="297">
        <v>5090</v>
      </c>
      <c r="V215" s="302">
        <v>1.1282762096774193</v>
      </c>
      <c r="W215" s="306">
        <v>42200</v>
      </c>
      <c r="X215" s="297">
        <v>2570</v>
      </c>
      <c r="Y215" s="311">
        <v>1.0609004739336494</v>
      </c>
      <c r="AA215" s="352">
        <v>209</v>
      </c>
      <c r="AB215" s="289">
        <v>41200</v>
      </c>
      <c r="AC215" s="289">
        <v>45320.000000000007</v>
      </c>
      <c r="AD215" s="297">
        <v>41880</v>
      </c>
      <c r="AE215" s="297">
        <v>3440.0000000000073</v>
      </c>
      <c r="AF215" s="302">
        <v>1.0821394460362941</v>
      </c>
      <c r="AG215" s="306">
        <v>44400</v>
      </c>
      <c r="AH215" s="297">
        <v>920.00000000000728</v>
      </c>
      <c r="AI215" s="311">
        <v>1.0207207207207207</v>
      </c>
      <c r="AK215" s="352">
        <v>209</v>
      </c>
      <c r="AL215" s="289">
        <v>41700</v>
      </c>
      <c r="AM215" s="289">
        <v>45870.000000000007</v>
      </c>
      <c r="AN215" s="297">
        <v>41930</v>
      </c>
      <c r="AO215" s="297">
        <v>3940.0000000000073</v>
      </c>
      <c r="AP215" s="302">
        <v>1.0939661340329121</v>
      </c>
      <c r="AQ215" s="306">
        <v>44450</v>
      </c>
      <c r="AR215" s="297">
        <v>1420.0000000000073</v>
      </c>
      <c r="AS215" s="311">
        <v>1.0319460067491564</v>
      </c>
      <c r="AU215" s="352">
        <v>209</v>
      </c>
      <c r="AV215" s="289">
        <v>42700</v>
      </c>
      <c r="AW215" s="289">
        <v>46970.000000000007</v>
      </c>
      <c r="AX215" s="297">
        <v>41950</v>
      </c>
      <c r="AY215" s="297">
        <v>5020.0000000000073</v>
      </c>
      <c r="AZ215" s="302">
        <v>1.1196662693682955</v>
      </c>
      <c r="BA215" s="306">
        <v>44470</v>
      </c>
      <c r="BB215" s="297">
        <v>2500.0000000000073</v>
      </c>
      <c r="BC215" s="311">
        <v>1.0562176748369687</v>
      </c>
      <c r="BE215" s="352">
        <v>209</v>
      </c>
      <c r="BF215" s="289">
        <v>43700</v>
      </c>
      <c r="BG215" s="289">
        <v>48070.000000000007</v>
      </c>
      <c r="BH215" s="297">
        <v>42090</v>
      </c>
      <c r="BI215" s="297">
        <v>5980.0000000000073</v>
      </c>
      <c r="BJ215" s="302">
        <v>1.1420765027322406</v>
      </c>
      <c r="BK215" s="306">
        <v>44610</v>
      </c>
      <c r="BL215" s="297">
        <v>3460.0000000000073</v>
      </c>
      <c r="BM215" s="311">
        <v>1.0775610849585295</v>
      </c>
      <c r="BO215" s="352">
        <v>209</v>
      </c>
      <c r="BP215" s="289">
        <v>46200</v>
      </c>
      <c r="BQ215" s="289">
        <v>50820.000000000007</v>
      </c>
      <c r="BR215" s="297">
        <v>42480</v>
      </c>
      <c r="BS215" s="297">
        <v>8340.0000000000073</v>
      </c>
      <c r="BT215" s="302">
        <v>1.1963276836158194</v>
      </c>
      <c r="BU215" s="306">
        <v>45000</v>
      </c>
      <c r="BV215" s="297">
        <v>5820.0000000000073</v>
      </c>
      <c r="BW215" s="311">
        <v>1.1293333333333335</v>
      </c>
      <c r="BY215" s="352">
        <v>209</v>
      </c>
      <c r="BZ215" s="289">
        <v>48700</v>
      </c>
      <c r="CA215" s="289">
        <v>53570.000000000007</v>
      </c>
      <c r="CB215" s="297">
        <v>42710</v>
      </c>
      <c r="CC215" s="297">
        <v>10860.000000000007</v>
      </c>
      <c r="CD215" s="302">
        <v>1.2542730039803327</v>
      </c>
      <c r="CE215" s="306">
        <v>45230</v>
      </c>
      <c r="CF215" s="297">
        <v>8340.0000000000073</v>
      </c>
      <c r="CG215" s="311">
        <v>1.1843908910015477</v>
      </c>
    </row>
    <row r="216" spans="5:85">
      <c r="E216" s="289">
        <v>44770</v>
      </c>
      <c r="G216" s="352">
        <v>210</v>
      </c>
      <c r="H216" s="289">
        <v>40200</v>
      </c>
      <c r="I216" s="289">
        <v>44220</v>
      </c>
      <c r="J216" s="297">
        <v>39870</v>
      </c>
      <c r="K216" s="297">
        <v>4350</v>
      </c>
      <c r="L216" s="302">
        <v>1.1091045899172309</v>
      </c>
      <c r="M216" s="306">
        <v>42400</v>
      </c>
      <c r="N216" s="297">
        <v>1820</v>
      </c>
      <c r="O216" s="311">
        <v>1.0429245283018869</v>
      </c>
      <c r="Q216" s="352">
        <v>210</v>
      </c>
      <c r="R216" s="289">
        <v>40900</v>
      </c>
      <c r="S216" s="289">
        <v>44990</v>
      </c>
      <c r="T216" s="297">
        <v>39880</v>
      </c>
      <c r="U216" s="297">
        <v>5110</v>
      </c>
      <c r="V216" s="302">
        <v>1.128134403209629</v>
      </c>
      <c r="W216" s="306">
        <v>42410</v>
      </c>
      <c r="X216" s="297">
        <v>2580</v>
      </c>
      <c r="Y216" s="311">
        <v>1.0608347087950956</v>
      </c>
      <c r="AA216" s="352">
        <v>210</v>
      </c>
      <c r="AB216" s="289">
        <v>41400</v>
      </c>
      <c r="AC216" s="289">
        <v>45540.000000000007</v>
      </c>
      <c r="AD216" s="297">
        <v>42090</v>
      </c>
      <c r="AE216" s="297">
        <v>3450.0000000000073</v>
      </c>
      <c r="AF216" s="302">
        <v>1.0819672131147542</v>
      </c>
      <c r="AG216" s="306">
        <v>44620</v>
      </c>
      <c r="AH216" s="297">
        <v>920.00000000000728</v>
      </c>
      <c r="AI216" s="311">
        <v>1.0206185567010309</v>
      </c>
      <c r="AK216" s="352">
        <v>210</v>
      </c>
      <c r="AL216" s="289">
        <v>41900</v>
      </c>
      <c r="AM216" s="289">
        <v>46090.000000000007</v>
      </c>
      <c r="AN216" s="297">
        <v>42140</v>
      </c>
      <c r="AO216" s="297">
        <v>3950.0000000000073</v>
      </c>
      <c r="AP216" s="302">
        <v>1.0937351684859991</v>
      </c>
      <c r="AQ216" s="306">
        <v>44670</v>
      </c>
      <c r="AR216" s="297">
        <v>1420.0000000000073</v>
      </c>
      <c r="AS216" s="311">
        <v>1.0317886724871279</v>
      </c>
      <c r="AU216" s="352">
        <v>210</v>
      </c>
      <c r="AV216" s="289">
        <v>42900</v>
      </c>
      <c r="AW216" s="289">
        <v>47190.000000000007</v>
      </c>
      <c r="AX216" s="297">
        <v>42160</v>
      </c>
      <c r="AY216" s="297">
        <v>5030.0000000000073</v>
      </c>
      <c r="AZ216" s="302">
        <v>1.1193074003795067</v>
      </c>
      <c r="BA216" s="306">
        <v>44690</v>
      </c>
      <c r="BB216" s="297">
        <v>2500.0000000000073</v>
      </c>
      <c r="BC216" s="311">
        <v>1.055940926381741</v>
      </c>
      <c r="BE216" s="352">
        <v>210</v>
      </c>
      <c r="BF216" s="289">
        <v>43900</v>
      </c>
      <c r="BG216" s="289">
        <v>48290.000000000007</v>
      </c>
      <c r="BH216" s="297">
        <v>42300</v>
      </c>
      <c r="BI216" s="297">
        <v>5990.0000000000073</v>
      </c>
      <c r="BJ216" s="302">
        <v>1.1416075650118205</v>
      </c>
      <c r="BK216" s="306">
        <v>44830</v>
      </c>
      <c r="BL216" s="297">
        <v>3460.0000000000073</v>
      </c>
      <c r="BM216" s="311">
        <v>1.0771804595137187</v>
      </c>
      <c r="BO216" s="352">
        <v>210</v>
      </c>
      <c r="BP216" s="289">
        <v>46400</v>
      </c>
      <c r="BQ216" s="289">
        <v>51040.000000000007</v>
      </c>
      <c r="BR216" s="297">
        <v>42690</v>
      </c>
      <c r="BS216" s="297">
        <v>8350.0000000000073</v>
      </c>
      <c r="BT216" s="302">
        <v>1.195596158350902</v>
      </c>
      <c r="BU216" s="306">
        <v>45220</v>
      </c>
      <c r="BV216" s="297">
        <v>5820.0000000000073</v>
      </c>
      <c r="BW216" s="311">
        <v>1.1287041132242372</v>
      </c>
      <c r="BY216" s="352">
        <v>210</v>
      </c>
      <c r="BZ216" s="289">
        <v>48900</v>
      </c>
      <c r="CA216" s="289">
        <v>53790.000000000007</v>
      </c>
      <c r="CB216" s="297">
        <v>42920</v>
      </c>
      <c r="CC216" s="297">
        <v>10870.000000000007</v>
      </c>
      <c r="CD216" s="302">
        <v>1.2532618825722275</v>
      </c>
      <c r="CE216" s="306">
        <v>45450</v>
      </c>
      <c r="CF216" s="297">
        <v>8340.0000000000073</v>
      </c>
      <c r="CG216" s="311">
        <v>1.1834983498349836</v>
      </c>
    </row>
    <row r="217" spans="5:85">
      <c r="E217" s="289">
        <v>44990</v>
      </c>
      <c r="G217" s="352">
        <v>211</v>
      </c>
      <c r="H217" s="289">
        <v>40400</v>
      </c>
      <c r="I217" s="289">
        <v>44440</v>
      </c>
      <c r="J217" s="297">
        <v>40070</v>
      </c>
      <c r="K217" s="297">
        <v>4370</v>
      </c>
      <c r="L217" s="302">
        <v>1.1090591464936361</v>
      </c>
      <c r="M217" s="306">
        <v>42610</v>
      </c>
      <c r="N217" s="297">
        <v>1830</v>
      </c>
      <c r="O217" s="311">
        <v>1.0429476648674021</v>
      </c>
      <c r="Q217" s="352">
        <v>211</v>
      </c>
      <c r="R217" s="289">
        <v>41100</v>
      </c>
      <c r="S217" s="289">
        <v>45210.000000000007</v>
      </c>
      <c r="T217" s="297">
        <v>40080</v>
      </c>
      <c r="U217" s="297">
        <v>5130.0000000000073</v>
      </c>
      <c r="V217" s="302">
        <v>1.1279940119760479</v>
      </c>
      <c r="W217" s="306">
        <v>42620</v>
      </c>
      <c r="X217" s="297">
        <v>2590.0000000000073</v>
      </c>
      <c r="Y217" s="311">
        <v>1.0607695917409667</v>
      </c>
      <c r="AA217" s="352">
        <v>211</v>
      </c>
      <c r="AB217" s="289">
        <v>41600</v>
      </c>
      <c r="AC217" s="289">
        <v>45760.000000000007</v>
      </c>
      <c r="AD217" s="297">
        <v>42300</v>
      </c>
      <c r="AE217" s="297">
        <v>3460.0000000000073</v>
      </c>
      <c r="AF217" s="302">
        <v>1.0817966903073286</v>
      </c>
      <c r="AG217" s="306">
        <v>44840</v>
      </c>
      <c r="AH217" s="297">
        <v>920.00000000000728</v>
      </c>
      <c r="AI217" s="311">
        <v>1.0205173951828725</v>
      </c>
      <c r="AK217" s="352">
        <v>211</v>
      </c>
      <c r="AL217" s="289">
        <v>42100</v>
      </c>
      <c r="AM217" s="289">
        <v>46310.000000000007</v>
      </c>
      <c r="AN217" s="297">
        <v>42350</v>
      </c>
      <c r="AO217" s="297">
        <v>3960.0000000000073</v>
      </c>
      <c r="AP217" s="302">
        <v>1.0935064935064935</v>
      </c>
      <c r="AQ217" s="306">
        <v>44890</v>
      </c>
      <c r="AR217" s="297">
        <v>1420.0000000000073</v>
      </c>
      <c r="AS217" s="311">
        <v>1.0316328803742481</v>
      </c>
      <c r="AU217" s="352">
        <v>211</v>
      </c>
      <c r="AV217" s="289">
        <v>43100</v>
      </c>
      <c r="AW217" s="289">
        <v>47410.000000000007</v>
      </c>
      <c r="AX217" s="297">
        <v>42370</v>
      </c>
      <c r="AY217" s="297">
        <v>5040.0000000000073</v>
      </c>
      <c r="AZ217" s="302">
        <v>1.1189520887420346</v>
      </c>
      <c r="BA217" s="306">
        <v>44910</v>
      </c>
      <c r="BB217" s="297">
        <v>2500.0000000000073</v>
      </c>
      <c r="BC217" s="311">
        <v>1.055666889334224</v>
      </c>
      <c r="BE217" s="352">
        <v>211</v>
      </c>
      <c r="BF217" s="289">
        <v>44100</v>
      </c>
      <c r="BG217" s="289">
        <v>48510.000000000007</v>
      </c>
      <c r="BH217" s="297">
        <v>42510</v>
      </c>
      <c r="BI217" s="297">
        <v>6000.0000000000073</v>
      </c>
      <c r="BJ217" s="302">
        <v>1.1411432604093157</v>
      </c>
      <c r="BK217" s="306">
        <v>45050</v>
      </c>
      <c r="BL217" s="297">
        <v>3460.0000000000073</v>
      </c>
      <c r="BM217" s="311">
        <v>1.0768035516093231</v>
      </c>
      <c r="BO217" s="352">
        <v>211</v>
      </c>
      <c r="BP217" s="289">
        <v>46600</v>
      </c>
      <c r="BQ217" s="289">
        <v>51260.000000000007</v>
      </c>
      <c r="BR217" s="297">
        <v>42900</v>
      </c>
      <c r="BS217" s="297">
        <v>8360.0000000000073</v>
      </c>
      <c r="BT217" s="302">
        <v>1.1948717948717951</v>
      </c>
      <c r="BU217" s="306">
        <v>45440</v>
      </c>
      <c r="BV217" s="297">
        <v>5820.0000000000073</v>
      </c>
      <c r="BW217" s="311">
        <v>1.1280809859154932</v>
      </c>
      <c r="BY217" s="352">
        <v>211</v>
      </c>
      <c r="BZ217" s="289">
        <v>49100</v>
      </c>
      <c r="CA217" s="289">
        <v>54010.000000000007</v>
      </c>
      <c r="CB217" s="297">
        <v>43130</v>
      </c>
      <c r="CC217" s="297">
        <v>10880.000000000007</v>
      </c>
      <c r="CD217" s="302">
        <v>1.2522606074658011</v>
      </c>
      <c r="CE217" s="306">
        <v>45670</v>
      </c>
      <c r="CF217" s="297">
        <v>8340.0000000000073</v>
      </c>
      <c r="CG217" s="311">
        <v>1.1826144077074667</v>
      </c>
    </row>
    <row r="218" spans="5:85">
      <c r="E218" s="289">
        <v>45210</v>
      </c>
      <c r="G218" s="352">
        <v>212</v>
      </c>
      <c r="H218" s="289">
        <v>40600</v>
      </c>
      <c r="I218" s="289">
        <v>44660</v>
      </c>
      <c r="J218" s="297">
        <v>40270</v>
      </c>
      <c r="K218" s="297">
        <v>4390</v>
      </c>
      <c r="L218" s="302">
        <v>1.1090141544574124</v>
      </c>
      <c r="M218" s="306">
        <v>42820</v>
      </c>
      <c r="N218" s="297">
        <v>1840</v>
      </c>
      <c r="O218" s="311">
        <v>1.0429705744978981</v>
      </c>
      <c r="Q218" s="352">
        <v>212</v>
      </c>
      <c r="R218" s="289">
        <v>41300</v>
      </c>
      <c r="S218" s="289">
        <v>45430.000000000007</v>
      </c>
      <c r="T218" s="297">
        <v>40280</v>
      </c>
      <c r="U218" s="297">
        <v>5150.0000000000073</v>
      </c>
      <c r="V218" s="302">
        <v>1.1278550148957298</v>
      </c>
      <c r="W218" s="306">
        <v>42830</v>
      </c>
      <c r="X218" s="297">
        <v>2600.0000000000073</v>
      </c>
      <c r="Y218" s="311">
        <v>1.0607051132383842</v>
      </c>
      <c r="AA218" s="352">
        <v>212</v>
      </c>
      <c r="AB218" s="289">
        <v>41800</v>
      </c>
      <c r="AC218" s="289">
        <v>45980.000000000007</v>
      </c>
      <c r="AD218" s="297">
        <v>42510</v>
      </c>
      <c r="AE218" s="297">
        <v>3470.0000000000073</v>
      </c>
      <c r="AF218" s="302">
        <v>1.0816278522700542</v>
      </c>
      <c r="AG218" s="306">
        <v>45060</v>
      </c>
      <c r="AH218" s="297">
        <v>920.00000000000728</v>
      </c>
      <c r="AI218" s="311">
        <v>1.0204172214824678</v>
      </c>
      <c r="AK218" s="352">
        <v>212</v>
      </c>
      <c r="AL218" s="289">
        <v>42300</v>
      </c>
      <c r="AM218" s="289">
        <v>46530.000000000007</v>
      </c>
      <c r="AN218" s="297">
        <v>42550</v>
      </c>
      <c r="AO218" s="297">
        <v>3980.0000000000073</v>
      </c>
      <c r="AP218" s="302">
        <v>1.0935370152761457</v>
      </c>
      <c r="AQ218" s="306">
        <v>45110</v>
      </c>
      <c r="AR218" s="297">
        <v>1420.0000000000073</v>
      </c>
      <c r="AS218" s="311">
        <v>1.031478607847484</v>
      </c>
      <c r="AU218" s="352">
        <v>212</v>
      </c>
      <c r="AV218" s="289">
        <v>43300</v>
      </c>
      <c r="AW218" s="289">
        <v>47630.000000000007</v>
      </c>
      <c r="AX218" s="297">
        <v>42580</v>
      </c>
      <c r="AY218" s="297">
        <v>5050.0000000000073</v>
      </c>
      <c r="AZ218" s="302">
        <v>1.1186002818224519</v>
      </c>
      <c r="BA218" s="306">
        <v>45130</v>
      </c>
      <c r="BB218" s="297">
        <v>2500.0000000000073</v>
      </c>
      <c r="BC218" s="311">
        <v>1.0553955240416575</v>
      </c>
      <c r="BE218" s="352">
        <v>212</v>
      </c>
      <c r="BF218" s="289">
        <v>44300</v>
      </c>
      <c r="BG218" s="289">
        <v>48730.000000000007</v>
      </c>
      <c r="BH218" s="297">
        <v>42720</v>
      </c>
      <c r="BI218" s="297">
        <v>6010.0000000000073</v>
      </c>
      <c r="BJ218" s="302">
        <v>1.1406835205992512</v>
      </c>
      <c r="BK218" s="306">
        <v>45270</v>
      </c>
      <c r="BL218" s="297">
        <v>3460.0000000000073</v>
      </c>
      <c r="BM218" s="311">
        <v>1.0764303070466095</v>
      </c>
      <c r="BO218" s="352">
        <v>212</v>
      </c>
      <c r="BP218" s="289">
        <v>46800</v>
      </c>
      <c r="BQ218" s="289">
        <v>51480.000000000007</v>
      </c>
      <c r="BR218" s="297">
        <v>43100</v>
      </c>
      <c r="BS218" s="297">
        <v>8380.0000000000073</v>
      </c>
      <c r="BT218" s="302">
        <v>1.1944315545243622</v>
      </c>
      <c r="BU218" s="306">
        <v>45660</v>
      </c>
      <c r="BV218" s="297">
        <v>5820.0000000000073</v>
      </c>
      <c r="BW218" s="311">
        <v>1.1274638633377136</v>
      </c>
      <c r="BY218" s="352">
        <v>212</v>
      </c>
      <c r="BZ218" s="289">
        <v>49300</v>
      </c>
      <c r="CA218" s="289">
        <v>54230.000000000007</v>
      </c>
      <c r="CB218" s="297">
        <v>43340</v>
      </c>
      <c r="CC218" s="297">
        <v>10890.000000000007</v>
      </c>
      <c r="CD218" s="302">
        <v>1.2512690355329952</v>
      </c>
      <c r="CE218" s="306">
        <v>45890</v>
      </c>
      <c r="CF218" s="297">
        <v>8340.0000000000073</v>
      </c>
      <c r="CG218" s="311">
        <v>1.1817389409457399</v>
      </c>
    </row>
    <row r="219" spans="5:85">
      <c r="E219" s="289">
        <v>45430</v>
      </c>
      <c r="G219" s="352">
        <v>213</v>
      </c>
      <c r="H219" s="289">
        <v>40800</v>
      </c>
      <c r="I219" s="289">
        <v>44880</v>
      </c>
      <c r="J219" s="297">
        <v>40460</v>
      </c>
      <c r="K219" s="297">
        <v>4420</v>
      </c>
      <c r="L219" s="302">
        <v>1.1092436974789917</v>
      </c>
      <c r="M219" s="306">
        <v>43030</v>
      </c>
      <c r="N219" s="297">
        <v>1850</v>
      </c>
      <c r="O219" s="311">
        <v>1.0429932605159191</v>
      </c>
      <c r="Q219" s="352">
        <v>213</v>
      </c>
      <c r="R219" s="289">
        <v>41500</v>
      </c>
      <c r="S219" s="289">
        <v>45650.000000000007</v>
      </c>
      <c r="T219" s="297">
        <v>40480</v>
      </c>
      <c r="U219" s="297">
        <v>5170.0000000000073</v>
      </c>
      <c r="V219" s="302">
        <v>1.1277173913043479</v>
      </c>
      <c r="W219" s="306">
        <v>43040</v>
      </c>
      <c r="X219" s="297">
        <v>2610.0000000000073</v>
      </c>
      <c r="Y219" s="311">
        <v>1.0606412639405205</v>
      </c>
      <c r="AA219" s="352">
        <v>213</v>
      </c>
      <c r="AB219" s="289">
        <v>42000</v>
      </c>
      <c r="AC219" s="289">
        <v>46200.000000000007</v>
      </c>
      <c r="AD219" s="297">
        <v>42720</v>
      </c>
      <c r="AE219" s="297">
        <v>3480.0000000000073</v>
      </c>
      <c r="AF219" s="302">
        <v>1.0814606741573034</v>
      </c>
      <c r="AG219" s="306">
        <v>45280</v>
      </c>
      <c r="AH219" s="297">
        <v>920.00000000000728</v>
      </c>
      <c r="AI219" s="311">
        <v>1.0203180212014133</v>
      </c>
      <c r="AK219" s="352">
        <v>213</v>
      </c>
      <c r="AL219" s="289">
        <v>42500</v>
      </c>
      <c r="AM219" s="289">
        <v>46750.000000000007</v>
      </c>
      <c r="AN219" s="297">
        <v>42760</v>
      </c>
      <c r="AO219" s="297">
        <v>3990.0000000000073</v>
      </c>
      <c r="AP219" s="302">
        <v>1.093311506080449</v>
      </c>
      <c r="AQ219" s="306">
        <v>45330</v>
      </c>
      <c r="AR219" s="297">
        <v>1420.0000000000073</v>
      </c>
      <c r="AS219" s="311">
        <v>1.0313258327818222</v>
      </c>
      <c r="AU219" s="352">
        <v>213</v>
      </c>
      <c r="AV219" s="289">
        <v>43500</v>
      </c>
      <c r="AW219" s="289">
        <v>47850.000000000007</v>
      </c>
      <c r="AX219" s="297">
        <v>42790</v>
      </c>
      <c r="AY219" s="297">
        <v>5060.0000000000073</v>
      </c>
      <c r="AZ219" s="302">
        <v>1.1182519280205656</v>
      </c>
      <c r="BA219" s="306">
        <v>45350</v>
      </c>
      <c r="BB219" s="297">
        <v>2500.0000000000073</v>
      </c>
      <c r="BC219" s="311">
        <v>1.0551267916207276</v>
      </c>
      <c r="BE219" s="352">
        <v>213</v>
      </c>
      <c r="BF219" s="289">
        <v>44500</v>
      </c>
      <c r="BG219" s="289">
        <v>48950.000000000007</v>
      </c>
      <c r="BH219" s="297">
        <v>42930</v>
      </c>
      <c r="BI219" s="297">
        <v>6020.0000000000073</v>
      </c>
      <c r="BJ219" s="302">
        <v>1.1402282785930586</v>
      </c>
      <c r="BK219" s="306">
        <v>45490</v>
      </c>
      <c r="BL219" s="297">
        <v>3460.0000000000073</v>
      </c>
      <c r="BM219" s="311">
        <v>1.0760606726753135</v>
      </c>
      <c r="BO219" s="352">
        <v>213</v>
      </c>
      <c r="BP219" s="289">
        <v>47000</v>
      </c>
      <c r="BQ219" s="289">
        <v>51700.000000000007</v>
      </c>
      <c r="BR219" s="297">
        <v>43310</v>
      </c>
      <c r="BS219" s="297">
        <v>8390.0000000000073</v>
      </c>
      <c r="BT219" s="302">
        <v>1.1937196952205036</v>
      </c>
      <c r="BU219" s="306">
        <v>45880</v>
      </c>
      <c r="BV219" s="297">
        <v>5820.0000000000073</v>
      </c>
      <c r="BW219" s="311">
        <v>1.1268526591107237</v>
      </c>
      <c r="BY219" s="352">
        <v>213</v>
      </c>
      <c r="BZ219" s="289">
        <v>49500</v>
      </c>
      <c r="CA219" s="289">
        <v>54450.000000000007</v>
      </c>
      <c r="CB219" s="297">
        <v>43540</v>
      </c>
      <c r="CC219" s="297">
        <v>10910.000000000007</v>
      </c>
      <c r="CD219" s="302">
        <v>1.250574184657786</v>
      </c>
      <c r="CE219" s="306">
        <v>46110</v>
      </c>
      <c r="CF219" s="297">
        <v>8340.0000000000073</v>
      </c>
      <c r="CG219" s="311">
        <v>1.1808718282368251</v>
      </c>
    </row>
    <row r="220" spans="5:85">
      <c r="E220" s="289">
        <v>45650</v>
      </c>
      <c r="G220" s="352">
        <v>214</v>
      </c>
      <c r="H220" s="289">
        <v>41000</v>
      </c>
      <c r="I220" s="289">
        <v>45100.000000000007</v>
      </c>
      <c r="J220" s="297">
        <v>40660</v>
      </c>
      <c r="K220" s="297">
        <v>4440.0000000000073</v>
      </c>
      <c r="L220" s="302">
        <v>1.1091982292179048</v>
      </c>
      <c r="M220" s="306">
        <v>43240</v>
      </c>
      <c r="N220" s="297">
        <v>1860.0000000000073</v>
      </c>
      <c r="O220" s="311">
        <v>1.0430157261794637</v>
      </c>
      <c r="Q220" s="352">
        <v>214</v>
      </c>
      <c r="R220" s="289">
        <v>41700</v>
      </c>
      <c r="S220" s="289">
        <v>45870.000000000007</v>
      </c>
      <c r="T220" s="297">
        <v>40670</v>
      </c>
      <c r="U220" s="297">
        <v>5200.0000000000073</v>
      </c>
      <c r="V220" s="302">
        <v>1.1278583722645685</v>
      </c>
      <c r="W220" s="306">
        <v>43250</v>
      </c>
      <c r="X220" s="297">
        <v>2620.0000000000073</v>
      </c>
      <c r="Y220" s="311">
        <v>1.060578034682081</v>
      </c>
      <c r="AA220" s="352">
        <v>214</v>
      </c>
      <c r="AB220" s="289">
        <v>42200</v>
      </c>
      <c r="AC220" s="289">
        <v>46420.000000000007</v>
      </c>
      <c r="AD220" s="297">
        <v>42930</v>
      </c>
      <c r="AE220" s="297">
        <v>3490.0000000000073</v>
      </c>
      <c r="AF220" s="302">
        <v>1.0812951316095971</v>
      </c>
      <c r="AG220" s="306">
        <v>45500</v>
      </c>
      <c r="AH220" s="297">
        <v>920.00000000000728</v>
      </c>
      <c r="AI220" s="311">
        <v>1.0202197802197803</v>
      </c>
      <c r="AK220" s="352">
        <v>214</v>
      </c>
      <c r="AL220" s="289">
        <v>42700</v>
      </c>
      <c r="AM220" s="289">
        <v>46970.000000000007</v>
      </c>
      <c r="AN220" s="297">
        <v>42970</v>
      </c>
      <c r="AO220" s="297">
        <v>4000.0000000000073</v>
      </c>
      <c r="AP220" s="302">
        <v>1.0930882010705143</v>
      </c>
      <c r="AQ220" s="306">
        <v>45550</v>
      </c>
      <c r="AR220" s="297">
        <v>1420.0000000000073</v>
      </c>
      <c r="AS220" s="311">
        <v>1.0311745334796927</v>
      </c>
      <c r="AU220" s="352">
        <v>214</v>
      </c>
      <c r="AV220" s="289">
        <v>43700</v>
      </c>
      <c r="AW220" s="289">
        <v>48070.000000000007</v>
      </c>
      <c r="AX220" s="297">
        <v>42990</v>
      </c>
      <c r="AY220" s="297">
        <v>5080.0000000000073</v>
      </c>
      <c r="AZ220" s="302">
        <v>1.1181670155850199</v>
      </c>
      <c r="BA220" s="306">
        <v>45570</v>
      </c>
      <c r="BB220" s="297">
        <v>2500.0000000000073</v>
      </c>
      <c r="BC220" s="311">
        <v>1.0548606539389951</v>
      </c>
      <c r="BE220" s="352">
        <v>214</v>
      </c>
      <c r="BF220" s="289">
        <v>44700</v>
      </c>
      <c r="BG220" s="289">
        <v>49170.000000000007</v>
      </c>
      <c r="BH220" s="297">
        <v>43140</v>
      </c>
      <c r="BI220" s="297">
        <v>6030.0000000000073</v>
      </c>
      <c r="BJ220" s="302">
        <v>1.139777468706537</v>
      </c>
      <c r="BK220" s="306">
        <v>45710</v>
      </c>
      <c r="BL220" s="297">
        <v>3460.0000000000073</v>
      </c>
      <c r="BM220" s="311">
        <v>1.0756945963684097</v>
      </c>
      <c r="BO220" s="352">
        <v>214</v>
      </c>
      <c r="BP220" s="289">
        <v>47200</v>
      </c>
      <c r="BQ220" s="289">
        <v>51920.000000000007</v>
      </c>
      <c r="BR220" s="297">
        <v>43520</v>
      </c>
      <c r="BS220" s="297">
        <v>8400.0000000000073</v>
      </c>
      <c r="BT220" s="302">
        <v>1.193014705882353</v>
      </c>
      <c r="BU220" s="306">
        <v>46100</v>
      </c>
      <c r="BV220" s="297">
        <v>5820.0000000000073</v>
      </c>
      <c r="BW220" s="311">
        <v>1.126247288503254</v>
      </c>
      <c r="BY220" s="352">
        <v>214</v>
      </c>
      <c r="BZ220" s="289">
        <v>49700</v>
      </c>
      <c r="CA220" s="289">
        <v>54670.000000000007</v>
      </c>
      <c r="CB220" s="297">
        <v>43750</v>
      </c>
      <c r="CC220" s="297">
        <v>10920.000000000007</v>
      </c>
      <c r="CD220" s="302">
        <v>1.2496000000000003</v>
      </c>
      <c r="CE220" s="306">
        <v>46330</v>
      </c>
      <c r="CF220" s="297">
        <v>8340.0000000000073</v>
      </c>
      <c r="CG220" s="311">
        <v>1.1800129505719839</v>
      </c>
    </row>
    <row r="221" spans="5:85">
      <c r="E221" s="289">
        <v>45870</v>
      </c>
      <c r="G221" s="352">
        <v>215</v>
      </c>
      <c r="H221" s="289">
        <v>41200</v>
      </c>
      <c r="I221" s="289">
        <v>45320.000000000007</v>
      </c>
      <c r="J221" s="297">
        <v>40860</v>
      </c>
      <c r="K221" s="297">
        <v>4460.0000000000073</v>
      </c>
      <c r="L221" s="302">
        <v>1.1091532060695057</v>
      </c>
      <c r="M221" s="306">
        <v>43450</v>
      </c>
      <c r="N221" s="297">
        <v>1870.0000000000073</v>
      </c>
      <c r="O221" s="311">
        <v>1.0430379746835445</v>
      </c>
      <c r="Q221" s="352">
        <v>215</v>
      </c>
      <c r="R221" s="289">
        <v>41900</v>
      </c>
      <c r="S221" s="289">
        <v>46090.000000000007</v>
      </c>
      <c r="T221" s="297">
        <v>40870</v>
      </c>
      <c r="U221" s="297">
        <v>5220.0000000000073</v>
      </c>
      <c r="V221" s="302">
        <v>1.1277220455101542</v>
      </c>
      <c r="W221" s="306">
        <v>43460</v>
      </c>
      <c r="X221" s="297">
        <v>2630.0000000000073</v>
      </c>
      <c r="Y221" s="311">
        <v>1.0605154164749195</v>
      </c>
      <c r="AA221" s="352">
        <v>215</v>
      </c>
      <c r="AB221" s="289">
        <v>42400</v>
      </c>
      <c r="AC221" s="289">
        <v>46640.000000000007</v>
      </c>
      <c r="AD221" s="297">
        <v>43140</v>
      </c>
      <c r="AE221" s="297">
        <v>3500.0000000000073</v>
      </c>
      <c r="AF221" s="302">
        <v>1.081131200741771</v>
      </c>
      <c r="AG221" s="306">
        <v>45720</v>
      </c>
      <c r="AH221" s="297">
        <v>920.00000000000728</v>
      </c>
      <c r="AI221" s="311">
        <v>1.0201224846894139</v>
      </c>
      <c r="AK221" s="352">
        <v>215</v>
      </c>
      <c r="AL221" s="289">
        <v>42900</v>
      </c>
      <c r="AM221" s="289">
        <v>47190.000000000007</v>
      </c>
      <c r="AN221" s="297">
        <v>43180</v>
      </c>
      <c r="AO221" s="297">
        <v>4010.0000000000073</v>
      </c>
      <c r="AP221" s="302">
        <v>1.0928670680870773</v>
      </c>
      <c r="AQ221" s="306">
        <v>45770</v>
      </c>
      <c r="AR221" s="297">
        <v>1420.0000000000073</v>
      </c>
      <c r="AS221" s="311">
        <v>1.0310246886606949</v>
      </c>
      <c r="AU221" s="352">
        <v>215</v>
      </c>
      <c r="AV221" s="289">
        <v>43900</v>
      </c>
      <c r="AW221" s="289">
        <v>48290.000000000007</v>
      </c>
      <c r="AX221" s="297">
        <v>43200</v>
      </c>
      <c r="AY221" s="297">
        <v>5090.0000000000073</v>
      </c>
      <c r="AZ221" s="302">
        <v>1.1178240740740741</v>
      </c>
      <c r="BA221" s="306">
        <v>45790</v>
      </c>
      <c r="BB221" s="297">
        <v>2500.0000000000073</v>
      </c>
      <c r="BC221" s="311">
        <v>1.0545970735968553</v>
      </c>
      <c r="BE221" s="352">
        <v>215</v>
      </c>
      <c r="BF221" s="289">
        <v>44900</v>
      </c>
      <c r="BG221" s="289">
        <v>49390.000000000007</v>
      </c>
      <c r="BH221" s="297">
        <v>43350</v>
      </c>
      <c r="BI221" s="297">
        <v>6040.0000000000073</v>
      </c>
      <c r="BJ221" s="302">
        <v>1.1393310265282586</v>
      </c>
      <c r="BK221" s="306">
        <v>45930</v>
      </c>
      <c r="BL221" s="297">
        <v>3460.0000000000073</v>
      </c>
      <c r="BM221" s="311">
        <v>1.0753320269976052</v>
      </c>
      <c r="BO221" s="352">
        <v>215</v>
      </c>
      <c r="BP221" s="289">
        <v>47400</v>
      </c>
      <c r="BQ221" s="289">
        <v>52140.000000000007</v>
      </c>
      <c r="BR221" s="297">
        <v>43730</v>
      </c>
      <c r="BS221" s="297">
        <v>8410.0000000000073</v>
      </c>
      <c r="BT221" s="302">
        <v>1.1923164875371599</v>
      </c>
      <c r="BU221" s="306">
        <v>46320</v>
      </c>
      <c r="BV221" s="297">
        <v>5820.0000000000073</v>
      </c>
      <c r="BW221" s="311">
        <v>1.1256476683937826</v>
      </c>
      <c r="BY221" s="352">
        <v>215</v>
      </c>
      <c r="BZ221" s="289">
        <v>49900</v>
      </c>
      <c r="CA221" s="289">
        <v>54890.000000000007</v>
      </c>
      <c r="CB221" s="297">
        <v>43960</v>
      </c>
      <c r="CC221" s="297">
        <v>10930.000000000007</v>
      </c>
      <c r="CD221" s="302">
        <v>1.2486351228389447</v>
      </c>
      <c r="CE221" s="306">
        <v>46550</v>
      </c>
      <c r="CF221" s="297">
        <v>8340.0000000000073</v>
      </c>
      <c r="CG221" s="311">
        <v>1.1791621911922665</v>
      </c>
    </row>
    <row r="222" spans="5:85">
      <c r="E222" s="289">
        <v>46090</v>
      </c>
      <c r="G222" s="352">
        <v>216</v>
      </c>
      <c r="H222" s="289">
        <v>41400</v>
      </c>
      <c r="I222" s="289">
        <v>45540.000000000007</v>
      </c>
      <c r="J222" s="297">
        <v>41060</v>
      </c>
      <c r="K222" s="297">
        <v>4480.0000000000073</v>
      </c>
      <c r="L222" s="302">
        <v>1.1091086215294692</v>
      </c>
      <c r="M222" s="306">
        <v>43650</v>
      </c>
      <c r="N222" s="297">
        <v>1890.0000000000073</v>
      </c>
      <c r="O222" s="311">
        <v>1.043298969072165</v>
      </c>
      <c r="Q222" s="352">
        <v>216</v>
      </c>
      <c r="R222" s="289">
        <v>42100</v>
      </c>
      <c r="S222" s="289">
        <v>46310.000000000007</v>
      </c>
      <c r="T222" s="297">
        <v>41070</v>
      </c>
      <c r="U222" s="297">
        <v>5240.0000000000073</v>
      </c>
      <c r="V222" s="302">
        <v>1.1275870465059654</v>
      </c>
      <c r="W222" s="306">
        <v>43670</v>
      </c>
      <c r="X222" s="297">
        <v>2640.0000000000073</v>
      </c>
      <c r="Y222" s="311">
        <v>1.0604534005037782</v>
      </c>
      <c r="AA222" s="352">
        <v>216</v>
      </c>
      <c r="AB222" s="289">
        <v>42600</v>
      </c>
      <c r="AC222" s="289">
        <v>46860.000000000007</v>
      </c>
      <c r="AD222" s="297">
        <v>43350</v>
      </c>
      <c r="AE222" s="297">
        <v>3510.0000000000073</v>
      </c>
      <c r="AF222" s="302">
        <v>1.0809688581314878</v>
      </c>
      <c r="AG222" s="306">
        <v>45940</v>
      </c>
      <c r="AH222" s="297">
        <v>920.00000000000728</v>
      </c>
      <c r="AI222" s="311">
        <v>1.0200261210274271</v>
      </c>
      <c r="AK222" s="352">
        <v>216</v>
      </c>
      <c r="AL222" s="289">
        <v>43100</v>
      </c>
      <c r="AM222" s="289">
        <v>47410.000000000007</v>
      </c>
      <c r="AN222" s="297">
        <v>43390</v>
      </c>
      <c r="AO222" s="297">
        <v>4020.0000000000073</v>
      </c>
      <c r="AP222" s="302">
        <v>1.0926480755934547</v>
      </c>
      <c r="AQ222" s="306">
        <v>45990</v>
      </c>
      <c r="AR222" s="297">
        <v>1420.0000000000073</v>
      </c>
      <c r="AS222" s="311">
        <v>1.03087627745162</v>
      </c>
      <c r="AU222" s="352">
        <v>216</v>
      </c>
      <c r="AV222" s="289">
        <v>44100</v>
      </c>
      <c r="AW222" s="289">
        <v>48510.000000000007</v>
      </c>
      <c r="AX222" s="297">
        <v>43410</v>
      </c>
      <c r="AY222" s="297">
        <v>5100.0000000000073</v>
      </c>
      <c r="AZ222" s="302">
        <v>1.1174844505874222</v>
      </c>
      <c r="BA222" s="306">
        <v>46010</v>
      </c>
      <c r="BB222" s="297">
        <v>2500.0000000000073</v>
      </c>
      <c r="BC222" s="311">
        <v>1.0543360139100195</v>
      </c>
      <c r="BE222" s="352">
        <v>216</v>
      </c>
      <c r="BF222" s="289">
        <v>45100</v>
      </c>
      <c r="BG222" s="289">
        <v>49610.000000000007</v>
      </c>
      <c r="BH222" s="297">
        <v>43560</v>
      </c>
      <c r="BI222" s="297">
        <v>6050.0000000000073</v>
      </c>
      <c r="BJ222" s="302">
        <v>1.1388888888888891</v>
      </c>
      <c r="BK222" s="306">
        <v>46150</v>
      </c>
      <c r="BL222" s="297">
        <v>3460.0000000000073</v>
      </c>
      <c r="BM222" s="311">
        <v>1.0749729144095344</v>
      </c>
      <c r="BO222" s="352">
        <v>216</v>
      </c>
      <c r="BP222" s="289">
        <v>47600</v>
      </c>
      <c r="BQ222" s="289">
        <v>52360.000000000007</v>
      </c>
      <c r="BR222" s="297">
        <v>43940</v>
      </c>
      <c r="BS222" s="297">
        <v>8420.0000000000073</v>
      </c>
      <c r="BT222" s="302">
        <v>1.1916249431042332</v>
      </c>
      <c r="BU222" s="306">
        <v>46540</v>
      </c>
      <c r="BV222" s="297">
        <v>5820.0000000000073</v>
      </c>
      <c r="BW222" s="311">
        <v>1.1250537172324884</v>
      </c>
      <c r="BY222" s="352">
        <v>216</v>
      </c>
      <c r="BZ222" s="289">
        <v>50100</v>
      </c>
      <c r="CA222" s="289">
        <v>55110.000000000007</v>
      </c>
      <c r="CB222" s="297">
        <v>44170</v>
      </c>
      <c r="CC222" s="297">
        <v>10940.000000000007</v>
      </c>
      <c r="CD222" s="302">
        <v>1.2476794204211004</v>
      </c>
      <c r="CE222" s="306">
        <v>46770</v>
      </c>
      <c r="CF222" s="297">
        <v>8340.0000000000073</v>
      </c>
      <c r="CG222" s="311">
        <v>1.1783194355355999</v>
      </c>
    </row>
    <row r="223" spans="5:85">
      <c r="E223" s="289">
        <v>46310</v>
      </c>
      <c r="G223" s="352">
        <v>217</v>
      </c>
      <c r="H223" s="289">
        <v>41600</v>
      </c>
      <c r="I223" s="289">
        <v>45760.000000000007</v>
      </c>
      <c r="J223" s="297">
        <v>41260</v>
      </c>
      <c r="K223" s="297">
        <v>4500.0000000000073</v>
      </c>
      <c r="L223" s="302">
        <v>1.1090644692195832</v>
      </c>
      <c r="M223" s="306">
        <v>43860</v>
      </c>
      <c r="N223" s="297">
        <v>1900.0000000000073</v>
      </c>
      <c r="O223" s="311">
        <v>1.0433196534427727</v>
      </c>
      <c r="Q223" s="352">
        <v>217</v>
      </c>
      <c r="R223" s="289">
        <v>42300</v>
      </c>
      <c r="S223" s="289">
        <v>46530.000000000007</v>
      </c>
      <c r="T223" s="297">
        <v>41270</v>
      </c>
      <c r="U223" s="297">
        <v>5260.0000000000073</v>
      </c>
      <c r="V223" s="302">
        <v>1.1274533559486311</v>
      </c>
      <c r="W223" s="306">
        <v>43870</v>
      </c>
      <c r="X223" s="297">
        <v>2660.0000000000073</v>
      </c>
      <c r="Y223" s="311">
        <v>1.0606336904490541</v>
      </c>
      <c r="AA223" s="352">
        <v>217</v>
      </c>
      <c r="AB223" s="289">
        <v>42800</v>
      </c>
      <c r="AC223" s="289">
        <v>47080.000000000007</v>
      </c>
      <c r="AD223" s="297">
        <v>43560</v>
      </c>
      <c r="AE223" s="297">
        <v>3520.0000000000073</v>
      </c>
      <c r="AF223" s="302">
        <v>1.0808080808080809</v>
      </c>
      <c r="AG223" s="306">
        <v>46160</v>
      </c>
      <c r="AH223" s="297">
        <v>920.00000000000728</v>
      </c>
      <c r="AI223" s="311">
        <v>1.0199306759098787</v>
      </c>
      <c r="AK223" s="352">
        <v>217</v>
      </c>
      <c r="AL223" s="289">
        <v>43300</v>
      </c>
      <c r="AM223" s="289">
        <v>47630.000000000007</v>
      </c>
      <c r="AN223" s="297">
        <v>43600</v>
      </c>
      <c r="AO223" s="297">
        <v>4030.0000000000073</v>
      </c>
      <c r="AP223" s="302">
        <v>1.0924311926605506</v>
      </c>
      <c r="AQ223" s="306">
        <v>46210</v>
      </c>
      <c r="AR223" s="297">
        <v>1420.0000000000073</v>
      </c>
      <c r="AS223" s="311">
        <v>1.0307292793767582</v>
      </c>
      <c r="AU223" s="352">
        <v>217</v>
      </c>
      <c r="AV223" s="289">
        <v>44300</v>
      </c>
      <c r="AW223" s="289">
        <v>48730.000000000007</v>
      </c>
      <c r="AX223" s="297">
        <v>43620</v>
      </c>
      <c r="AY223" s="297">
        <v>5110.0000000000073</v>
      </c>
      <c r="AZ223" s="302">
        <v>1.1171480972031178</v>
      </c>
      <c r="BA223" s="306">
        <v>46230</v>
      </c>
      <c r="BB223" s="297">
        <v>2500.0000000000073</v>
      </c>
      <c r="BC223" s="311">
        <v>1.0540774388924941</v>
      </c>
      <c r="BE223" s="352">
        <v>217</v>
      </c>
      <c r="BF223" s="289">
        <v>45300</v>
      </c>
      <c r="BG223" s="289">
        <v>49830.000000000007</v>
      </c>
      <c r="BH223" s="297">
        <v>43760</v>
      </c>
      <c r="BI223" s="297">
        <v>6070.0000000000073</v>
      </c>
      <c r="BJ223" s="302">
        <v>1.1387111517367461</v>
      </c>
      <c r="BK223" s="306">
        <v>46370</v>
      </c>
      <c r="BL223" s="297">
        <v>3460.0000000000073</v>
      </c>
      <c r="BM223" s="311">
        <v>1.0746172094026312</v>
      </c>
      <c r="BO223" s="352">
        <v>217</v>
      </c>
      <c r="BP223" s="289">
        <v>47800</v>
      </c>
      <c r="BQ223" s="289">
        <v>52580.000000000007</v>
      </c>
      <c r="BR223" s="297">
        <v>44150</v>
      </c>
      <c r="BS223" s="297">
        <v>8430.0000000000073</v>
      </c>
      <c r="BT223" s="302">
        <v>1.1909399773499436</v>
      </c>
      <c r="BU223" s="306">
        <v>46760</v>
      </c>
      <c r="BV223" s="297">
        <v>5820.0000000000073</v>
      </c>
      <c r="BW223" s="311">
        <v>1.1244653550042774</v>
      </c>
      <c r="BY223" s="352">
        <v>217</v>
      </c>
      <c r="BZ223" s="289">
        <v>50300</v>
      </c>
      <c r="CA223" s="289">
        <v>55330.000000000007</v>
      </c>
      <c r="CB223" s="297">
        <v>44380</v>
      </c>
      <c r="CC223" s="297">
        <v>10950.000000000007</v>
      </c>
      <c r="CD223" s="302">
        <v>1.2467327625056333</v>
      </c>
      <c r="CE223" s="306">
        <v>46990</v>
      </c>
      <c r="CF223" s="297">
        <v>8340.0000000000073</v>
      </c>
      <c r="CG223" s="311">
        <v>1.1774845711853588</v>
      </c>
    </row>
    <row r="224" spans="5:85">
      <c r="E224" s="289">
        <v>46530</v>
      </c>
      <c r="G224" s="352">
        <v>218</v>
      </c>
      <c r="H224" s="289">
        <v>41800</v>
      </c>
      <c r="I224" s="289">
        <v>45980.000000000007</v>
      </c>
      <c r="J224" s="297">
        <v>41450</v>
      </c>
      <c r="K224" s="297">
        <v>4530.0000000000073</v>
      </c>
      <c r="L224" s="302">
        <v>1.1092882991556094</v>
      </c>
      <c r="M224" s="306">
        <v>44070</v>
      </c>
      <c r="N224" s="297">
        <v>1910.0000000000073</v>
      </c>
      <c r="O224" s="311">
        <v>1.0433401406852736</v>
      </c>
      <c r="Q224" s="352">
        <v>218</v>
      </c>
      <c r="R224" s="289">
        <v>42500</v>
      </c>
      <c r="S224" s="289">
        <v>46750.000000000007</v>
      </c>
      <c r="T224" s="297">
        <v>41470</v>
      </c>
      <c r="U224" s="297">
        <v>5280.0000000000073</v>
      </c>
      <c r="V224" s="302">
        <v>1.1273209549071619</v>
      </c>
      <c r="W224" s="306">
        <v>44080</v>
      </c>
      <c r="X224" s="297">
        <v>2670.0000000000073</v>
      </c>
      <c r="Y224" s="311">
        <v>1.0605716878402904</v>
      </c>
      <c r="AA224" s="352">
        <v>218</v>
      </c>
      <c r="AB224" s="289">
        <v>43000</v>
      </c>
      <c r="AC224" s="289">
        <v>47300.000000000007</v>
      </c>
      <c r="AD224" s="297">
        <v>43760</v>
      </c>
      <c r="AE224" s="297">
        <v>3540.0000000000073</v>
      </c>
      <c r="AF224" s="302">
        <v>1.0808957952468008</v>
      </c>
      <c r="AG224" s="306">
        <v>46380</v>
      </c>
      <c r="AH224" s="297">
        <v>920.00000000000728</v>
      </c>
      <c r="AI224" s="311">
        <v>1.0198361362656316</v>
      </c>
      <c r="AK224" s="352">
        <v>218</v>
      </c>
      <c r="AL224" s="289">
        <v>43500</v>
      </c>
      <c r="AM224" s="289">
        <v>47850.000000000007</v>
      </c>
      <c r="AN224" s="297">
        <v>43810</v>
      </c>
      <c r="AO224" s="297">
        <v>4040.0000000000073</v>
      </c>
      <c r="AP224" s="302">
        <v>1.092216388952294</v>
      </c>
      <c r="AQ224" s="306">
        <v>46430</v>
      </c>
      <c r="AR224" s="297">
        <v>1420.0000000000073</v>
      </c>
      <c r="AS224" s="311">
        <v>1.0305836743484815</v>
      </c>
      <c r="AU224" s="352">
        <v>218</v>
      </c>
      <c r="AV224" s="289">
        <v>44500</v>
      </c>
      <c r="AW224" s="289">
        <v>48950.000000000007</v>
      </c>
      <c r="AX224" s="297">
        <v>43830</v>
      </c>
      <c r="AY224" s="297">
        <v>5120.0000000000073</v>
      </c>
      <c r="AZ224" s="302">
        <v>1.1168149669176364</v>
      </c>
      <c r="BA224" s="306">
        <v>46450</v>
      </c>
      <c r="BB224" s="297">
        <v>2500.0000000000073</v>
      </c>
      <c r="BC224" s="311">
        <v>1.0538213132400431</v>
      </c>
      <c r="BE224" s="352">
        <v>218</v>
      </c>
      <c r="BF224" s="289">
        <v>45500</v>
      </c>
      <c r="BG224" s="289">
        <v>50050.000000000007</v>
      </c>
      <c r="BH224" s="297">
        <v>43970</v>
      </c>
      <c r="BI224" s="297">
        <v>6080.0000000000073</v>
      </c>
      <c r="BJ224" s="302">
        <v>1.1382760973390951</v>
      </c>
      <c r="BK224" s="306">
        <v>46590</v>
      </c>
      <c r="BL224" s="297">
        <v>3460.0000000000073</v>
      </c>
      <c r="BM224" s="311">
        <v>1.0742648637046579</v>
      </c>
      <c r="BO224" s="352">
        <v>218</v>
      </c>
      <c r="BP224" s="289">
        <v>48000</v>
      </c>
      <c r="BQ224" s="289">
        <v>52800.000000000007</v>
      </c>
      <c r="BR224" s="297">
        <v>44360</v>
      </c>
      <c r="BS224" s="297">
        <v>8440.0000000000073</v>
      </c>
      <c r="BT224" s="302">
        <v>1.1902614968440037</v>
      </c>
      <c r="BU224" s="306">
        <v>46980</v>
      </c>
      <c r="BV224" s="297">
        <v>5820.0000000000073</v>
      </c>
      <c r="BW224" s="311">
        <v>1.1238825031928481</v>
      </c>
      <c r="BY224" s="352">
        <v>218</v>
      </c>
      <c r="BZ224" s="289">
        <v>50500</v>
      </c>
      <c r="CA224" s="289">
        <v>55550.000000000007</v>
      </c>
      <c r="CB224" s="297">
        <v>44590</v>
      </c>
      <c r="CC224" s="297">
        <v>10960.000000000007</v>
      </c>
      <c r="CD224" s="302">
        <v>1.2457950213052256</v>
      </c>
      <c r="CE224" s="306">
        <v>47210</v>
      </c>
      <c r="CF224" s="297">
        <v>8340.0000000000073</v>
      </c>
      <c r="CG224" s="311">
        <v>1.1766574878203773</v>
      </c>
    </row>
    <row r="225" spans="5:85">
      <c r="E225" s="289">
        <v>46750</v>
      </c>
      <c r="G225" s="352">
        <v>219</v>
      </c>
      <c r="H225" s="289">
        <v>42000</v>
      </c>
      <c r="I225" s="289">
        <v>46200.000000000007</v>
      </c>
      <c r="J225" s="297">
        <v>41650</v>
      </c>
      <c r="K225" s="297">
        <v>4550.0000000000073</v>
      </c>
      <c r="L225" s="302">
        <v>1.1092436974789919</v>
      </c>
      <c r="M225" s="306">
        <v>44280</v>
      </c>
      <c r="N225" s="297">
        <v>1920.0000000000073</v>
      </c>
      <c r="O225" s="311">
        <v>1.0433604336043363</v>
      </c>
      <c r="Q225" s="352">
        <v>219</v>
      </c>
      <c r="R225" s="289">
        <v>42700</v>
      </c>
      <c r="S225" s="289">
        <v>46970.000000000007</v>
      </c>
      <c r="T225" s="297">
        <v>41660</v>
      </c>
      <c r="U225" s="297">
        <v>5310.0000000000073</v>
      </c>
      <c r="V225" s="302">
        <v>1.1274603936629861</v>
      </c>
      <c r="W225" s="306">
        <v>44290</v>
      </c>
      <c r="X225" s="297">
        <v>2680.0000000000073</v>
      </c>
      <c r="Y225" s="311">
        <v>1.0605102731993679</v>
      </c>
      <c r="AA225" s="352">
        <v>219</v>
      </c>
      <c r="AB225" s="289">
        <v>43200</v>
      </c>
      <c r="AC225" s="289">
        <v>47520.000000000007</v>
      </c>
      <c r="AD225" s="297">
        <v>43970</v>
      </c>
      <c r="AE225" s="297">
        <v>3550.0000000000073</v>
      </c>
      <c r="AF225" s="302">
        <v>1.0807368660450307</v>
      </c>
      <c r="AG225" s="306">
        <v>46600</v>
      </c>
      <c r="AH225" s="297">
        <v>920.00000000000728</v>
      </c>
      <c r="AI225" s="311">
        <v>1.0197424892703864</v>
      </c>
      <c r="AK225" s="352">
        <v>219</v>
      </c>
      <c r="AL225" s="289">
        <v>43700</v>
      </c>
      <c r="AM225" s="289">
        <v>48070.000000000007</v>
      </c>
      <c r="AN225" s="297">
        <v>44020</v>
      </c>
      <c r="AO225" s="297">
        <v>4050.0000000000073</v>
      </c>
      <c r="AP225" s="302">
        <v>1.0920036347114948</v>
      </c>
      <c r="AQ225" s="306">
        <v>46650</v>
      </c>
      <c r="AR225" s="297">
        <v>1420.0000000000073</v>
      </c>
      <c r="AS225" s="311">
        <v>1.0304394426580923</v>
      </c>
      <c r="AU225" s="352">
        <v>219</v>
      </c>
      <c r="AV225" s="289">
        <v>44700</v>
      </c>
      <c r="AW225" s="289">
        <v>49170.000000000007</v>
      </c>
      <c r="AX225" s="297">
        <v>44040</v>
      </c>
      <c r="AY225" s="297">
        <v>5130.0000000000073</v>
      </c>
      <c r="AZ225" s="302">
        <v>1.1164850136239781</v>
      </c>
      <c r="BA225" s="306">
        <v>46670</v>
      </c>
      <c r="BB225" s="297">
        <v>2500.0000000000073</v>
      </c>
      <c r="BC225" s="311">
        <v>1.0535676023141205</v>
      </c>
      <c r="BE225" s="352">
        <v>219</v>
      </c>
      <c r="BF225" s="289">
        <v>45700</v>
      </c>
      <c r="BG225" s="289">
        <v>50270.000000000007</v>
      </c>
      <c r="BH225" s="297">
        <v>44180</v>
      </c>
      <c r="BI225" s="297">
        <v>6090.0000000000073</v>
      </c>
      <c r="BJ225" s="302">
        <v>1.1378451788139432</v>
      </c>
      <c r="BK225" s="306">
        <v>46810</v>
      </c>
      <c r="BL225" s="297">
        <v>3460.0000000000073</v>
      </c>
      <c r="BM225" s="311">
        <v>1.0739158299508653</v>
      </c>
      <c r="BO225" s="352">
        <v>219</v>
      </c>
      <c r="BP225" s="289">
        <v>48200</v>
      </c>
      <c r="BQ225" s="289">
        <v>53020.000000000007</v>
      </c>
      <c r="BR225" s="297">
        <v>44570</v>
      </c>
      <c r="BS225" s="297">
        <v>8450.0000000000073</v>
      </c>
      <c r="BT225" s="302">
        <v>1.1895894099169846</v>
      </c>
      <c r="BU225" s="306">
        <v>47200</v>
      </c>
      <c r="BV225" s="297">
        <v>5820.0000000000073</v>
      </c>
      <c r="BW225" s="311">
        <v>1.1233050847457628</v>
      </c>
      <c r="BY225" s="352">
        <v>219</v>
      </c>
      <c r="BZ225" s="289">
        <v>50700</v>
      </c>
      <c r="CA225" s="289">
        <v>55770.000000000007</v>
      </c>
      <c r="CB225" s="297">
        <v>44800</v>
      </c>
      <c r="CC225" s="297">
        <v>10970.000000000007</v>
      </c>
      <c r="CD225" s="302">
        <v>1.2448660714285715</v>
      </c>
      <c r="CE225" s="306">
        <v>47430</v>
      </c>
      <c r="CF225" s="297">
        <v>8340.0000000000073</v>
      </c>
      <c r="CG225" s="311">
        <v>1.1758380771663506</v>
      </c>
    </row>
    <row r="226" spans="5:85">
      <c r="E226" s="289">
        <v>46970</v>
      </c>
      <c r="G226" s="352">
        <v>220</v>
      </c>
      <c r="H226" s="289">
        <v>42200</v>
      </c>
      <c r="I226" s="289">
        <v>46420.000000000007</v>
      </c>
      <c r="J226" s="297">
        <v>41850</v>
      </c>
      <c r="K226" s="297">
        <v>4570.0000000000073</v>
      </c>
      <c r="L226" s="302">
        <v>1.1091995221027482</v>
      </c>
      <c r="M226" s="306">
        <v>44490</v>
      </c>
      <c r="N226" s="297">
        <v>1930.0000000000073</v>
      </c>
      <c r="O226" s="311">
        <v>1.0433805349516747</v>
      </c>
      <c r="Q226" s="352">
        <v>220</v>
      </c>
      <c r="R226" s="289">
        <v>42900</v>
      </c>
      <c r="S226" s="289">
        <v>47190.000000000007</v>
      </c>
      <c r="T226" s="297">
        <v>41860</v>
      </c>
      <c r="U226" s="297">
        <v>5330.0000000000073</v>
      </c>
      <c r="V226" s="302">
        <v>1.1273291925465838</v>
      </c>
      <c r="W226" s="306">
        <v>44500</v>
      </c>
      <c r="X226" s="297">
        <v>2690.0000000000073</v>
      </c>
      <c r="Y226" s="311">
        <v>1.0604494382022471</v>
      </c>
      <c r="AA226" s="352">
        <v>220</v>
      </c>
      <c r="AB226" s="289">
        <v>43400</v>
      </c>
      <c r="AC226" s="289">
        <v>47740.000000000007</v>
      </c>
      <c r="AD226" s="297">
        <v>44180</v>
      </c>
      <c r="AE226" s="297">
        <v>3560.0000000000073</v>
      </c>
      <c r="AF226" s="302">
        <v>1.0805794477138977</v>
      </c>
      <c r="AG226" s="306">
        <v>46820</v>
      </c>
      <c r="AH226" s="297">
        <v>920.00000000000728</v>
      </c>
      <c r="AI226" s="311">
        <v>1.01964972234088</v>
      </c>
      <c r="AK226" s="352">
        <v>220</v>
      </c>
      <c r="AL226" s="289">
        <v>43900</v>
      </c>
      <c r="AM226" s="289">
        <v>48290.000000000007</v>
      </c>
      <c r="AN226" s="297">
        <v>44230</v>
      </c>
      <c r="AO226" s="297">
        <v>4060.0000000000073</v>
      </c>
      <c r="AP226" s="302">
        <v>1.0917929007461</v>
      </c>
      <c r="AQ226" s="306">
        <v>46870</v>
      </c>
      <c r="AR226" s="297">
        <v>1420.0000000000073</v>
      </c>
      <c r="AS226" s="311">
        <v>1.0302965649669298</v>
      </c>
      <c r="AU226" s="352">
        <v>220</v>
      </c>
      <c r="AV226" s="289">
        <v>44900</v>
      </c>
      <c r="AW226" s="289">
        <v>49390.000000000007</v>
      </c>
      <c r="AX226" s="297">
        <v>44250</v>
      </c>
      <c r="AY226" s="297">
        <v>5140.0000000000073</v>
      </c>
      <c r="AZ226" s="302">
        <v>1.1161581920903956</v>
      </c>
      <c r="BA226" s="306">
        <v>46890</v>
      </c>
      <c r="BB226" s="297">
        <v>2500.0000000000073</v>
      </c>
      <c r="BC226" s="311">
        <v>1.053316272126253</v>
      </c>
      <c r="BE226" s="352">
        <v>220</v>
      </c>
      <c r="BF226" s="289">
        <v>45900</v>
      </c>
      <c r="BG226" s="289">
        <v>50490.000000000007</v>
      </c>
      <c r="BH226" s="297">
        <v>44390</v>
      </c>
      <c r="BI226" s="297">
        <v>6100.0000000000073</v>
      </c>
      <c r="BJ226" s="302">
        <v>1.1374183374633928</v>
      </c>
      <c r="BK226" s="306">
        <v>47030</v>
      </c>
      <c r="BL226" s="297">
        <v>3460.0000000000073</v>
      </c>
      <c r="BM226" s="311">
        <v>1.0735700616627686</v>
      </c>
      <c r="BO226" s="352">
        <v>220</v>
      </c>
      <c r="BP226" s="289">
        <v>48400</v>
      </c>
      <c r="BQ226" s="289">
        <v>53240.000000000007</v>
      </c>
      <c r="BR226" s="297">
        <v>44780</v>
      </c>
      <c r="BS226" s="297">
        <v>8460.0000000000073</v>
      </c>
      <c r="BT226" s="302">
        <v>1.1889236266190266</v>
      </c>
      <c r="BU226" s="306">
        <v>47420</v>
      </c>
      <c r="BV226" s="297">
        <v>5820.0000000000073</v>
      </c>
      <c r="BW226" s="311">
        <v>1.1227330240404894</v>
      </c>
      <c r="BY226" s="352">
        <v>220</v>
      </c>
      <c r="BZ226" s="289">
        <v>50900</v>
      </c>
      <c r="CA226" s="289">
        <v>55990.000000000007</v>
      </c>
      <c r="CB226" s="297">
        <v>45010</v>
      </c>
      <c r="CC226" s="297">
        <v>10980.000000000007</v>
      </c>
      <c r="CD226" s="302">
        <v>1.2439457898244837</v>
      </c>
      <c r="CE226" s="306">
        <v>47650</v>
      </c>
      <c r="CF226" s="297">
        <v>8340.0000000000073</v>
      </c>
      <c r="CG226" s="311">
        <v>1.1750262329485837</v>
      </c>
    </row>
    <row r="227" spans="5:85">
      <c r="E227" s="289">
        <v>47190</v>
      </c>
      <c r="G227" s="352">
        <v>221</v>
      </c>
      <c r="H227" s="289">
        <v>42400</v>
      </c>
      <c r="I227" s="289">
        <v>46640.000000000007</v>
      </c>
      <c r="J227" s="297">
        <v>42050</v>
      </c>
      <c r="K227" s="297">
        <v>4590.0000000000073</v>
      </c>
      <c r="L227" s="302">
        <v>1.1091557669441143</v>
      </c>
      <c r="M227" s="306">
        <v>44700</v>
      </c>
      <c r="N227" s="297">
        <v>1940.0000000000073</v>
      </c>
      <c r="O227" s="311">
        <v>1.0434004474272933</v>
      </c>
      <c r="Q227" s="352">
        <v>221</v>
      </c>
      <c r="R227" s="289">
        <v>43100</v>
      </c>
      <c r="S227" s="289">
        <v>47410.000000000007</v>
      </c>
      <c r="T227" s="297">
        <v>42060</v>
      </c>
      <c r="U227" s="297">
        <v>5350.0000000000073</v>
      </c>
      <c r="V227" s="302">
        <v>1.1271992391821208</v>
      </c>
      <c r="W227" s="306">
        <v>44710</v>
      </c>
      <c r="X227" s="297">
        <v>2700.0000000000073</v>
      </c>
      <c r="Y227" s="311">
        <v>1.0603891746812792</v>
      </c>
      <c r="AA227" s="352">
        <v>221</v>
      </c>
      <c r="AB227" s="289">
        <v>43600</v>
      </c>
      <c r="AC227" s="289">
        <v>47960.000000000007</v>
      </c>
      <c r="AD227" s="297">
        <v>44390</v>
      </c>
      <c r="AE227" s="297">
        <v>3570.0000000000073</v>
      </c>
      <c r="AF227" s="302">
        <v>1.0804235188105429</v>
      </c>
      <c r="AG227" s="306">
        <v>47040</v>
      </c>
      <c r="AH227" s="297">
        <v>920.00000000000728</v>
      </c>
      <c r="AI227" s="311">
        <v>1.0195578231292517</v>
      </c>
      <c r="AK227" s="352">
        <v>221</v>
      </c>
      <c r="AL227" s="289">
        <v>44100</v>
      </c>
      <c r="AM227" s="289">
        <v>48510.000000000007</v>
      </c>
      <c r="AN227" s="297">
        <v>44440</v>
      </c>
      <c r="AO227" s="297">
        <v>4070.0000000000073</v>
      </c>
      <c r="AP227" s="302">
        <v>1.0915841584158417</v>
      </c>
      <c r="AQ227" s="306">
        <v>47090</v>
      </c>
      <c r="AR227" s="297">
        <v>1420.0000000000073</v>
      </c>
      <c r="AS227" s="311">
        <v>1.0301550222977278</v>
      </c>
      <c r="AU227" s="352">
        <v>221</v>
      </c>
      <c r="AV227" s="289">
        <v>45100</v>
      </c>
      <c r="AW227" s="289">
        <v>49610.000000000007</v>
      </c>
      <c r="AX227" s="297">
        <v>44460</v>
      </c>
      <c r="AY227" s="297">
        <v>5150.0000000000073</v>
      </c>
      <c r="AZ227" s="302">
        <v>1.115834457939721</v>
      </c>
      <c r="BA227" s="306">
        <v>47110</v>
      </c>
      <c r="BB227" s="297">
        <v>2500.0000000000073</v>
      </c>
      <c r="BC227" s="311">
        <v>1.0530672893228614</v>
      </c>
      <c r="BE227" s="352">
        <v>221</v>
      </c>
      <c r="BF227" s="289">
        <v>46100</v>
      </c>
      <c r="BG227" s="289">
        <v>50710.000000000007</v>
      </c>
      <c r="BH227" s="297">
        <v>44600</v>
      </c>
      <c r="BI227" s="297">
        <v>6110.0000000000073</v>
      </c>
      <c r="BJ227" s="302">
        <v>1.1369955156950675</v>
      </c>
      <c r="BK227" s="306">
        <v>47250</v>
      </c>
      <c r="BL227" s="297">
        <v>3460.0000000000073</v>
      </c>
      <c r="BM227" s="311">
        <v>1.0732275132275133</v>
      </c>
      <c r="BO227" s="352">
        <v>221</v>
      </c>
      <c r="BP227" s="289">
        <v>48600</v>
      </c>
      <c r="BQ227" s="289">
        <v>53460.000000000007</v>
      </c>
      <c r="BR227" s="297">
        <v>44990</v>
      </c>
      <c r="BS227" s="297">
        <v>8470.0000000000073</v>
      </c>
      <c r="BT227" s="302">
        <v>1.1882640586797069</v>
      </c>
      <c r="BU227" s="306">
        <v>47640</v>
      </c>
      <c r="BV227" s="297">
        <v>5820.0000000000073</v>
      </c>
      <c r="BW227" s="311">
        <v>1.1221662468513856</v>
      </c>
      <c r="BY227" s="352">
        <v>221</v>
      </c>
      <c r="BZ227" s="289">
        <v>51100</v>
      </c>
      <c r="CA227" s="289">
        <v>56210.000000000007</v>
      </c>
      <c r="CB227" s="297">
        <v>45220</v>
      </c>
      <c r="CC227" s="297">
        <v>10990.000000000007</v>
      </c>
      <c r="CD227" s="302">
        <v>1.2430340557275543</v>
      </c>
      <c r="CE227" s="306">
        <v>47870</v>
      </c>
      <c r="CF227" s="297">
        <v>8340.0000000000073</v>
      </c>
      <c r="CG227" s="311">
        <v>1.1742218508460416</v>
      </c>
    </row>
    <row r="228" spans="5:85">
      <c r="E228" s="289">
        <v>47410</v>
      </c>
      <c r="G228" s="352">
        <v>222</v>
      </c>
      <c r="H228" s="289">
        <v>42600</v>
      </c>
      <c r="I228" s="289">
        <v>46860.000000000007</v>
      </c>
      <c r="J228" s="297">
        <v>42250</v>
      </c>
      <c r="K228" s="297">
        <v>4610.0000000000073</v>
      </c>
      <c r="L228" s="302">
        <v>1.1091124260355032</v>
      </c>
      <c r="M228" s="306">
        <v>44910</v>
      </c>
      <c r="N228" s="297">
        <v>1950.0000000000073</v>
      </c>
      <c r="O228" s="311">
        <v>1.043420173680695</v>
      </c>
      <c r="Q228" s="352">
        <v>222</v>
      </c>
      <c r="R228" s="289">
        <v>43300</v>
      </c>
      <c r="S228" s="289">
        <v>47630.000000000007</v>
      </c>
      <c r="T228" s="297">
        <v>42260</v>
      </c>
      <c r="U228" s="297">
        <v>5370.0000000000073</v>
      </c>
      <c r="V228" s="302">
        <v>1.1270705158542358</v>
      </c>
      <c r="W228" s="306">
        <v>44920</v>
      </c>
      <c r="X228" s="297">
        <v>2710.0000000000073</v>
      </c>
      <c r="Y228" s="311">
        <v>1.0603294746215495</v>
      </c>
      <c r="AA228" s="352">
        <v>222</v>
      </c>
      <c r="AB228" s="289">
        <v>43800</v>
      </c>
      <c r="AC228" s="289">
        <v>48180.000000000007</v>
      </c>
      <c r="AD228" s="297">
        <v>44600</v>
      </c>
      <c r="AE228" s="297">
        <v>3580.0000000000073</v>
      </c>
      <c r="AF228" s="302">
        <v>1.0802690582959642</v>
      </c>
      <c r="AG228" s="306">
        <v>47260</v>
      </c>
      <c r="AH228" s="297">
        <v>920.00000000000728</v>
      </c>
      <c r="AI228" s="311">
        <v>1.0194667795175625</v>
      </c>
      <c r="AK228" s="352">
        <v>222</v>
      </c>
      <c r="AL228" s="289">
        <v>44300</v>
      </c>
      <c r="AM228" s="289">
        <v>48730.000000000007</v>
      </c>
      <c r="AN228" s="297">
        <v>44640</v>
      </c>
      <c r="AO228" s="297">
        <v>4090.0000000000073</v>
      </c>
      <c r="AP228" s="302">
        <v>1.0916218637992832</v>
      </c>
      <c r="AQ228" s="306">
        <v>47310</v>
      </c>
      <c r="AR228" s="297">
        <v>1420.0000000000073</v>
      </c>
      <c r="AS228" s="311">
        <v>1.03001479602621</v>
      </c>
      <c r="AU228" s="352">
        <v>222</v>
      </c>
      <c r="AV228" s="289">
        <v>45300</v>
      </c>
      <c r="AW228" s="289">
        <v>49830.000000000007</v>
      </c>
      <c r="AX228" s="297">
        <v>44670</v>
      </c>
      <c r="AY228" s="297">
        <v>5160.0000000000073</v>
      </c>
      <c r="AZ228" s="302">
        <v>1.1155137676292814</v>
      </c>
      <c r="BA228" s="306">
        <v>47330</v>
      </c>
      <c r="BB228" s="297">
        <v>2500.0000000000073</v>
      </c>
      <c r="BC228" s="311">
        <v>1.0528206211705051</v>
      </c>
      <c r="BE228" s="352">
        <v>222</v>
      </c>
      <c r="BF228" s="289">
        <v>46300</v>
      </c>
      <c r="BG228" s="289">
        <v>50930.000000000007</v>
      </c>
      <c r="BH228" s="297">
        <v>44810</v>
      </c>
      <c r="BI228" s="297">
        <v>6120.0000000000073</v>
      </c>
      <c r="BJ228" s="302">
        <v>1.1365766569962064</v>
      </c>
      <c r="BK228" s="306">
        <v>47470</v>
      </c>
      <c r="BL228" s="297">
        <v>3460.0000000000073</v>
      </c>
      <c r="BM228" s="311">
        <v>1.0728881398778176</v>
      </c>
      <c r="BO228" s="352">
        <v>222</v>
      </c>
      <c r="BP228" s="289">
        <v>48800</v>
      </c>
      <c r="BQ228" s="289">
        <v>53680.000000000007</v>
      </c>
      <c r="BR228" s="297">
        <v>45190</v>
      </c>
      <c r="BS228" s="297">
        <v>8490.0000000000073</v>
      </c>
      <c r="BT228" s="302">
        <v>1.1878734233237445</v>
      </c>
      <c r="BU228" s="306">
        <v>47860</v>
      </c>
      <c r="BV228" s="297">
        <v>5820.0000000000073</v>
      </c>
      <c r="BW228" s="311">
        <v>1.1216046803175932</v>
      </c>
      <c r="BY228" s="352">
        <v>222</v>
      </c>
      <c r="BZ228" s="289">
        <v>51300</v>
      </c>
      <c r="CA228" s="289">
        <v>56430.000000000007</v>
      </c>
      <c r="CB228" s="297">
        <v>45430</v>
      </c>
      <c r="CC228" s="297">
        <v>11000.000000000007</v>
      </c>
      <c r="CD228" s="302">
        <v>1.242130750605327</v>
      </c>
      <c r="CE228" s="306">
        <v>48090</v>
      </c>
      <c r="CF228" s="297">
        <v>8340.0000000000073</v>
      </c>
      <c r="CG228" s="311">
        <v>1.1734248284466626</v>
      </c>
    </row>
    <row r="229" spans="5:85">
      <c r="E229" s="289">
        <v>47630</v>
      </c>
      <c r="G229" s="352">
        <v>223</v>
      </c>
      <c r="H229" s="289">
        <v>42800</v>
      </c>
      <c r="I229" s="289">
        <v>47080.000000000007</v>
      </c>
      <c r="J229" s="297">
        <v>42440</v>
      </c>
      <c r="K229" s="297">
        <v>4640.0000000000073</v>
      </c>
      <c r="L229" s="302">
        <v>1.10933081998115</v>
      </c>
      <c r="M229" s="306">
        <v>45120</v>
      </c>
      <c r="N229" s="297">
        <v>1960.0000000000073</v>
      </c>
      <c r="O229" s="311">
        <v>1.043439716312057</v>
      </c>
      <c r="Q229" s="352">
        <v>223</v>
      </c>
      <c r="R229" s="289">
        <v>43500</v>
      </c>
      <c r="S229" s="289">
        <v>47850.000000000007</v>
      </c>
      <c r="T229" s="297">
        <v>42460</v>
      </c>
      <c r="U229" s="297">
        <v>5390.0000000000073</v>
      </c>
      <c r="V229" s="302">
        <v>1.1269430051813472</v>
      </c>
      <c r="W229" s="306">
        <v>45130</v>
      </c>
      <c r="X229" s="297">
        <v>2720.0000000000073</v>
      </c>
      <c r="Y229" s="311">
        <v>1.0602703301573233</v>
      </c>
      <c r="AA229" s="352">
        <v>223</v>
      </c>
      <c r="AB229" s="289">
        <v>44000</v>
      </c>
      <c r="AC229" s="289">
        <v>48400.000000000007</v>
      </c>
      <c r="AD229" s="297">
        <v>44810</v>
      </c>
      <c r="AE229" s="297">
        <v>3590.0000000000073</v>
      </c>
      <c r="AF229" s="302">
        <v>1.0801160455255523</v>
      </c>
      <c r="AG229" s="306">
        <v>47480</v>
      </c>
      <c r="AH229" s="297">
        <v>920.00000000000728</v>
      </c>
      <c r="AI229" s="311">
        <v>1.0193765796124683</v>
      </c>
      <c r="AK229" s="352">
        <v>223</v>
      </c>
      <c r="AL229" s="289">
        <v>44500</v>
      </c>
      <c r="AM229" s="289">
        <v>48950.000000000007</v>
      </c>
      <c r="AN229" s="297">
        <v>44850</v>
      </c>
      <c r="AO229" s="297">
        <v>4100.0000000000073</v>
      </c>
      <c r="AP229" s="302">
        <v>1.0914158305462653</v>
      </c>
      <c r="AQ229" s="306">
        <v>47530</v>
      </c>
      <c r="AR229" s="297">
        <v>1420.0000000000073</v>
      </c>
      <c r="AS229" s="311">
        <v>1.0298758678729223</v>
      </c>
      <c r="AU229" s="352">
        <v>223</v>
      </c>
      <c r="AV229" s="289">
        <v>45500</v>
      </c>
      <c r="AW229" s="289">
        <v>50050.000000000007</v>
      </c>
      <c r="AX229" s="297">
        <v>44880</v>
      </c>
      <c r="AY229" s="297">
        <v>5170.0000000000073</v>
      </c>
      <c r="AZ229" s="302">
        <v>1.1151960784313726</v>
      </c>
      <c r="BA229" s="306">
        <v>47550</v>
      </c>
      <c r="BB229" s="297">
        <v>2500.0000000000073</v>
      </c>
      <c r="BC229" s="311">
        <v>1.0525762355415351</v>
      </c>
      <c r="BE229" s="352">
        <v>223</v>
      </c>
      <c r="BF229" s="289">
        <v>46500</v>
      </c>
      <c r="BG229" s="289">
        <v>51150.000000000007</v>
      </c>
      <c r="BH229" s="297">
        <v>45020</v>
      </c>
      <c r="BI229" s="297">
        <v>6130.0000000000073</v>
      </c>
      <c r="BJ229" s="302">
        <v>1.1361617059084852</v>
      </c>
      <c r="BK229" s="306">
        <v>47690</v>
      </c>
      <c r="BL229" s="297">
        <v>3460.0000000000073</v>
      </c>
      <c r="BM229" s="311">
        <v>1.0725518976724682</v>
      </c>
      <c r="BO229" s="352">
        <v>223</v>
      </c>
      <c r="BP229" s="289">
        <v>49000</v>
      </c>
      <c r="BQ229" s="289">
        <v>53900.000000000007</v>
      </c>
      <c r="BR229" s="297">
        <v>45400</v>
      </c>
      <c r="BS229" s="297">
        <v>8500.0000000000073</v>
      </c>
      <c r="BT229" s="302">
        <v>1.1872246696035245</v>
      </c>
      <c r="BU229" s="306">
        <v>48080</v>
      </c>
      <c r="BV229" s="297">
        <v>5820.0000000000073</v>
      </c>
      <c r="BW229" s="311">
        <v>1.1210482529118138</v>
      </c>
      <c r="BY229" s="352">
        <v>223</v>
      </c>
      <c r="BZ229" s="289">
        <v>51500</v>
      </c>
      <c r="CA229" s="289">
        <v>56650.000000000007</v>
      </c>
      <c r="CB229" s="297">
        <v>45630</v>
      </c>
      <c r="CC229" s="297">
        <v>11020.000000000007</v>
      </c>
      <c r="CD229" s="302">
        <v>1.2415077799693186</v>
      </c>
      <c r="CE229" s="306">
        <v>48310</v>
      </c>
      <c r="CF229" s="297">
        <v>8340.0000000000073</v>
      </c>
      <c r="CG229" s="311">
        <v>1.1726350652038917</v>
      </c>
    </row>
    <row r="230" spans="5:85">
      <c r="E230" s="289">
        <v>47850</v>
      </c>
      <c r="G230" s="352">
        <v>224</v>
      </c>
      <c r="H230" s="289">
        <v>43000</v>
      </c>
      <c r="I230" s="289">
        <v>47300.000000000007</v>
      </c>
      <c r="J230" s="297">
        <v>42640</v>
      </c>
      <c r="K230" s="297">
        <v>4660.0000000000073</v>
      </c>
      <c r="L230" s="302">
        <v>1.1092870544090059</v>
      </c>
      <c r="M230" s="306">
        <v>45330</v>
      </c>
      <c r="N230" s="297">
        <v>1970.0000000000073</v>
      </c>
      <c r="O230" s="311">
        <v>1.0434590778733732</v>
      </c>
      <c r="Q230" s="352">
        <v>224</v>
      </c>
      <c r="R230" s="289">
        <v>43700</v>
      </c>
      <c r="S230" s="289">
        <v>48070.000000000007</v>
      </c>
      <c r="T230" s="297">
        <v>42650</v>
      </c>
      <c r="U230" s="297">
        <v>5420.0000000000073</v>
      </c>
      <c r="V230" s="302">
        <v>1.1270808909730363</v>
      </c>
      <c r="W230" s="306">
        <v>45340</v>
      </c>
      <c r="X230" s="297">
        <v>2730.0000000000073</v>
      </c>
      <c r="Y230" s="311">
        <v>1.0602117335685928</v>
      </c>
      <c r="AA230" s="352">
        <v>224</v>
      </c>
      <c r="AB230" s="289">
        <v>44200</v>
      </c>
      <c r="AC230" s="289">
        <v>48620.000000000007</v>
      </c>
      <c r="AD230" s="297">
        <v>45020</v>
      </c>
      <c r="AE230" s="297">
        <v>3600.0000000000073</v>
      </c>
      <c r="AF230" s="302">
        <v>1.0799644602398935</v>
      </c>
      <c r="AG230" s="306">
        <v>47700</v>
      </c>
      <c r="AH230" s="297">
        <v>920.00000000000728</v>
      </c>
      <c r="AI230" s="311">
        <v>1.019287211740042</v>
      </c>
      <c r="AK230" s="352">
        <v>224</v>
      </c>
      <c r="AL230" s="289">
        <v>44700</v>
      </c>
      <c r="AM230" s="289">
        <v>49170.000000000007</v>
      </c>
      <c r="AN230" s="297">
        <v>45060</v>
      </c>
      <c r="AO230" s="297">
        <v>4110.0000000000073</v>
      </c>
      <c r="AP230" s="302">
        <v>1.0912117177097205</v>
      </c>
      <c r="AQ230" s="306">
        <v>47750</v>
      </c>
      <c r="AR230" s="297">
        <v>1420.0000000000073</v>
      </c>
      <c r="AS230" s="311">
        <v>1.029738219895288</v>
      </c>
      <c r="AU230" s="352">
        <v>224</v>
      </c>
      <c r="AV230" s="289">
        <v>45700</v>
      </c>
      <c r="AW230" s="289">
        <v>50270.000000000007</v>
      </c>
      <c r="AX230" s="297">
        <v>45080</v>
      </c>
      <c r="AY230" s="297">
        <v>5190.0000000000073</v>
      </c>
      <c r="AZ230" s="302">
        <v>1.1151286601597161</v>
      </c>
      <c r="BA230" s="306">
        <v>47770</v>
      </c>
      <c r="BB230" s="297">
        <v>2500.0000000000073</v>
      </c>
      <c r="BC230" s="311">
        <v>1.0523341009001466</v>
      </c>
      <c r="BE230" s="352">
        <v>224</v>
      </c>
      <c r="BF230" s="289">
        <v>46700</v>
      </c>
      <c r="BG230" s="289">
        <v>51370.000000000007</v>
      </c>
      <c r="BH230" s="297">
        <v>45230</v>
      </c>
      <c r="BI230" s="297">
        <v>6140.0000000000073</v>
      </c>
      <c r="BJ230" s="302">
        <v>1.1357506080035376</v>
      </c>
      <c r="BK230" s="306">
        <v>47910</v>
      </c>
      <c r="BL230" s="297">
        <v>3460.0000000000073</v>
      </c>
      <c r="BM230" s="311">
        <v>1.0722187434773536</v>
      </c>
      <c r="BO230" s="352">
        <v>224</v>
      </c>
      <c r="BP230" s="289">
        <v>49200</v>
      </c>
      <c r="BQ230" s="289">
        <v>54120.000000000007</v>
      </c>
      <c r="BR230" s="297">
        <v>45610</v>
      </c>
      <c r="BS230" s="297">
        <v>8510.0000000000073</v>
      </c>
      <c r="BT230" s="302">
        <v>1.1865818899364176</v>
      </c>
      <c r="BU230" s="306">
        <v>48300</v>
      </c>
      <c r="BV230" s="297">
        <v>5820.0000000000073</v>
      </c>
      <c r="BW230" s="311">
        <v>1.120496894409938</v>
      </c>
      <c r="BY230" s="352">
        <v>224</v>
      </c>
      <c r="BZ230" s="289">
        <v>51700</v>
      </c>
      <c r="CA230" s="289">
        <v>56870.000000000007</v>
      </c>
      <c r="CB230" s="297">
        <v>45840</v>
      </c>
      <c r="CC230" s="297">
        <v>11030.000000000007</v>
      </c>
      <c r="CD230" s="302">
        <v>1.2406195462478187</v>
      </c>
      <c r="CE230" s="306">
        <v>48530</v>
      </c>
      <c r="CF230" s="297">
        <v>8340.0000000000073</v>
      </c>
      <c r="CG230" s="311">
        <v>1.1718524623943953</v>
      </c>
    </row>
    <row r="231" spans="5:85">
      <c r="E231" s="289">
        <v>48070</v>
      </c>
      <c r="G231" s="352">
        <v>225</v>
      </c>
      <c r="H231" s="289">
        <v>43200</v>
      </c>
      <c r="I231" s="289">
        <v>47520.000000000007</v>
      </c>
      <c r="J231" s="297">
        <v>42840</v>
      </c>
      <c r="K231" s="297">
        <v>4680.0000000000073</v>
      </c>
      <c r="L231" s="302">
        <v>1.1092436974789919</v>
      </c>
      <c r="M231" s="306">
        <v>45540</v>
      </c>
      <c r="N231" s="297">
        <v>1980.0000000000073</v>
      </c>
      <c r="O231" s="311">
        <v>1.0434782608695654</v>
      </c>
      <c r="Q231" s="352">
        <v>225</v>
      </c>
      <c r="R231" s="289">
        <v>43900</v>
      </c>
      <c r="S231" s="289">
        <v>48290.000000000007</v>
      </c>
      <c r="T231" s="297">
        <v>42850</v>
      </c>
      <c r="U231" s="297">
        <v>5440.0000000000073</v>
      </c>
      <c r="V231" s="302">
        <v>1.1269544924154025</v>
      </c>
      <c r="W231" s="306">
        <v>45550</v>
      </c>
      <c r="X231" s="297">
        <v>2740.0000000000073</v>
      </c>
      <c r="Y231" s="311">
        <v>1.0601536772777167</v>
      </c>
      <c r="AA231" s="352">
        <v>225</v>
      </c>
      <c r="AB231" s="289">
        <v>44400</v>
      </c>
      <c r="AC231" s="289">
        <v>48840.000000000007</v>
      </c>
      <c r="AD231" s="297">
        <v>45230</v>
      </c>
      <c r="AE231" s="297">
        <v>3610.0000000000073</v>
      </c>
      <c r="AF231" s="302">
        <v>1.0798142825558257</v>
      </c>
      <c r="AG231" s="306">
        <v>47920</v>
      </c>
      <c r="AH231" s="297">
        <v>920.00000000000728</v>
      </c>
      <c r="AI231" s="311">
        <v>1.0191986644407345</v>
      </c>
      <c r="AK231" s="352">
        <v>225</v>
      </c>
      <c r="AL231" s="289">
        <v>44900</v>
      </c>
      <c r="AM231" s="289">
        <v>49390.000000000007</v>
      </c>
      <c r="AN231" s="297">
        <v>45270</v>
      </c>
      <c r="AO231" s="297">
        <v>4120.0000000000073</v>
      </c>
      <c r="AP231" s="302">
        <v>1.0910094985641705</v>
      </c>
      <c r="AQ231" s="306">
        <v>47970</v>
      </c>
      <c r="AR231" s="297">
        <v>1420.0000000000073</v>
      </c>
      <c r="AS231" s="311">
        <v>1.0296018344798832</v>
      </c>
      <c r="AU231" s="352">
        <v>225</v>
      </c>
      <c r="AV231" s="289">
        <v>45900</v>
      </c>
      <c r="AW231" s="289">
        <v>50490.000000000007</v>
      </c>
      <c r="AX231" s="297">
        <v>45290</v>
      </c>
      <c r="AY231" s="297">
        <v>5200.0000000000073</v>
      </c>
      <c r="AZ231" s="302">
        <v>1.1148156325899756</v>
      </c>
      <c r="BA231" s="306">
        <v>47990</v>
      </c>
      <c r="BB231" s="297">
        <v>2500.0000000000073</v>
      </c>
      <c r="BC231" s="311">
        <v>1.0520941862888102</v>
      </c>
      <c r="BE231" s="352">
        <v>225</v>
      </c>
      <c r="BF231" s="289">
        <v>46900</v>
      </c>
      <c r="BG231" s="289">
        <v>51590.000000000007</v>
      </c>
      <c r="BH231" s="297">
        <v>45440</v>
      </c>
      <c r="BI231" s="297">
        <v>6150.0000000000073</v>
      </c>
      <c r="BJ231" s="302">
        <v>1.135343309859155</v>
      </c>
      <c r="BK231" s="306">
        <v>48130</v>
      </c>
      <c r="BL231" s="297">
        <v>3460.0000000000073</v>
      </c>
      <c r="BM231" s="311">
        <v>1.0718886349470187</v>
      </c>
      <c r="BO231" s="352">
        <v>225</v>
      </c>
      <c r="BP231" s="289">
        <v>49400</v>
      </c>
      <c r="BQ231" s="289">
        <v>54340.000000000007</v>
      </c>
      <c r="BR231" s="297">
        <v>45820</v>
      </c>
      <c r="BS231" s="297">
        <v>8520.0000000000073</v>
      </c>
      <c r="BT231" s="302">
        <v>1.1859450021824531</v>
      </c>
      <c r="BU231" s="306">
        <v>48520</v>
      </c>
      <c r="BV231" s="297">
        <v>5820.0000000000073</v>
      </c>
      <c r="BW231" s="311">
        <v>1.1199505358615005</v>
      </c>
      <c r="BY231" s="352">
        <v>225</v>
      </c>
      <c r="BZ231" s="289">
        <v>51900</v>
      </c>
      <c r="CA231" s="289">
        <v>57090.000000000007</v>
      </c>
      <c r="CB231" s="297">
        <v>46050</v>
      </c>
      <c r="CC231" s="297">
        <v>11040.000000000007</v>
      </c>
      <c r="CD231" s="302">
        <v>1.239739413680782</v>
      </c>
      <c r="CE231" s="306">
        <v>48750</v>
      </c>
      <c r="CF231" s="297">
        <v>8340.0000000000073</v>
      </c>
      <c r="CG231" s="311">
        <v>1.1710769230769231</v>
      </c>
    </row>
    <row r="232" spans="5:85">
      <c r="E232" s="289">
        <v>48290</v>
      </c>
      <c r="G232" s="352">
        <v>226</v>
      </c>
      <c r="H232" s="289">
        <v>43400</v>
      </c>
      <c r="I232" s="289">
        <v>47740.000000000007</v>
      </c>
      <c r="J232" s="297">
        <v>43040</v>
      </c>
      <c r="K232" s="297">
        <v>4700.0000000000073</v>
      </c>
      <c r="L232" s="302">
        <v>1.109200743494424</v>
      </c>
      <c r="M232" s="306">
        <v>45740</v>
      </c>
      <c r="N232" s="297">
        <v>2000.0000000000073</v>
      </c>
      <c r="O232" s="311">
        <v>1.0437254044599915</v>
      </c>
      <c r="Q232" s="352">
        <v>226</v>
      </c>
      <c r="R232" s="289">
        <v>44100</v>
      </c>
      <c r="S232" s="289">
        <v>48510.000000000007</v>
      </c>
      <c r="T232" s="297">
        <v>43050</v>
      </c>
      <c r="U232" s="297">
        <v>5460.0000000000073</v>
      </c>
      <c r="V232" s="302">
        <v>1.1268292682926828</v>
      </c>
      <c r="W232" s="306">
        <v>45760</v>
      </c>
      <c r="X232" s="297">
        <v>2750.0000000000073</v>
      </c>
      <c r="Y232" s="311">
        <v>1.0600961538461537</v>
      </c>
      <c r="AA232" s="352">
        <v>226</v>
      </c>
      <c r="AB232" s="289">
        <v>44600</v>
      </c>
      <c r="AC232" s="289">
        <v>49060.000000000007</v>
      </c>
      <c r="AD232" s="297">
        <v>45440</v>
      </c>
      <c r="AE232" s="297">
        <v>3620.0000000000073</v>
      </c>
      <c r="AF232" s="302">
        <v>1.0796654929577465</v>
      </c>
      <c r="AG232" s="306">
        <v>48140</v>
      </c>
      <c r="AH232" s="297">
        <v>920.00000000000728</v>
      </c>
      <c r="AI232" s="311">
        <v>1.0191109264644787</v>
      </c>
      <c r="AK232" s="352">
        <v>226</v>
      </c>
      <c r="AL232" s="289">
        <v>45100</v>
      </c>
      <c r="AM232" s="289">
        <v>49610.000000000007</v>
      </c>
      <c r="AN232" s="297">
        <v>45480</v>
      </c>
      <c r="AO232" s="297">
        <v>4130.0000000000073</v>
      </c>
      <c r="AP232" s="302">
        <v>1.0908091468777485</v>
      </c>
      <c r="AQ232" s="306">
        <v>48190</v>
      </c>
      <c r="AR232" s="297">
        <v>1420.0000000000073</v>
      </c>
      <c r="AS232" s="311">
        <v>1.0294666943349242</v>
      </c>
      <c r="AU232" s="352">
        <v>226</v>
      </c>
      <c r="AV232" s="289">
        <v>46100</v>
      </c>
      <c r="AW232" s="289">
        <v>50710.000000000007</v>
      </c>
      <c r="AX232" s="297">
        <v>45500</v>
      </c>
      <c r="AY232" s="297">
        <v>5210.0000000000073</v>
      </c>
      <c r="AZ232" s="302">
        <v>1.1145054945054944</v>
      </c>
      <c r="BA232" s="306">
        <v>48210</v>
      </c>
      <c r="BB232" s="297">
        <v>2500.0000000000073</v>
      </c>
      <c r="BC232" s="311">
        <v>1.0518564613150798</v>
      </c>
      <c r="BE232" s="352">
        <v>226</v>
      </c>
      <c r="BF232" s="289">
        <v>47100</v>
      </c>
      <c r="BG232" s="289">
        <v>51810.000000000007</v>
      </c>
      <c r="BH232" s="297">
        <v>45650</v>
      </c>
      <c r="BI232" s="297">
        <v>6160.0000000000073</v>
      </c>
      <c r="BJ232" s="302">
        <v>1.1349397590361447</v>
      </c>
      <c r="BK232" s="306">
        <v>48350</v>
      </c>
      <c r="BL232" s="297">
        <v>3460.0000000000073</v>
      </c>
      <c r="BM232" s="311">
        <v>1.0715615305067219</v>
      </c>
      <c r="BO232" s="352">
        <v>226</v>
      </c>
      <c r="BP232" s="289">
        <v>49600</v>
      </c>
      <c r="BQ232" s="289">
        <v>54560.000000000007</v>
      </c>
      <c r="BR232" s="297">
        <v>46030</v>
      </c>
      <c r="BS232" s="297">
        <v>8530.0000000000073</v>
      </c>
      <c r="BT232" s="302">
        <v>1.1853139257006302</v>
      </c>
      <c r="BU232" s="306">
        <v>48740</v>
      </c>
      <c r="BV232" s="297">
        <v>5820.0000000000073</v>
      </c>
      <c r="BW232" s="311">
        <v>1.1194091095609358</v>
      </c>
      <c r="BY232" s="352">
        <v>226</v>
      </c>
      <c r="BZ232" s="289">
        <v>52100</v>
      </c>
      <c r="CA232" s="289">
        <v>57310.000000000007</v>
      </c>
      <c r="CB232" s="297">
        <v>46260</v>
      </c>
      <c r="CC232" s="297">
        <v>11050.000000000007</v>
      </c>
      <c r="CD232" s="302">
        <v>1.2388672719412022</v>
      </c>
      <c r="CE232" s="306">
        <v>48970</v>
      </c>
      <c r="CF232" s="297">
        <v>8340.0000000000073</v>
      </c>
      <c r="CG232" s="311">
        <v>1.170308352052277</v>
      </c>
    </row>
    <row r="233" spans="5:85">
      <c r="E233" s="289">
        <v>48510</v>
      </c>
      <c r="G233" s="352">
        <v>227</v>
      </c>
      <c r="H233" s="289">
        <v>43600</v>
      </c>
      <c r="I233" s="289">
        <v>47960.000000000007</v>
      </c>
      <c r="J233" s="297">
        <v>43240</v>
      </c>
      <c r="K233" s="297">
        <v>4720.0000000000073</v>
      </c>
      <c r="L233" s="302">
        <v>1.109158186864015</v>
      </c>
      <c r="M233" s="306">
        <v>45950</v>
      </c>
      <c r="N233" s="297">
        <v>2010.0000000000073</v>
      </c>
      <c r="O233" s="311">
        <v>1.0437431991294888</v>
      </c>
      <c r="Q233" s="352">
        <v>227</v>
      </c>
      <c r="R233" s="289">
        <v>44300</v>
      </c>
      <c r="S233" s="289">
        <v>48730.000000000007</v>
      </c>
      <c r="T233" s="297">
        <v>43250</v>
      </c>
      <c r="U233" s="297">
        <v>5480.0000000000073</v>
      </c>
      <c r="V233" s="302">
        <v>1.1267052023121387</v>
      </c>
      <c r="W233" s="306">
        <v>45960</v>
      </c>
      <c r="X233" s="297">
        <v>2770.0000000000073</v>
      </c>
      <c r="Y233" s="311">
        <v>1.0602697998259356</v>
      </c>
      <c r="AA233" s="352">
        <v>227</v>
      </c>
      <c r="AB233" s="289">
        <v>44800</v>
      </c>
      <c r="AC233" s="289">
        <v>49280.000000000007</v>
      </c>
      <c r="AD233" s="297">
        <v>45650</v>
      </c>
      <c r="AE233" s="297">
        <v>3630.0000000000073</v>
      </c>
      <c r="AF233" s="302">
        <v>1.0795180722891566</v>
      </c>
      <c r="AG233" s="306">
        <v>48360</v>
      </c>
      <c r="AH233" s="297">
        <v>920.00000000000728</v>
      </c>
      <c r="AI233" s="311">
        <v>1.0190239867659223</v>
      </c>
      <c r="AK233" s="352">
        <v>227</v>
      </c>
      <c r="AL233" s="289">
        <v>45300</v>
      </c>
      <c r="AM233" s="289">
        <v>49830.000000000007</v>
      </c>
      <c r="AN233" s="297">
        <v>45690</v>
      </c>
      <c r="AO233" s="297">
        <v>4140.0000000000073</v>
      </c>
      <c r="AP233" s="302">
        <v>1.0906106369008535</v>
      </c>
      <c r="AQ233" s="306">
        <v>48410</v>
      </c>
      <c r="AR233" s="297">
        <v>1420.0000000000073</v>
      </c>
      <c r="AS233" s="311">
        <v>1.0293327824829581</v>
      </c>
      <c r="AU233" s="352">
        <v>227</v>
      </c>
      <c r="AV233" s="289">
        <v>46300</v>
      </c>
      <c r="AW233" s="289">
        <v>50930.000000000007</v>
      </c>
      <c r="AX233" s="297">
        <v>45710</v>
      </c>
      <c r="AY233" s="297">
        <v>5220.0000000000073</v>
      </c>
      <c r="AZ233" s="302">
        <v>1.1141982060818201</v>
      </c>
      <c r="BA233" s="306">
        <v>48430</v>
      </c>
      <c r="BB233" s="297">
        <v>2500.0000000000073</v>
      </c>
      <c r="BC233" s="311">
        <v>1.051620896138757</v>
      </c>
      <c r="BE233" s="352">
        <v>227</v>
      </c>
      <c r="BF233" s="289">
        <v>47300</v>
      </c>
      <c r="BG233" s="289">
        <v>52030.000000000007</v>
      </c>
      <c r="BH233" s="297">
        <v>45850</v>
      </c>
      <c r="BI233" s="297">
        <v>6180.0000000000073</v>
      </c>
      <c r="BJ233" s="302">
        <v>1.1347873500545258</v>
      </c>
      <c r="BK233" s="306">
        <v>48570</v>
      </c>
      <c r="BL233" s="297">
        <v>3460.0000000000073</v>
      </c>
      <c r="BM233" s="311">
        <v>1.0712373893349807</v>
      </c>
      <c r="BO233" s="352">
        <v>227</v>
      </c>
      <c r="BP233" s="289">
        <v>49800</v>
      </c>
      <c r="BQ233" s="289">
        <v>54780.000000000007</v>
      </c>
      <c r="BR233" s="297">
        <v>46240</v>
      </c>
      <c r="BS233" s="297">
        <v>8540.0000000000073</v>
      </c>
      <c r="BT233" s="302">
        <v>1.1846885813148791</v>
      </c>
      <c r="BU233" s="306">
        <v>48960</v>
      </c>
      <c r="BV233" s="297">
        <v>5820.0000000000073</v>
      </c>
      <c r="BW233" s="311">
        <v>1.1188725490196081</v>
      </c>
      <c r="BY233" s="352">
        <v>227</v>
      </c>
      <c r="BZ233" s="289">
        <v>52300</v>
      </c>
      <c r="CA233" s="289">
        <v>57530.000000000007</v>
      </c>
      <c r="CB233" s="297">
        <v>46470</v>
      </c>
      <c r="CC233" s="297">
        <v>11060.000000000007</v>
      </c>
      <c r="CD233" s="302">
        <v>1.2380030126963635</v>
      </c>
      <c r="CE233" s="306">
        <v>49190</v>
      </c>
      <c r="CF233" s="297">
        <v>8340.0000000000073</v>
      </c>
      <c r="CG233" s="311">
        <v>1.1695466558243548</v>
      </c>
    </row>
    <row r="234" spans="5:85">
      <c r="E234" s="289">
        <v>48730</v>
      </c>
      <c r="G234" s="352">
        <v>228</v>
      </c>
      <c r="H234" s="289">
        <v>43800</v>
      </c>
      <c r="I234" s="289">
        <v>48180.000000000007</v>
      </c>
      <c r="J234" s="297">
        <v>43430</v>
      </c>
      <c r="K234" s="297">
        <v>4750.0000000000073</v>
      </c>
      <c r="L234" s="302">
        <v>1.1093714022565049</v>
      </c>
      <c r="M234" s="306">
        <v>46160</v>
      </c>
      <c r="N234" s="297">
        <v>2020.0000000000073</v>
      </c>
      <c r="O234" s="311">
        <v>1.0437608318890816</v>
      </c>
      <c r="Q234" s="352">
        <v>228</v>
      </c>
      <c r="R234" s="289">
        <v>44500</v>
      </c>
      <c r="S234" s="289">
        <v>48950.000000000007</v>
      </c>
      <c r="T234" s="297">
        <v>43450</v>
      </c>
      <c r="U234" s="297">
        <v>5500.0000000000073</v>
      </c>
      <c r="V234" s="302">
        <v>1.1265822784810127</v>
      </c>
      <c r="W234" s="306">
        <v>46170</v>
      </c>
      <c r="X234" s="297">
        <v>2780.0000000000073</v>
      </c>
      <c r="Y234" s="311">
        <v>1.0602122590426684</v>
      </c>
      <c r="AA234" s="352">
        <v>228</v>
      </c>
      <c r="AB234" s="289">
        <v>45000</v>
      </c>
      <c r="AC234" s="289">
        <v>49500.000000000007</v>
      </c>
      <c r="AD234" s="297">
        <v>45850</v>
      </c>
      <c r="AE234" s="297">
        <v>3650.0000000000073</v>
      </c>
      <c r="AF234" s="302">
        <v>1.0796074154852782</v>
      </c>
      <c r="AG234" s="306">
        <v>48580</v>
      </c>
      <c r="AH234" s="297">
        <v>920.00000000000728</v>
      </c>
      <c r="AI234" s="311">
        <v>1.0189378344997941</v>
      </c>
      <c r="AK234" s="352">
        <v>228</v>
      </c>
      <c r="AL234" s="289">
        <v>45500</v>
      </c>
      <c r="AM234" s="289">
        <v>50050.000000000007</v>
      </c>
      <c r="AN234" s="297">
        <v>45900</v>
      </c>
      <c r="AO234" s="297">
        <v>4150.0000000000073</v>
      </c>
      <c r="AP234" s="302">
        <v>1.0904139433551199</v>
      </c>
      <c r="AQ234" s="306">
        <v>48630</v>
      </c>
      <c r="AR234" s="297">
        <v>1420.0000000000073</v>
      </c>
      <c r="AS234" s="311">
        <v>1.0292000822537528</v>
      </c>
      <c r="AU234" s="352">
        <v>228</v>
      </c>
      <c r="AV234" s="289">
        <v>46500</v>
      </c>
      <c r="AW234" s="289">
        <v>51150.000000000007</v>
      </c>
      <c r="AX234" s="297">
        <v>45920</v>
      </c>
      <c r="AY234" s="297">
        <v>5230.0000000000073</v>
      </c>
      <c r="AZ234" s="302">
        <v>1.1138937282229966</v>
      </c>
      <c r="BA234" s="306">
        <v>48650</v>
      </c>
      <c r="BB234" s="297">
        <v>2500.0000000000073</v>
      </c>
      <c r="BC234" s="311">
        <v>1.0513874614594039</v>
      </c>
      <c r="BE234" s="352">
        <v>228</v>
      </c>
      <c r="BF234" s="289">
        <v>47500</v>
      </c>
      <c r="BG234" s="289">
        <v>52250.000000000007</v>
      </c>
      <c r="BH234" s="297">
        <v>46060</v>
      </c>
      <c r="BI234" s="297">
        <v>6190.0000000000073</v>
      </c>
      <c r="BJ234" s="302">
        <v>1.1343899261832393</v>
      </c>
      <c r="BK234" s="306">
        <v>48790</v>
      </c>
      <c r="BL234" s="297">
        <v>3460.0000000000073</v>
      </c>
      <c r="BM234" s="311">
        <v>1.0709161713465876</v>
      </c>
      <c r="BO234" s="352">
        <v>228</v>
      </c>
      <c r="BP234" s="289">
        <v>50000</v>
      </c>
      <c r="BQ234" s="289">
        <v>55000.000000000007</v>
      </c>
      <c r="BR234" s="297">
        <v>46450</v>
      </c>
      <c r="BS234" s="297">
        <v>8550.0000000000073</v>
      </c>
      <c r="BT234" s="302">
        <v>1.1840688912809474</v>
      </c>
      <c r="BU234" s="306">
        <v>49180</v>
      </c>
      <c r="BV234" s="297">
        <v>5820.0000000000073</v>
      </c>
      <c r="BW234" s="311">
        <v>1.118340788938593</v>
      </c>
      <c r="BY234" s="352">
        <v>228</v>
      </c>
      <c r="BZ234" s="289">
        <v>52500</v>
      </c>
      <c r="CA234" s="289">
        <v>57750.000000000007</v>
      </c>
      <c r="CB234" s="297">
        <v>46680</v>
      </c>
      <c r="CC234" s="297">
        <v>11070.000000000007</v>
      </c>
      <c r="CD234" s="302">
        <v>1.2371465295629822</v>
      </c>
      <c r="CE234" s="306">
        <v>49410</v>
      </c>
      <c r="CF234" s="297">
        <v>8340.0000000000073</v>
      </c>
      <c r="CG234" s="311">
        <v>1.1687917425622345</v>
      </c>
    </row>
    <row r="235" spans="5:85">
      <c r="E235" s="289">
        <v>48950</v>
      </c>
      <c r="G235" s="352">
        <v>229</v>
      </c>
      <c r="H235" s="289">
        <v>44000</v>
      </c>
      <c r="I235" s="289">
        <v>48400.000000000007</v>
      </c>
      <c r="J235" s="297">
        <v>43630</v>
      </c>
      <c r="K235" s="297">
        <v>4770.0000000000073</v>
      </c>
      <c r="L235" s="302">
        <v>1.1093284437313777</v>
      </c>
      <c r="M235" s="306">
        <v>46370</v>
      </c>
      <c r="N235" s="297">
        <v>2030.0000000000073</v>
      </c>
      <c r="O235" s="311">
        <v>1.0437783049385381</v>
      </c>
      <c r="Q235" s="352">
        <v>229</v>
      </c>
      <c r="R235" s="289">
        <v>44700</v>
      </c>
      <c r="S235" s="289">
        <v>49170.000000000007</v>
      </c>
      <c r="T235" s="297">
        <v>43640</v>
      </c>
      <c r="U235" s="297">
        <v>5530.0000000000073</v>
      </c>
      <c r="V235" s="302">
        <v>1.1267186067827681</v>
      </c>
      <c r="W235" s="306">
        <v>46380</v>
      </c>
      <c r="X235" s="297">
        <v>2790.0000000000073</v>
      </c>
      <c r="Y235" s="311">
        <v>1.0601552393272962</v>
      </c>
      <c r="AA235" s="352">
        <v>229</v>
      </c>
      <c r="AB235" s="289">
        <v>45200</v>
      </c>
      <c r="AC235" s="289">
        <v>49720.000000000007</v>
      </c>
      <c r="AD235" s="297">
        <v>46060</v>
      </c>
      <c r="AE235" s="297">
        <v>3660.0000000000073</v>
      </c>
      <c r="AF235" s="302">
        <v>1.0794615718627876</v>
      </c>
      <c r="AG235" s="306">
        <v>48800</v>
      </c>
      <c r="AH235" s="297">
        <v>920.00000000000728</v>
      </c>
      <c r="AI235" s="311">
        <v>1.0188524590163934</v>
      </c>
      <c r="AK235" s="352">
        <v>229</v>
      </c>
      <c r="AL235" s="289">
        <v>45700</v>
      </c>
      <c r="AM235" s="289">
        <v>50270.000000000007</v>
      </c>
      <c r="AN235" s="297">
        <v>46110</v>
      </c>
      <c r="AO235" s="297">
        <v>4160.0000000000073</v>
      </c>
      <c r="AP235" s="302">
        <v>1.0902190414226851</v>
      </c>
      <c r="AQ235" s="306">
        <v>48850</v>
      </c>
      <c r="AR235" s="297">
        <v>1420.0000000000073</v>
      </c>
      <c r="AS235" s="311">
        <v>1.0290685772773798</v>
      </c>
      <c r="AU235" s="352">
        <v>229</v>
      </c>
      <c r="AV235" s="289">
        <v>46700</v>
      </c>
      <c r="AW235" s="289">
        <v>51370.000000000007</v>
      </c>
      <c r="AX235" s="297">
        <v>46130</v>
      </c>
      <c r="AY235" s="297">
        <v>5240.0000000000073</v>
      </c>
      <c r="AZ235" s="302">
        <v>1.1135920225449816</v>
      </c>
      <c r="BA235" s="306">
        <v>48870</v>
      </c>
      <c r="BB235" s="297">
        <v>2500.0000000000073</v>
      </c>
      <c r="BC235" s="311">
        <v>1.051156128504195</v>
      </c>
      <c r="BE235" s="352">
        <v>229</v>
      </c>
      <c r="BF235" s="289">
        <v>47700</v>
      </c>
      <c r="BG235" s="289">
        <v>52470.000000000007</v>
      </c>
      <c r="BH235" s="297">
        <v>46270</v>
      </c>
      <c r="BI235" s="297">
        <v>6200.0000000000073</v>
      </c>
      <c r="BJ235" s="302">
        <v>1.133996109790361</v>
      </c>
      <c r="BK235" s="306">
        <v>49010</v>
      </c>
      <c r="BL235" s="297">
        <v>3460.0000000000073</v>
      </c>
      <c r="BM235" s="311">
        <v>1.0705978371760867</v>
      </c>
      <c r="BO235" s="352">
        <v>229</v>
      </c>
      <c r="BP235" s="289">
        <v>50200</v>
      </c>
      <c r="BQ235" s="289">
        <v>55220.000000000007</v>
      </c>
      <c r="BR235" s="297">
        <v>46660</v>
      </c>
      <c r="BS235" s="297">
        <v>8560.0000000000073</v>
      </c>
      <c r="BT235" s="302">
        <v>1.1834547792541794</v>
      </c>
      <c r="BU235" s="306">
        <v>49400</v>
      </c>
      <c r="BV235" s="297">
        <v>5820.0000000000073</v>
      </c>
      <c r="BW235" s="311">
        <v>1.1178137651821864</v>
      </c>
      <c r="BY235" s="352">
        <v>229</v>
      </c>
      <c r="BZ235" s="289">
        <v>52700</v>
      </c>
      <c r="CA235" s="289">
        <v>57970.000000000007</v>
      </c>
      <c r="CB235" s="297">
        <v>46890</v>
      </c>
      <c r="CC235" s="297">
        <v>11080.000000000007</v>
      </c>
      <c r="CD235" s="302">
        <v>1.236297718063553</v>
      </c>
      <c r="CE235" s="306">
        <v>49630</v>
      </c>
      <c r="CF235" s="297">
        <v>8340.0000000000073</v>
      </c>
      <c r="CG235" s="311">
        <v>1.1680435220632683</v>
      </c>
    </row>
    <row r="236" spans="5:85">
      <c r="E236" s="289">
        <v>49170</v>
      </c>
      <c r="G236" s="352">
        <v>230</v>
      </c>
      <c r="H236" s="289">
        <v>44200</v>
      </c>
      <c r="I236" s="289">
        <v>48620.000000000007</v>
      </c>
      <c r="J236" s="297">
        <v>43830</v>
      </c>
      <c r="K236" s="297">
        <v>4790.0000000000073</v>
      </c>
      <c r="L236" s="302">
        <v>1.1092858772530232</v>
      </c>
      <c r="M236" s="306">
        <v>46580</v>
      </c>
      <c r="N236" s="297">
        <v>2040.0000000000073</v>
      </c>
      <c r="O236" s="311">
        <v>1.0437956204379564</v>
      </c>
      <c r="Q236" s="352">
        <v>230</v>
      </c>
      <c r="R236" s="289">
        <v>44900</v>
      </c>
      <c r="S236" s="289">
        <v>49390.000000000007</v>
      </c>
      <c r="T236" s="297">
        <v>43840</v>
      </c>
      <c r="U236" s="297">
        <v>5550.0000000000073</v>
      </c>
      <c r="V236" s="302">
        <v>1.1265967153284671</v>
      </c>
      <c r="W236" s="306">
        <v>46590</v>
      </c>
      <c r="X236" s="297">
        <v>2800.0000000000073</v>
      </c>
      <c r="Y236" s="311">
        <v>1.060098733633827</v>
      </c>
      <c r="AA236" s="352">
        <v>230</v>
      </c>
      <c r="AB236" s="289">
        <v>45400</v>
      </c>
      <c r="AC236" s="289">
        <v>49940.000000000007</v>
      </c>
      <c r="AD236" s="297">
        <v>46270</v>
      </c>
      <c r="AE236" s="297">
        <v>3670.0000000000073</v>
      </c>
      <c r="AF236" s="302">
        <v>1.0793170520855846</v>
      </c>
      <c r="AG236" s="306">
        <v>49020</v>
      </c>
      <c r="AH236" s="297">
        <v>920.00000000000728</v>
      </c>
      <c r="AI236" s="311">
        <v>1.018767849857201</v>
      </c>
      <c r="AK236" s="352">
        <v>230</v>
      </c>
      <c r="AL236" s="289">
        <v>45900</v>
      </c>
      <c r="AM236" s="289">
        <v>50490.000000000007</v>
      </c>
      <c r="AN236" s="297">
        <v>46320</v>
      </c>
      <c r="AO236" s="297">
        <v>4170.0000000000073</v>
      </c>
      <c r="AP236" s="302">
        <v>1.0900259067357514</v>
      </c>
      <c r="AQ236" s="306">
        <v>49070</v>
      </c>
      <c r="AR236" s="297">
        <v>1420.0000000000073</v>
      </c>
      <c r="AS236" s="311">
        <v>1.0289382514774812</v>
      </c>
      <c r="AU236" s="352">
        <v>230</v>
      </c>
      <c r="AV236" s="289">
        <v>46900</v>
      </c>
      <c r="AW236" s="289">
        <v>51590.000000000007</v>
      </c>
      <c r="AX236" s="297">
        <v>46340</v>
      </c>
      <c r="AY236" s="297">
        <v>5250.0000000000073</v>
      </c>
      <c r="AZ236" s="302">
        <v>1.1132930513595165</v>
      </c>
      <c r="BA236" s="306">
        <v>49090</v>
      </c>
      <c r="BB236" s="297">
        <v>2500.0000000000073</v>
      </c>
      <c r="BC236" s="311">
        <v>1.0509268690160929</v>
      </c>
      <c r="BE236" s="352">
        <v>230</v>
      </c>
      <c r="BF236" s="289">
        <v>47900</v>
      </c>
      <c r="BG236" s="289">
        <v>52690.000000000007</v>
      </c>
      <c r="BH236" s="297">
        <v>46480</v>
      </c>
      <c r="BI236" s="297">
        <v>6210.0000000000073</v>
      </c>
      <c r="BJ236" s="302">
        <v>1.1336058519793462</v>
      </c>
      <c r="BK236" s="306">
        <v>49230</v>
      </c>
      <c r="BL236" s="297">
        <v>3460.0000000000073</v>
      </c>
      <c r="BM236" s="311">
        <v>1.0702823481616901</v>
      </c>
      <c r="BO236" s="352">
        <v>230</v>
      </c>
      <c r="BP236" s="289">
        <v>50400</v>
      </c>
      <c r="BQ236" s="289">
        <v>55440.000000000007</v>
      </c>
      <c r="BR236" s="297">
        <v>46870</v>
      </c>
      <c r="BS236" s="297">
        <v>8570.0000000000073</v>
      </c>
      <c r="BT236" s="302">
        <v>1.182846170258161</v>
      </c>
      <c r="BU236" s="306">
        <v>49620</v>
      </c>
      <c r="BV236" s="297">
        <v>5820.0000000000073</v>
      </c>
      <c r="BW236" s="311">
        <v>1.1172914147521162</v>
      </c>
      <c r="BY236" s="352">
        <v>230</v>
      </c>
      <c r="BZ236" s="289">
        <v>52900</v>
      </c>
      <c r="CA236" s="289">
        <v>58190.000000000007</v>
      </c>
      <c r="CB236" s="297">
        <v>47100</v>
      </c>
      <c r="CC236" s="297">
        <v>11090.000000000007</v>
      </c>
      <c r="CD236" s="302">
        <v>1.2354564755838642</v>
      </c>
      <c r="CE236" s="306">
        <v>49850</v>
      </c>
      <c r="CF236" s="297">
        <v>8340.0000000000073</v>
      </c>
      <c r="CG236" s="311">
        <v>1.1673019057171516</v>
      </c>
    </row>
    <row r="237" spans="5:85">
      <c r="E237" s="289">
        <v>49390</v>
      </c>
      <c r="G237" s="352">
        <v>231</v>
      </c>
      <c r="H237" s="289">
        <v>44400</v>
      </c>
      <c r="I237" s="289">
        <v>48840.000000000007</v>
      </c>
      <c r="J237" s="297">
        <v>44030</v>
      </c>
      <c r="K237" s="297">
        <v>4810.0000000000073</v>
      </c>
      <c r="L237" s="302">
        <v>1.1092436974789917</v>
      </c>
      <c r="M237" s="306">
        <v>46790</v>
      </c>
      <c r="N237" s="297">
        <v>2050.0000000000073</v>
      </c>
      <c r="O237" s="311">
        <v>1.0438127805086559</v>
      </c>
      <c r="Q237" s="352">
        <v>231</v>
      </c>
      <c r="R237" s="289">
        <v>45100</v>
      </c>
      <c r="S237" s="289">
        <v>49610.000000000007</v>
      </c>
      <c r="T237" s="297">
        <v>44040</v>
      </c>
      <c r="U237" s="297">
        <v>5570.0000000000073</v>
      </c>
      <c r="V237" s="302">
        <v>1.1264759309718437</v>
      </c>
      <c r="W237" s="306">
        <v>46800</v>
      </c>
      <c r="X237" s="297">
        <v>2810.0000000000073</v>
      </c>
      <c r="Y237" s="311">
        <v>1.0600427350427351</v>
      </c>
      <c r="AA237" s="352">
        <v>231</v>
      </c>
      <c r="AB237" s="289">
        <v>45600</v>
      </c>
      <c r="AC237" s="289">
        <v>50160.000000000007</v>
      </c>
      <c r="AD237" s="297">
        <v>46480</v>
      </c>
      <c r="AE237" s="297">
        <v>3680.0000000000073</v>
      </c>
      <c r="AF237" s="302">
        <v>1.0791738382099827</v>
      </c>
      <c r="AG237" s="306">
        <v>49240</v>
      </c>
      <c r="AH237" s="297">
        <v>920.00000000000728</v>
      </c>
      <c r="AI237" s="311">
        <v>1.0186839967506092</v>
      </c>
      <c r="AK237" s="352">
        <v>231</v>
      </c>
      <c r="AL237" s="289">
        <v>46100</v>
      </c>
      <c r="AM237" s="289">
        <v>50710.000000000007</v>
      </c>
      <c r="AN237" s="297">
        <v>46530</v>
      </c>
      <c r="AO237" s="297">
        <v>4180.0000000000073</v>
      </c>
      <c r="AP237" s="302">
        <v>1.0898345153664302</v>
      </c>
      <c r="AQ237" s="306">
        <v>49290</v>
      </c>
      <c r="AR237" s="297">
        <v>1420.0000000000073</v>
      </c>
      <c r="AS237" s="311">
        <v>1.028809089064719</v>
      </c>
      <c r="AU237" s="352">
        <v>231</v>
      </c>
      <c r="AV237" s="289">
        <v>47100</v>
      </c>
      <c r="AW237" s="289">
        <v>51810.000000000007</v>
      </c>
      <c r="AX237" s="297">
        <v>46550</v>
      </c>
      <c r="AY237" s="297">
        <v>5260.0000000000073</v>
      </c>
      <c r="AZ237" s="302">
        <v>1.1129967776584317</v>
      </c>
      <c r="BA237" s="306">
        <v>49310</v>
      </c>
      <c r="BB237" s="297">
        <v>2500.0000000000073</v>
      </c>
      <c r="BC237" s="311">
        <v>1.0506996552423444</v>
      </c>
      <c r="BE237" s="352">
        <v>231</v>
      </c>
      <c r="BF237" s="289">
        <v>48100</v>
      </c>
      <c r="BG237" s="289">
        <v>52910.000000000007</v>
      </c>
      <c r="BH237" s="297">
        <v>46690</v>
      </c>
      <c r="BI237" s="297">
        <v>6220.0000000000073</v>
      </c>
      <c r="BJ237" s="302">
        <v>1.1332191047333477</v>
      </c>
      <c r="BK237" s="306">
        <v>49450</v>
      </c>
      <c r="BL237" s="297">
        <v>3460.0000000000073</v>
      </c>
      <c r="BM237" s="311">
        <v>1.0699696663296261</v>
      </c>
      <c r="BO237" s="352">
        <v>231</v>
      </c>
      <c r="BP237" s="289">
        <v>50600</v>
      </c>
      <c r="BQ237" s="289">
        <v>55660.000000000007</v>
      </c>
      <c r="BR237" s="297">
        <v>47080</v>
      </c>
      <c r="BS237" s="297">
        <v>8580.0000000000073</v>
      </c>
      <c r="BT237" s="302">
        <v>1.1822429906542058</v>
      </c>
      <c r="BU237" s="306">
        <v>49840</v>
      </c>
      <c r="BV237" s="297">
        <v>5820.0000000000073</v>
      </c>
      <c r="BW237" s="311">
        <v>1.11677367576244</v>
      </c>
      <c r="BY237" s="352">
        <v>231</v>
      </c>
      <c r="BZ237" s="289">
        <v>53100</v>
      </c>
      <c r="CA237" s="289">
        <v>58410.000000000007</v>
      </c>
      <c r="CB237" s="297">
        <v>47310</v>
      </c>
      <c r="CC237" s="297">
        <v>11100.000000000007</v>
      </c>
      <c r="CD237" s="302">
        <v>1.2346227013316424</v>
      </c>
      <c r="CE237" s="306">
        <v>50070</v>
      </c>
      <c r="CF237" s="297">
        <v>8340.0000000000073</v>
      </c>
      <c r="CG237" s="311">
        <v>1.1665668064709409</v>
      </c>
    </row>
    <row r="238" spans="5:85">
      <c r="E238" s="289">
        <v>49610</v>
      </c>
      <c r="G238" s="352">
        <v>232</v>
      </c>
      <c r="H238" s="289">
        <v>44600</v>
      </c>
      <c r="I238" s="289">
        <v>49060.000000000007</v>
      </c>
      <c r="J238" s="297">
        <v>44230</v>
      </c>
      <c r="K238" s="297">
        <v>4830.0000000000073</v>
      </c>
      <c r="L238" s="302">
        <v>1.1092018991634638</v>
      </c>
      <c r="M238" s="306">
        <v>47000</v>
      </c>
      <c r="N238" s="297">
        <v>2060.0000000000073</v>
      </c>
      <c r="O238" s="311">
        <v>1.0438297872340427</v>
      </c>
      <c r="Q238" s="352">
        <v>232</v>
      </c>
      <c r="R238" s="289">
        <v>45300</v>
      </c>
      <c r="S238" s="289">
        <v>49830.000000000007</v>
      </c>
      <c r="T238" s="297">
        <v>44240</v>
      </c>
      <c r="U238" s="297">
        <v>5590.0000000000073</v>
      </c>
      <c r="V238" s="302">
        <v>1.1263562386980108</v>
      </c>
      <c r="W238" s="306">
        <v>47010</v>
      </c>
      <c r="X238" s="297">
        <v>2820.0000000000073</v>
      </c>
      <c r="Y238" s="311">
        <v>1.0599872367581367</v>
      </c>
      <c r="AA238" s="352">
        <v>232</v>
      </c>
      <c r="AB238" s="289">
        <v>45800</v>
      </c>
      <c r="AC238" s="289">
        <v>50380.000000000007</v>
      </c>
      <c r="AD238" s="297">
        <v>46690</v>
      </c>
      <c r="AE238" s="297">
        <v>3690.0000000000073</v>
      </c>
      <c r="AF238" s="302">
        <v>1.0790319126151211</v>
      </c>
      <c r="AG238" s="306">
        <v>49460</v>
      </c>
      <c r="AH238" s="297">
        <v>920.00000000000728</v>
      </c>
      <c r="AI238" s="311">
        <v>1.0186008896077638</v>
      </c>
      <c r="AK238" s="352">
        <v>232</v>
      </c>
      <c r="AL238" s="289">
        <v>46300</v>
      </c>
      <c r="AM238" s="289">
        <v>50930.000000000007</v>
      </c>
      <c r="AN238" s="297">
        <v>46730</v>
      </c>
      <c r="AO238" s="297">
        <v>4200.0000000000073</v>
      </c>
      <c r="AP238" s="302">
        <v>1.089878022683501</v>
      </c>
      <c r="AQ238" s="306">
        <v>49510</v>
      </c>
      <c r="AR238" s="297">
        <v>1420.0000000000073</v>
      </c>
      <c r="AS238" s="311">
        <v>1.0286810745303978</v>
      </c>
      <c r="AU238" s="352">
        <v>232</v>
      </c>
      <c r="AV238" s="289">
        <v>47300</v>
      </c>
      <c r="AW238" s="289">
        <v>52030.000000000007</v>
      </c>
      <c r="AX238" s="297">
        <v>46760</v>
      </c>
      <c r="AY238" s="297">
        <v>5270.0000000000073</v>
      </c>
      <c r="AZ238" s="302">
        <v>1.1127031650983747</v>
      </c>
      <c r="BA238" s="306">
        <v>49530</v>
      </c>
      <c r="BB238" s="297">
        <v>2500.0000000000073</v>
      </c>
      <c r="BC238" s="311">
        <v>1.0504744599232789</v>
      </c>
      <c r="BE238" s="352">
        <v>232</v>
      </c>
      <c r="BF238" s="289">
        <v>48300</v>
      </c>
      <c r="BG238" s="289">
        <v>53130.000000000007</v>
      </c>
      <c r="BH238" s="297">
        <v>46900</v>
      </c>
      <c r="BI238" s="297">
        <v>6230.0000000000073</v>
      </c>
      <c r="BJ238" s="302">
        <v>1.1328358208955225</v>
      </c>
      <c r="BK238" s="306">
        <v>49670</v>
      </c>
      <c r="BL238" s="297">
        <v>3460.0000000000073</v>
      </c>
      <c r="BM238" s="311">
        <v>1.0696597543789008</v>
      </c>
      <c r="BO238" s="352">
        <v>232</v>
      </c>
      <c r="BP238" s="289">
        <v>50800</v>
      </c>
      <c r="BQ238" s="289">
        <v>55880.000000000007</v>
      </c>
      <c r="BR238" s="297">
        <v>47280</v>
      </c>
      <c r="BS238" s="297">
        <v>8600.0000000000073</v>
      </c>
      <c r="BT238" s="302">
        <v>1.181895093062606</v>
      </c>
      <c r="BU238" s="306">
        <v>50060</v>
      </c>
      <c r="BV238" s="297">
        <v>5820.0000000000073</v>
      </c>
      <c r="BW238" s="311">
        <v>1.1162604874151021</v>
      </c>
      <c r="BY238" s="352">
        <v>232</v>
      </c>
      <c r="BZ238" s="289">
        <v>53300</v>
      </c>
      <c r="CA238" s="289">
        <v>58630.000000000007</v>
      </c>
      <c r="CB238" s="297">
        <v>47520</v>
      </c>
      <c r="CC238" s="297">
        <v>11110.000000000007</v>
      </c>
      <c r="CD238" s="302">
        <v>1.2337962962962965</v>
      </c>
      <c r="CE238" s="306">
        <v>50290</v>
      </c>
      <c r="CF238" s="297">
        <v>8340.0000000000073</v>
      </c>
      <c r="CG238" s="311">
        <v>1.1658381387949892</v>
      </c>
    </row>
    <row r="239" spans="5:85">
      <c r="E239" s="289">
        <v>49830</v>
      </c>
      <c r="G239" s="352">
        <v>233</v>
      </c>
      <c r="H239" s="289">
        <v>44800</v>
      </c>
      <c r="I239" s="289">
        <v>49280.000000000007</v>
      </c>
      <c r="J239" s="297">
        <v>44420</v>
      </c>
      <c r="K239" s="297">
        <v>4860.0000000000073</v>
      </c>
      <c r="L239" s="302">
        <v>1.1094101755965782</v>
      </c>
      <c r="M239" s="306">
        <v>47210</v>
      </c>
      <c r="N239" s="297">
        <v>2070.0000000000073</v>
      </c>
      <c r="O239" s="311">
        <v>1.0438466426604533</v>
      </c>
      <c r="Q239" s="352">
        <v>233</v>
      </c>
      <c r="R239" s="289">
        <v>45500</v>
      </c>
      <c r="S239" s="289">
        <v>50050.000000000007</v>
      </c>
      <c r="T239" s="297">
        <v>44440</v>
      </c>
      <c r="U239" s="297">
        <v>5610.0000000000073</v>
      </c>
      <c r="V239" s="302">
        <v>1.1262376237623761</v>
      </c>
      <c r="W239" s="306">
        <v>47220</v>
      </c>
      <c r="X239" s="297">
        <v>2830.0000000000073</v>
      </c>
      <c r="Y239" s="311">
        <v>1.0599322321050402</v>
      </c>
      <c r="AA239" s="352">
        <v>233</v>
      </c>
      <c r="AB239" s="289">
        <v>46000</v>
      </c>
      <c r="AC239" s="289">
        <v>50600.000000000007</v>
      </c>
      <c r="AD239" s="297">
        <v>46900</v>
      </c>
      <c r="AE239" s="297">
        <v>3700.0000000000073</v>
      </c>
      <c r="AF239" s="302">
        <v>1.0788912579957357</v>
      </c>
      <c r="AG239" s="306">
        <v>49680</v>
      </c>
      <c r="AH239" s="297">
        <v>920.00000000000728</v>
      </c>
      <c r="AI239" s="311">
        <v>1.0185185185185186</v>
      </c>
      <c r="AK239" s="352">
        <v>233</v>
      </c>
      <c r="AL239" s="289">
        <v>46500</v>
      </c>
      <c r="AM239" s="289">
        <v>51150.000000000007</v>
      </c>
      <c r="AN239" s="297">
        <v>46940</v>
      </c>
      <c r="AO239" s="297">
        <v>4210.0000000000073</v>
      </c>
      <c r="AP239" s="302">
        <v>1.0896889646357051</v>
      </c>
      <c r="AQ239" s="306">
        <v>49730</v>
      </c>
      <c r="AR239" s="297">
        <v>1420.0000000000073</v>
      </c>
      <c r="AS239" s="311">
        <v>1.0285541926402575</v>
      </c>
      <c r="AU239" s="352">
        <v>233</v>
      </c>
      <c r="AV239" s="289">
        <v>47500</v>
      </c>
      <c r="AW239" s="289">
        <v>52250.000000000007</v>
      </c>
      <c r="AX239" s="297">
        <v>46970</v>
      </c>
      <c r="AY239" s="297">
        <v>5280.0000000000073</v>
      </c>
      <c r="AZ239" s="302">
        <v>1.1124121779859484</v>
      </c>
      <c r="BA239" s="306">
        <v>49750</v>
      </c>
      <c r="BB239" s="297">
        <v>2500.0000000000073</v>
      </c>
      <c r="BC239" s="311">
        <v>1.050251256281407</v>
      </c>
      <c r="BE239" s="352">
        <v>233</v>
      </c>
      <c r="BF239" s="289">
        <v>48500</v>
      </c>
      <c r="BG239" s="289">
        <v>53350.000000000007</v>
      </c>
      <c r="BH239" s="297">
        <v>47110</v>
      </c>
      <c r="BI239" s="297">
        <v>6240.0000000000073</v>
      </c>
      <c r="BJ239" s="302">
        <v>1.1324559541498622</v>
      </c>
      <c r="BK239" s="306">
        <v>49890</v>
      </c>
      <c r="BL239" s="297">
        <v>3460.0000000000073</v>
      </c>
      <c r="BM239" s="311">
        <v>1.0693525756664664</v>
      </c>
      <c r="BO239" s="352">
        <v>233</v>
      </c>
      <c r="BP239" s="289">
        <v>51000</v>
      </c>
      <c r="BQ239" s="289">
        <v>56100.000000000007</v>
      </c>
      <c r="BR239" s="297">
        <v>47490</v>
      </c>
      <c r="BS239" s="297">
        <v>8610.0000000000073</v>
      </c>
      <c r="BT239" s="302">
        <v>1.1813013265950727</v>
      </c>
      <c r="BU239" s="306">
        <v>50280</v>
      </c>
      <c r="BV239" s="297">
        <v>5820.0000000000073</v>
      </c>
      <c r="BW239" s="311">
        <v>1.1157517899761338</v>
      </c>
      <c r="BY239" s="352">
        <v>233</v>
      </c>
      <c r="BZ239" s="289">
        <v>53500</v>
      </c>
      <c r="CA239" s="289">
        <v>58850.000000000007</v>
      </c>
      <c r="CB239" s="297">
        <v>47720</v>
      </c>
      <c r="CC239" s="297">
        <v>11130.000000000007</v>
      </c>
      <c r="CD239" s="302">
        <v>1.233235540653814</v>
      </c>
      <c r="CE239" s="306">
        <v>50510</v>
      </c>
      <c r="CF239" s="297">
        <v>8340.0000000000073</v>
      </c>
      <c r="CG239" s="311">
        <v>1.1651158186497725</v>
      </c>
    </row>
    <row r="240" spans="5:85">
      <c r="E240" s="289">
        <v>50050</v>
      </c>
      <c r="G240" s="352">
        <v>234</v>
      </c>
      <c r="H240" s="289">
        <v>45000</v>
      </c>
      <c r="I240" s="289">
        <v>49500.000000000007</v>
      </c>
      <c r="J240" s="297">
        <v>44620</v>
      </c>
      <c r="K240" s="297">
        <v>4880.0000000000073</v>
      </c>
      <c r="L240" s="302">
        <v>1.1093679964141643</v>
      </c>
      <c r="M240" s="306">
        <v>47420</v>
      </c>
      <c r="N240" s="297">
        <v>2080.0000000000073</v>
      </c>
      <c r="O240" s="311">
        <v>1.0438633487979756</v>
      </c>
      <c r="Q240" s="352">
        <v>234</v>
      </c>
      <c r="R240" s="289">
        <v>45700</v>
      </c>
      <c r="S240" s="289">
        <v>50270.000000000007</v>
      </c>
      <c r="T240" s="297">
        <v>44630</v>
      </c>
      <c r="U240" s="297">
        <v>5640.0000000000073</v>
      </c>
      <c r="V240" s="302">
        <v>1.1263723952498319</v>
      </c>
      <c r="W240" s="306">
        <v>47430</v>
      </c>
      <c r="X240" s="297">
        <v>2840.0000000000073</v>
      </c>
      <c r="Y240" s="311">
        <v>1.0598777145266709</v>
      </c>
      <c r="AA240" s="352">
        <v>234</v>
      </c>
      <c r="AB240" s="289">
        <v>46200</v>
      </c>
      <c r="AC240" s="289">
        <v>50820.000000000007</v>
      </c>
      <c r="AD240" s="297">
        <v>47110</v>
      </c>
      <c r="AE240" s="297">
        <v>3710.0000000000073</v>
      </c>
      <c r="AF240" s="302">
        <v>1.0787518573551262</v>
      </c>
      <c r="AG240" s="306">
        <v>49900</v>
      </c>
      <c r="AH240" s="297">
        <v>920.00000000000728</v>
      </c>
      <c r="AI240" s="311">
        <v>1.0184368737474951</v>
      </c>
      <c r="AK240" s="352">
        <v>234</v>
      </c>
      <c r="AL240" s="289">
        <v>46700</v>
      </c>
      <c r="AM240" s="289">
        <v>51370.000000000007</v>
      </c>
      <c r="AN240" s="297">
        <v>47150</v>
      </c>
      <c r="AO240" s="297">
        <v>4220.0000000000073</v>
      </c>
      <c r="AP240" s="302">
        <v>1.0895015906680805</v>
      </c>
      <c r="AQ240" s="306">
        <v>49950</v>
      </c>
      <c r="AR240" s="297">
        <v>1420.0000000000073</v>
      </c>
      <c r="AS240" s="311">
        <v>1.0284284284284284</v>
      </c>
      <c r="AU240" s="352">
        <v>234</v>
      </c>
      <c r="AV240" s="289">
        <v>47700</v>
      </c>
      <c r="AW240" s="289">
        <v>52470.000000000007</v>
      </c>
      <c r="AX240" s="297">
        <v>47170</v>
      </c>
      <c r="AY240" s="297">
        <v>5300.0000000000073</v>
      </c>
      <c r="AZ240" s="302">
        <v>1.1123595505617978</v>
      </c>
      <c r="BA240" s="306">
        <v>49970</v>
      </c>
      <c r="BB240" s="297">
        <v>2500.0000000000073</v>
      </c>
      <c r="BC240" s="311">
        <v>1.0500300180108064</v>
      </c>
      <c r="BE240" s="352">
        <v>234</v>
      </c>
      <c r="BF240" s="289">
        <v>48700</v>
      </c>
      <c r="BG240" s="289">
        <v>53570.000000000007</v>
      </c>
      <c r="BH240" s="297">
        <v>47320</v>
      </c>
      <c r="BI240" s="297">
        <v>6250.0000000000073</v>
      </c>
      <c r="BJ240" s="302">
        <v>1.132079459002536</v>
      </c>
      <c r="BK240" s="306">
        <v>50110</v>
      </c>
      <c r="BL240" s="297">
        <v>3460.0000000000073</v>
      </c>
      <c r="BM240" s="311">
        <v>1.069048094192776</v>
      </c>
      <c r="BO240" s="352">
        <v>234</v>
      </c>
      <c r="BP240" s="289">
        <v>51200</v>
      </c>
      <c r="BQ240" s="289">
        <v>56320.000000000007</v>
      </c>
      <c r="BR240" s="297">
        <v>47700</v>
      </c>
      <c r="BS240" s="297">
        <v>8620.0000000000073</v>
      </c>
      <c r="BT240" s="302">
        <v>1.1807127882599582</v>
      </c>
      <c r="BU240" s="306">
        <v>50500</v>
      </c>
      <c r="BV240" s="297">
        <v>5820.0000000000073</v>
      </c>
      <c r="BW240" s="311">
        <v>1.1152475247524753</v>
      </c>
      <c r="BY240" s="352">
        <v>234</v>
      </c>
      <c r="BZ240" s="289">
        <v>53700</v>
      </c>
      <c r="CA240" s="289">
        <v>59070.000000000007</v>
      </c>
      <c r="CB240" s="297">
        <v>47930</v>
      </c>
      <c r="CC240" s="297">
        <v>11140.000000000007</v>
      </c>
      <c r="CD240" s="302">
        <v>1.2324222824953057</v>
      </c>
      <c r="CE240" s="306">
        <v>50730</v>
      </c>
      <c r="CF240" s="297">
        <v>8340.0000000000073</v>
      </c>
      <c r="CG240" s="311">
        <v>1.1643997634535779</v>
      </c>
    </row>
    <row r="241" spans="5:85">
      <c r="E241" s="289">
        <v>50270</v>
      </c>
      <c r="G241" s="352">
        <v>235</v>
      </c>
      <c r="H241" s="289">
        <v>45200</v>
      </c>
      <c r="I241" s="289">
        <v>49720.000000000007</v>
      </c>
      <c r="J241" s="297">
        <v>44820</v>
      </c>
      <c r="K241" s="297">
        <v>4900.0000000000073</v>
      </c>
      <c r="L241" s="302">
        <v>1.1093261936635432</v>
      </c>
      <c r="M241" s="306">
        <v>47630</v>
      </c>
      <c r="N241" s="297">
        <v>2090.0000000000073</v>
      </c>
      <c r="O241" s="311">
        <v>1.0438799076212473</v>
      </c>
      <c r="Q241" s="352">
        <v>235</v>
      </c>
      <c r="R241" s="289">
        <v>45900</v>
      </c>
      <c r="S241" s="289">
        <v>50490.000000000007</v>
      </c>
      <c r="T241" s="297">
        <v>44830</v>
      </c>
      <c r="U241" s="297">
        <v>5660.0000000000073</v>
      </c>
      <c r="V241" s="302">
        <v>1.1262547401293777</v>
      </c>
      <c r="W241" s="306">
        <v>47640</v>
      </c>
      <c r="X241" s="297">
        <v>2850.0000000000073</v>
      </c>
      <c r="Y241" s="311">
        <v>1.0598236775818639</v>
      </c>
      <c r="AA241" s="352">
        <v>235</v>
      </c>
      <c r="AB241" s="289">
        <v>46400</v>
      </c>
      <c r="AC241" s="289">
        <v>51040.000000000007</v>
      </c>
      <c r="AD241" s="297">
        <v>47320</v>
      </c>
      <c r="AE241" s="297">
        <v>3720.0000000000073</v>
      </c>
      <c r="AF241" s="302">
        <v>1.0786136939983093</v>
      </c>
      <c r="AG241" s="306">
        <v>50120</v>
      </c>
      <c r="AH241" s="297">
        <v>920.00000000000728</v>
      </c>
      <c r="AI241" s="311">
        <v>1.0183559457302473</v>
      </c>
      <c r="AK241" s="352">
        <v>235</v>
      </c>
      <c r="AL241" s="289">
        <v>46900</v>
      </c>
      <c r="AM241" s="289">
        <v>51590.000000000007</v>
      </c>
      <c r="AN241" s="297">
        <v>47360</v>
      </c>
      <c r="AO241" s="297">
        <v>4230.0000000000073</v>
      </c>
      <c r="AP241" s="302">
        <v>1.0893158783783783</v>
      </c>
      <c r="AQ241" s="306">
        <v>50170</v>
      </c>
      <c r="AR241" s="297">
        <v>1420.0000000000073</v>
      </c>
      <c r="AS241" s="311">
        <v>1.0283037671915487</v>
      </c>
      <c r="AU241" s="352">
        <v>235</v>
      </c>
      <c r="AV241" s="289">
        <v>47900</v>
      </c>
      <c r="AW241" s="289">
        <v>52690.000000000007</v>
      </c>
      <c r="AX241" s="297">
        <v>47380</v>
      </c>
      <c r="AY241" s="297">
        <v>5310.0000000000073</v>
      </c>
      <c r="AZ241" s="302">
        <v>1.1120726044744618</v>
      </c>
      <c r="BA241" s="306">
        <v>50190</v>
      </c>
      <c r="BB241" s="297">
        <v>2500.0000000000073</v>
      </c>
      <c r="BC241" s="311">
        <v>1.0498107192667863</v>
      </c>
      <c r="BE241" s="352">
        <v>235</v>
      </c>
      <c r="BF241" s="289">
        <v>48900</v>
      </c>
      <c r="BG241" s="289">
        <v>53790.000000000007</v>
      </c>
      <c r="BH241" s="297">
        <v>47530</v>
      </c>
      <c r="BI241" s="297">
        <v>6260.0000000000073</v>
      </c>
      <c r="BJ241" s="302">
        <v>1.1317062907637283</v>
      </c>
      <c r="BK241" s="306">
        <v>50330</v>
      </c>
      <c r="BL241" s="297">
        <v>3460.0000000000073</v>
      </c>
      <c r="BM241" s="311">
        <v>1.0687462745877212</v>
      </c>
      <c r="BO241" s="352">
        <v>235</v>
      </c>
      <c r="BP241" s="289">
        <v>51400</v>
      </c>
      <c r="BQ241" s="289">
        <v>56540.000000000007</v>
      </c>
      <c r="BR241" s="297">
        <v>47910</v>
      </c>
      <c r="BS241" s="297">
        <v>8630.0000000000073</v>
      </c>
      <c r="BT241" s="302">
        <v>1.1801294093091215</v>
      </c>
      <c r="BU241" s="306">
        <v>50720</v>
      </c>
      <c r="BV241" s="297">
        <v>5820.0000000000073</v>
      </c>
      <c r="BW241" s="311">
        <v>1.1147476340694007</v>
      </c>
      <c r="BY241" s="352">
        <v>235</v>
      </c>
      <c r="BZ241" s="289">
        <v>53900</v>
      </c>
      <c r="CA241" s="289">
        <v>59290.000000000007</v>
      </c>
      <c r="CB241" s="297">
        <v>48140</v>
      </c>
      <c r="CC241" s="297">
        <v>11150.000000000007</v>
      </c>
      <c r="CD241" s="302">
        <v>1.231616119651018</v>
      </c>
      <c r="CE241" s="306">
        <v>50950</v>
      </c>
      <c r="CF241" s="297">
        <v>8340.0000000000073</v>
      </c>
      <c r="CG241" s="311">
        <v>1.1636898920510306</v>
      </c>
    </row>
    <row r="242" spans="5:85">
      <c r="E242" s="289">
        <v>50490</v>
      </c>
      <c r="G242" s="352">
        <v>236</v>
      </c>
      <c r="H242" s="289">
        <v>45400</v>
      </c>
      <c r="I242" s="289">
        <v>49940.000000000007</v>
      </c>
      <c r="J242" s="297">
        <v>45020</v>
      </c>
      <c r="K242" s="297">
        <v>4920.0000000000073</v>
      </c>
      <c r="L242" s="302">
        <v>1.1092847623278546</v>
      </c>
      <c r="M242" s="306">
        <v>47830</v>
      </c>
      <c r="N242" s="297">
        <v>2110.0000000000073</v>
      </c>
      <c r="O242" s="311">
        <v>1.044114572444073</v>
      </c>
      <c r="Q242" s="352">
        <v>236</v>
      </c>
      <c r="R242" s="289">
        <v>46100</v>
      </c>
      <c r="S242" s="289">
        <v>50710.000000000007</v>
      </c>
      <c r="T242" s="297">
        <v>45030</v>
      </c>
      <c r="U242" s="297">
        <v>5680.0000000000073</v>
      </c>
      <c r="V242" s="302">
        <v>1.1261381301354652</v>
      </c>
      <c r="W242" s="306">
        <v>47850</v>
      </c>
      <c r="X242" s="297">
        <v>2860.0000000000073</v>
      </c>
      <c r="Y242" s="311">
        <v>1.0597701149425287</v>
      </c>
      <c r="AA242" s="352">
        <v>236</v>
      </c>
      <c r="AB242" s="289">
        <v>46600</v>
      </c>
      <c r="AC242" s="289">
        <v>51260.000000000007</v>
      </c>
      <c r="AD242" s="297">
        <v>47530</v>
      </c>
      <c r="AE242" s="297">
        <v>3730.0000000000073</v>
      </c>
      <c r="AF242" s="302">
        <v>1.0784767515253524</v>
      </c>
      <c r="AG242" s="306">
        <v>50340</v>
      </c>
      <c r="AH242" s="297">
        <v>920.00000000000728</v>
      </c>
      <c r="AI242" s="311">
        <v>1.0182757250695271</v>
      </c>
      <c r="AK242" s="352">
        <v>236</v>
      </c>
      <c r="AL242" s="289">
        <v>47100</v>
      </c>
      <c r="AM242" s="289">
        <v>51810.000000000007</v>
      </c>
      <c r="AN242" s="297">
        <v>47570</v>
      </c>
      <c r="AO242" s="297">
        <v>4240.0000000000073</v>
      </c>
      <c r="AP242" s="302">
        <v>1.0891318057599326</v>
      </c>
      <c r="AQ242" s="306">
        <v>50390</v>
      </c>
      <c r="AR242" s="297">
        <v>1420.0000000000073</v>
      </c>
      <c r="AS242" s="311">
        <v>1.0281801944830324</v>
      </c>
      <c r="AU242" s="352">
        <v>236</v>
      </c>
      <c r="AV242" s="289">
        <v>48100</v>
      </c>
      <c r="AW242" s="289">
        <v>52910.000000000007</v>
      </c>
      <c r="AX242" s="297">
        <v>47590</v>
      </c>
      <c r="AY242" s="297">
        <v>5320.0000000000073</v>
      </c>
      <c r="AZ242" s="302">
        <v>1.1117881907963858</v>
      </c>
      <c r="BA242" s="306">
        <v>50410</v>
      </c>
      <c r="BB242" s="297">
        <v>2500.0000000000073</v>
      </c>
      <c r="BC242" s="311">
        <v>1.0495933346558222</v>
      </c>
      <c r="BE242" s="352">
        <v>236</v>
      </c>
      <c r="BF242" s="289">
        <v>49100</v>
      </c>
      <c r="BG242" s="289">
        <v>54010.000000000007</v>
      </c>
      <c r="BH242" s="297">
        <v>47740</v>
      </c>
      <c r="BI242" s="297">
        <v>6270.0000000000073</v>
      </c>
      <c r="BJ242" s="302">
        <v>1.131336405529954</v>
      </c>
      <c r="BK242" s="306">
        <v>50550</v>
      </c>
      <c r="BL242" s="297">
        <v>3460.0000000000073</v>
      </c>
      <c r="BM242" s="311">
        <v>1.0684470820969338</v>
      </c>
      <c r="BO242" s="352">
        <v>236</v>
      </c>
      <c r="BP242" s="289">
        <v>51600</v>
      </c>
      <c r="BQ242" s="289">
        <v>56760.000000000007</v>
      </c>
      <c r="BR242" s="297">
        <v>48120</v>
      </c>
      <c r="BS242" s="297">
        <v>8640.0000000000073</v>
      </c>
      <c r="BT242" s="302">
        <v>1.1795511221945139</v>
      </c>
      <c r="BU242" s="306">
        <v>50940</v>
      </c>
      <c r="BV242" s="297">
        <v>5820.0000000000073</v>
      </c>
      <c r="BW242" s="311">
        <v>1.1142520612485278</v>
      </c>
      <c r="BY242" s="352">
        <v>236</v>
      </c>
      <c r="BZ242" s="289">
        <v>54100</v>
      </c>
      <c r="CA242" s="289">
        <v>59510.000000000007</v>
      </c>
      <c r="CB242" s="297">
        <v>48350</v>
      </c>
      <c r="CC242" s="297">
        <v>11160.000000000007</v>
      </c>
      <c r="CD242" s="302">
        <v>1.2308169596690797</v>
      </c>
      <c r="CE242" s="306">
        <v>51170</v>
      </c>
      <c r="CF242" s="297">
        <v>8340.0000000000073</v>
      </c>
      <c r="CG242" s="311">
        <v>1.1629861246824313</v>
      </c>
    </row>
    <row r="243" spans="5:85">
      <c r="E243" s="289">
        <v>50710</v>
      </c>
      <c r="G243" s="352">
        <v>237</v>
      </c>
      <c r="H243" s="289">
        <v>45600</v>
      </c>
      <c r="I243" s="289">
        <v>50160.000000000007</v>
      </c>
      <c r="J243" s="297">
        <v>45220</v>
      </c>
      <c r="K243" s="297">
        <v>4940.0000000000073</v>
      </c>
      <c r="L243" s="302">
        <v>1.1092436974789917</v>
      </c>
      <c r="M243" s="306">
        <v>48040</v>
      </c>
      <c r="N243" s="297">
        <v>2120.0000000000073</v>
      </c>
      <c r="O243" s="311">
        <v>1.0441298917568693</v>
      </c>
      <c r="Q243" s="352">
        <v>237</v>
      </c>
      <c r="R243" s="289">
        <v>46300</v>
      </c>
      <c r="S243" s="289">
        <v>50930.000000000007</v>
      </c>
      <c r="T243" s="297">
        <v>45230</v>
      </c>
      <c r="U243" s="297">
        <v>5700.0000000000073</v>
      </c>
      <c r="V243" s="302">
        <v>1.1260225514039355</v>
      </c>
      <c r="W243" s="306">
        <v>48050</v>
      </c>
      <c r="X243" s="297">
        <v>2880.0000000000073</v>
      </c>
      <c r="Y243" s="311">
        <v>1.0599375650364204</v>
      </c>
      <c r="AA243" s="352">
        <v>237</v>
      </c>
      <c r="AB243" s="289">
        <v>46800</v>
      </c>
      <c r="AC243" s="289">
        <v>51480.000000000007</v>
      </c>
      <c r="AD243" s="297">
        <v>47740</v>
      </c>
      <c r="AE243" s="297">
        <v>3740.0000000000073</v>
      </c>
      <c r="AF243" s="302">
        <v>1.078341013824885</v>
      </c>
      <c r="AG243" s="306">
        <v>50560</v>
      </c>
      <c r="AH243" s="297">
        <v>920.00000000000728</v>
      </c>
      <c r="AI243" s="311">
        <v>1.0181962025316456</v>
      </c>
      <c r="AK243" s="352">
        <v>237</v>
      </c>
      <c r="AL243" s="289">
        <v>47300</v>
      </c>
      <c r="AM243" s="289">
        <v>52030.000000000007</v>
      </c>
      <c r="AN243" s="297">
        <v>47780</v>
      </c>
      <c r="AO243" s="297">
        <v>4250.0000000000073</v>
      </c>
      <c r="AP243" s="302">
        <v>1.0889493511929678</v>
      </c>
      <c r="AQ243" s="306">
        <v>50610</v>
      </c>
      <c r="AR243" s="297">
        <v>1420.0000000000073</v>
      </c>
      <c r="AS243" s="311">
        <v>1.0280576961074885</v>
      </c>
      <c r="AU243" s="352">
        <v>237</v>
      </c>
      <c r="AV243" s="289">
        <v>48300</v>
      </c>
      <c r="AW243" s="289">
        <v>53130.000000000007</v>
      </c>
      <c r="AX243" s="297">
        <v>47800</v>
      </c>
      <c r="AY243" s="297">
        <v>5330.0000000000073</v>
      </c>
      <c r="AZ243" s="302">
        <v>1.1115062761506276</v>
      </c>
      <c r="BA243" s="306">
        <v>50630</v>
      </c>
      <c r="BB243" s="297">
        <v>2500.0000000000073</v>
      </c>
      <c r="BC243" s="311">
        <v>1.0493778392257556</v>
      </c>
      <c r="BE243" s="352">
        <v>237</v>
      </c>
      <c r="BF243" s="289">
        <v>49300</v>
      </c>
      <c r="BG243" s="289">
        <v>54230.000000000007</v>
      </c>
      <c r="BH243" s="297">
        <v>47940</v>
      </c>
      <c r="BI243" s="297">
        <v>6290.0000000000073</v>
      </c>
      <c r="BJ243" s="302">
        <v>1.1312056737588654</v>
      </c>
      <c r="BK243" s="306">
        <v>50770</v>
      </c>
      <c r="BL243" s="297">
        <v>3460.0000000000073</v>
      </c>
      <c r="BM243" s="311">
        <v>1.068150482568446</v>
      </c>
      <c r="BO243" s="352">
        <v>237</v>
      </c>
      <c r="BP243" s="289">
        <v>51800</v>
      </c>
      <c r="BQ243" s="289">
        <v>56980.000000000007</v>
      </c>
      <c r="BR243" s="297">
        <v>48330</v>
      </c>
      <c r="BS243" s="297">
        <v>8650.0000000000073</v>
      </c>
      <c r="BT243" s="302">
        <v>1.1789778605421064</v>
      </c>
      <c r="BU243" s="306">
        <v>51160</v>
      </c>
      <c r="BV243" s="297">
        <v>5820.0000000000073</v>
      </c>
      <c r="BW243" s="311">
        <v>1.1137607505863958</v>
      </c>
      <c r="BY243" s="352">
        <v>237</v>
      </c>
      <c r="BZ243" s="289">
        <v>54300</v>
      </c>
      <c r="CA243" s="289">
        <v>59730.000000000007</v>
      </c>
      <c r="CB243" s="297">
        <v>48560</v>
      </c>
      <c r="CC243" s="297">
        <v>11170.000000000007</v>
      </c>
      <c r="CD243" s="302">
        <v>1.2300247116968701</v>
      </c>
      <c r="CE243" s="306">
        <v>51390</v>
      </c>
      <c r="CF243" s="297">
        <v>8340.0000000000073</v>
      </c>
      <c r="CG243" s="311">
        <v>1.1622883829538821</v>
      </c>
    </row>
    <row r="244" spans="5:85">
      <c r="E244" s="289">
        <v>50930</v>
      </c>
      <c r="G244" s="352">
        <v>238</v>
      </c>
      <c r="H244" s="289">
        <v>45800</v>
      </c>
      <c r="I244" s="289">
        <v>50380.000000000007</v>
      </c>
      <c r="J244" s="297">
        <v>45410</v>
      </c>
      <c r="K244" s="297">
        <v>4970.0000000000073</v>
      </c>
      <c r="L244" s="302">
        <v>1.1094472583131469</v>
      </c>
      <c r="M244" s="306">
        <v>48250</v>
      </c>
      <c r="N244" s="297">
        <v>2130.0000000000073</v>
      </c>
      <c r="O244" s="311">
        <v>1.0441450777202075</v>
      </c>
      <c r="Q244" s="352">
        <v>238</v>
      </c>
      <c r="R244" s="289">
        <v>46500</v>
      </c>
      <c r="S244" s="289">
        <v>51150.000000000007</v>
      </c>
      <c r="T244" s="297">
        <v>45430</v>
      </c>
      <c r="U244" s="297">
        <v>5720.0000000000073</v>
      </c>
      <c r="V244" s="302">
        <v>1.12590799031477</v>
      </c>
      <c r="W244" s="306">
        <v>48260</v>
      </c>
      <c r="X244" s="297">
        <v>2890.0000000000073</v>
      </c>
      <c r="Y244" s="311">
        <v>1.059883961873187</v>
      </c>
      <c r="AA244" s="352">
        <v>238</v>
      </c>
      <c r="AB244" s="289">
        <v>47000</v>
      </c>
      <c r="AC244" s="289">
        <v>51700.000000000007</v>
      </c>
      <c r="AD244" s="297">
        <v>47940</v>
      </c>
      <c r="AE244" s="297">
        <v>3760.0000000000073</v>
      </c>
      <c r="AF244" s="302">
        <v>1.0784313725490196</v>
      </c>
      <c r="AG244" s="306">
        <v>50780</v>
      </c>
      <c r="AH244" s="297">
        <v>920.00000000000728</v>
      </c>
      <c r="AI244" s="311">
        <v>1.0181173690429304</v>
      </c>
      <c r="AK244" s="352">
        <v>238</v>
      </c>
      <c r="AL244" s="289">
        <v>47500</v>
      </c>
      <c r="AM244" s="289">
        <v>52250.000000000007</v>
      </c>
      <c r="AN244" s="297">
        <v>47990</v>
      </c>
      <c r="AO244" s="297">
        <v>4260.0000000000073</v>
      </c>
      <c r="AP244" s="302">
        <v>1.0887684934361326</v>
      </c>
      <c r="AQ244" s="306">
        <v>50830</v>
      </c>
      <c r="AR244" s="297">
        <v>1420.0000000000073</v>
      </c>
      <c r="AS244" s="311">
        <v>1.0279362581152862</v>
      </c>
      <c r="AU244" s="352">
        <v>238</v>
      </c>
      <c r="AV244" s="289">
        <v>48500</v>
      </c>
      <c r="AW244" s="289">
        <v>53350.000000000007</v>
      </c>
      <c r="AX244" s="297">
        <v>48010</v>
      </c>
      <c r="AY244" s="297">
        <v>5340.0000000000073</v>
      </c>
      <c r="AZ244" s="302">
        <v>1.1112268277442199</v>
      </c>
      <c r="BA244" s="306">
        <v>50850</v>
      </c>
      <c r="BB244" s="297">
        <v>2500.0000000000073</v>
      </c>
      <c r="BC244" s="311">
        <v>1.0491642084562438</v>
      </c>
      <c r="BE244" s="352">
        <v>238</v>
      </c>
      <c r="BF244" s="289">
        <v>49500</v>
      </c>
      <c r="BG244" s="289">
        <v>54450.000000000007</v>
      </c>
      <c r="BH244" s="297">
        <v>48150</v>
      </c>
      <c r="BI244" s="297">
        <v>6300.0000000000073</v>
      </c>
      <c r="BJ244" s="302">
        <v>1.1308411214953273</v>
      </c>
      <c r="BK244" s="306">
        <v>50990</v>
      </c>
      <c r="BL244" s="297">
        <v>3460.0000000000073</v>
      </c>
      <c r="BM244" s="311">
        <v>1.0678564424396941</v>
      </c>
      <c r="BO244" s="352">
        <v>238</v>
      </c>
      <c r="BP244" s="289">
        <v>52000</v>
      </c>
      <c r="BQ244" s="289">
        <v>57200.000000000007</v>
      </c>
      <c r="BR244" s="297">
        <v>48540</v>
      </c>
      <c r="BS244" s="297">
        <v>8660.0000000000073</v>
      </c>
      <c r="BT244" s="302">
        <v>1.1784095591264938</v>
      </c>
      <c r="BU244" s="306">
        <v>51380</v>
      </c>
      <c r="BV244" s="297">
        <v>5820.0000000000073</v>
      </c>
      <c r="BW244" s="311">
        <v>1.1132736473335929</v>
      </c>
      <c r="BY244" s="352">
        <v>238</v>
      </c>
      <c r="BZ244" s="289">
        <v>54500</v>
      </c>
      <c r="CA244" s="289">
        <v>59950.000000000007</v>
      </c>
      <c r="CB244" s="297">
        <v>48770</v>
      </c>
      <c r="CC244" s="297">
        <v>11180.000000000007</v>
      </c>
      <c r="CD244" s="302">
        <v>1.2292392864465862</v>
      </c>
      <c r="CE244" s="306">
        <v>51610</v>
      </c>
      <c r="CF244" s="297">
        <v>8340.0000000000073</v>
      </c>
      <c r="CG244" s="311">
        <v>1.1615965898081768</v>
      </c>
    </row>
    <row r="245" spans="5:85">
      <c r="E245" s="289">
        <v>51150</v>
      </c>
      <c r="G245" s="352">
        <v>239</v>
      </c>
      <c r="H245" s="289">
        <v>46000</v>
      </c>
      <c r="I245" s="289">
        <v>50600.000000000007</v>
      </c>
      <c r="J245" s="297">
        <v>45610</v>
      </c>
      <c r="K245" s="297">
        <v>4990.0000000000073</v>
      </c>
      <c r="L245" s="302">
        <v>1.1094058320543743</v>
      </c>
      <c r="M245" s="306">
        <v>48460</v>
      </c>
      <c r="N245" s="297">
        <v>2140.0000000000073</v>
      </c>
      <c r="O245" s="311">
        <v>1.0441601320676848</v>
      </c>
      <c r="Q245" s="352">
        <v>239</v>
      </c>
      <c r="R245" s="289">
        <v>46700</v>
      </c>
      <c r="S245" s="289">
        <v>51370.000000000007</v>
      </c>
      <c r="T245" s="297">
        <v>45620</v>
      </c>
      <c r="U245" s="297">
        <v>5750.0000000000073</v>
      </c>
      <c r="V245" s="302">
        <v>1.1260412099956159</v>
      </c>
      <c r="W245" s="306">
        <v>48470</v>
      </c>
      <c r="X245" s="297">
        <v>2900.0000000000073</v>
      </c>
      <c r="Y245" s="311">
        <v>1.0598308231896019</v>
      </c>
      <c r="AA245" s="352">
        <v>239</v>
      </c>
      <c r="AB245" s="289">
        <v>47200</v>
      </c>
      <c r="AC245" s="289">
        <v>51920.000000000007</v>
      </c>
      <c r="AD245" s="297">
        <v>48150</v>
      </c>
      <c r="AE245" s="297">
        <v>3770.0000000000073</v>
      </c>
      <c r="AF245" s="302">
        <v>1.0782969885773623</v>
      </c>
      <c r="AG245" s="306">
        <v>51000</v>
      </c>
      <c r="AH245" s="297">
        <v>920.00000000000728</v>
      </c>
      <c r="AI245" s="311">
        <v>1.0180392156862745</v>
      </c>
      <c r="AK245" s="352">
        <v>239</v>
      </c>
      <c r="AL245" s="289">
        <v>47700</v>
      </c>
      <c r="AM245" s="289">
        <v>52470.000000000007</v>
      </c>
      <c r="AN245" s="297">
        <v>48200</v>
      </c>
      <c r="AO245" s="297">
        <v>4270.0000000000073</v>
      </c>
      <c r="AP245" s="302">
        <v>1.0885892116182572</v>
      </c>
      <c r="AQ245" s="306">
        <v>51050</v>
      </c>
      <c r="AR245" s="297">
        <v>1420.0000000000073</v>
      </c>
      <c r="AS245" s="311">
        <v>1.0278158667972577</v>
      </c>
      <c r="AU245" s="352">
        <v>239</v>
      </c>
      <c r="AV245" s="289">
        <v>48700</v>
      </c>
      <c r="AW245" s="289">
        <v>53570.000000000007</v>
      </c>
      <c r="AX245" s="297">
        <v>48220</v>
      </c>
      <c r="AY245" s="297">
        <v>5350.0000000000073</v>
      </c>
      <c r="AZ245" s="302">
        <v>1.1109498133554541</v>
      </c>
      <c r="BA245" s="306">
        <v>51070</v>
      </c>
      <c r="BB245" s="297">
        <v>2500.0000000000073</v>
      </c>
      <c r="BC245" s="311">
        <v>1.0489524182494616</v>
      </c>
      <c r="BE245" s="352">
        <v>239</v>
      </c>
      <c r="BF245" s="289">
        <v>49700</v>
      </c>
      <c r="BG245" s="289">
        <v>54670.000000000007</v>
      </c>
      <c r="BH245" s="297">
        <v>48360</v>
      </c>
      <c r="BI245" s="297">
        <v>6310.0000000000073</v>
      </c>
      <c r="BJ245" s="302">
        <v>1.1304797353184453</v>
      </c>
      <c r="BK245" s="306">
        <v>51210</v>
      </c>
      <c r="BL245" s="297">
        <v>3460.0000000000073</v>
      </c>
      <c r="BM245" s="311">
        <v>1.0675649287248585</v>
      </c>
      <c r="BO245" s="352">
        <v>239</v>
      </c>
      <c r="BP245" s="289">
        <v>52200</v>
      </c>
      <c r="BQ245" s="289">
        <v>57420.000000000007</v>
      </c>
      <c r="BR245" s="297">
        <v>48750</v>
      </c>
      <c r="BS245" s="297">
        <v>8670.0000000000073</v>
      </c>
      <c r="BT245" s="302">
        <v>1.177846153846154</v>
      </c>
      <c r="BU245" s="306">
        <v>51600</v>
      </c>
      <c r="BV245" s="297">
        <v>5820.0000000000073</v>
      </c>
      <c r="BW245" s="311">
        <v>1.1127906976744188</v>
      </c>
      <c r="BY245" s="352">
        <v>239</v>
      </c>
      <c r="BZ245" s="289">
        <v>54700</v>
      </c>
      <c r="CA245" s="289">
        <v>60170.000000000007</v>
      </c>
      <c r="CB245" s="297">
        <v>48980</v>
      </c>
      <c r="CC245" s="297">
        <v>11190.000000000007</v>
      </c>
      <c r="CD245" s="302">
        <v>1.2284605961616988</v>
      </c>
      <c r="CE245" s="306">
        <v>51830</v>
      </c>
      <c r="CF245" s="297">
        <v>8340.0000000000073</v>
      </c>
      <c r="CG245" s="311">
        <v>1.1609106694964308</v>
      </c>
    </row>
    <row r="246" spans="5:85">
      <c r="E246" s="289">
        <v>51370</v>
      </c>
      <c r="G246" s="352">
        <v>240</v>
      </c>
      <c r="H246" s="289">
        <v>46200</v>
      </c>
      <c r="I246" s="289">
        <v>50820.000000000007</v>
      </c>
      <c r="J246" s="297">
        <v>45810</v>
      </c>
      <c r="K246" s="297">
        <v>5010.0000000000073</v>
      </c>
      <c r="L246" s="302">
        <v>1.1093647675180094</v>
      </c>
      <c r="M246" s="306">
        <v>48670</v>
      </c>
      <c r="N246" s="297">
        <v>2150.0000000000073</v>
      </c>
      <c r="O246" s="311">
        <v>1.0441750565029795</v>
      </c>
      <c r="Q246" s="352">
        <v>240</v>
      </c>
      <c r="R246" s="289">
        <v>46900</v>
      </c>
      <c r="S246" s="289">
        <v>51590.000000000007</v>
      </c>
      <c r="T246" s="297">
        <v>45820</v>
      </c>
      <c r="U246" s="297">
        <v>5770.0000000000073</v>
      </c>
      <c r="V246" s="302">
        <v>1.125927542557835</v>
      </c>
      <c r="W246" s="306">
        <v>48680</v>
      </c>
      <c r="X246" s="297">
        <v>2910.0000000000073</v>
      </c>
      <c r="Y246" s="311">
        <v>1.0597781429745274</v>
      </c>
      <c r="AA246" s="352">
        <v>240</v>
      </c>
      <c r="AB246" s="289">
        <v>47400</v>
      </c>
      <c r="AC246" s="289">
        <v>52140.000000000007</v>
      </c>
      <c r="AD246" s="297">
        <v>48360</v>
      </c>
      <c r="AE246" s="297">
        <v>3780.0000000000073</v>
      </c>
      <c r="AF246" s="302">
        <v>1.0781637717121588</v>
      </c>
      <c r="AG246" s="306">
        <v>51220</v>
      </c>
      <c r="AH246" s="297">
        <v>920.00000000000728</v>
      </c>
      <c r="AI246" s="311">
        <v>1.0179617336977742</v>
      </c>
      <c r="AK246" s="352">
        <v>240</v>
      </c>
      <c r="AL246" s="289">
        <v>47900</v>
      </c>
      <c r="AM246" s="289">
        <v>52690.000000000007</v>
      </c>
      <c r="AN246" s="297">
        <v>48410</v>
      </c>
      <c r="AO246" s="297">
        <v>4280.0000000000073</v>
      </c>
      <c r="AP246" s="302">
        <v>1.0884114852303244</v>
      </c>
      <c r="AQ246" s="306">
        <v>51270</v>
      </c>
      <c r="AR246" s="297">
        <v>1420.0000000000073</v>
      </c>
      <c r="AS246" s="311">
        <v>1.0276965086795398</v>
      </c>
      <c r="AU246" s="352">
        <v>240</v>
      </c>
      <c r="AV246" s="289">
        <v>48900</v>
      </c>
      <c r="AW246" s="289">
        <v>53790.000000000007</v>
      </c>
      <c r="AX246" s="297">
        <v>48430</v>
      </c>
      <c r="AY246" s="297">
        <v>5360.0000000000073</v>
      </c>
      <c r="AZ246" s="302">
        <v>1.1106752013214951</v>
      </c>
      <c r="BA246" s="306">
        <v>51290</v>
      </c>
      <c r="BB246" s="297">
        <v>2500.0000000000073</v>
      </c>
      <c r="BC246" s="311">
        <v>1.0487424449210372</v>
      </c>
      <c r="BE246" s="352">
        <v>240</v>
      </c>
      <c r="BF246" s="289">
        <v>49900</v>
      </c>
      <c r="BG246" s="289">
        <v>54890.000000000007</v>
      </c>
      <c r="BH246" s="297">
        <v>48570</v>
      </c>
      <c r="BI246" s="297">
        <v>6320.0000000000073</v>
      </c>
      <c r="BJ246" s="302">
        <v>1.1301214741610048</v>
      </c>
      <c r="BK246" s="306">
        <v>51430</v>
      </c>
      <c r="BL246" s="297">
        <v>3460.0000000000073</v>
      </c>
      <c r="BM246" s="311">
        <v>1.0672759090025279</v>
      </c>
      <c r="BO246" s="352">
        <v>240</v>
      </c>
      <c r="BP246" s="289">
        <v>52400</v>
      </c>
      <c r="BQ246" s="289">
        <v>57640.000000000007</v>
      </c>
      <c r="BR246" s="297">
        <v>48960</v>
      </c>
      <c r="BS246" s="297">
        <v>8680.0000000000073</v>
      </c>
      <c r="BT246" s="302">
        <v>1.1772875816993467</v>
      </c>
      <c r="BU246" s="306">
        <v>51820</v>
      </c>
      <c r="BV246" s="297">
        <v>5820.0000000000073</v>
      </c>
      <c r="BW246" s="311">
        <v>1.1123118487070631</v>
      </c>
      <c r="BY246" s="352">
        <v>240</v>
      </c>
      <c r="BZ246" s="289">
        <v>54900</v>
      </c>
      <c r="CA246" s="289">
        <v>60390.000000000007</v>
      </c>
      <c r="CB246" s="297">
        <v>49190</v>
      </c>
      <c r="CC246" s="297">
        <v>11200.000000000007</v>
      </c>
      <c r="CD246" s="302">
        <v>1.2276885545842653</v>
      </c>
      <c r="CE246" s="306">
        <v>52050</v>
      </c>
      <c r="CF246" s="297">
        <v>8340.0000000000073</v>
      </c>
      <c r="CG246" s="311">
        <v>1.1602305475504324</v>
      </c>
    </row>
    <row r="247" spans="5:85">
      <c r="E247" s="289">
        <v>51590</v>
      </c>
      <c r="G247" s="352">
        <v>241</v>
      </c>
      <c r="H247" s="289">
        <v>46400</v>
      </c>
      <c r="I247" s="289">
        <v>51040.000000000007</v>
      </c>
      <c r="J247" s="297">
        <v>46010</v>
      </c>
      <c r="K247" s="297">
        <v>5030.0000000000073</v>
      </c>
      <c r="L247" s="302">
        <v>1.1093240599869596</v>
      </c>
      <c r="M247" s="306">
        <v>48880</v>
      </c>
      <c r="N247" s="297">
        <v>2160.0000000000073</v>
      </c>
      <c r="O247" s="311">
        <v>1.0441898527004911</v>
      </c>
      <c r="Q247" s="352">
        <v>241</v>
      </c>
      <c r="R247" s="289">
        <v>47100</v>
      </c>
      <c r="S247" s="289">
        <v>51810.000000000007</v>
      </c>
      <c r="T247" s="297">
        <v>46020</v>
      </c>
      <c r="U247" s="297">
        <v>5790.0000000000073</v>
      </c>
      <c r="V247" s="302">
        <v>1.1258148631029987</v>
      </c>
      <c r="W247" s="306">
        <v>48890</v>
      </c>
      <c r="X247" s="297">
        <v>2920.0000000000073</v>
      </c>
      <c r="Y247" s="311">
        <v>1.0597259153201064</v>
      </c>
      <c r="AA247" s="352">
        <v>241</v>
      </c>
      <c r="AB247" s="289">
        <v>47600</v>
      </c>
      <c r="AC247" s="289">
        <v>52360.000000000007</v>
      </c>
      <c r="AD247" s="297">
        <v>48570</v>
      </c>
      <c r="AE247" s="297">
        <v>3790.0000000000073</v>
      </c>
      <c r="AF247" s="302">
        <v>1.0780317068149063</v>
      </c>
      <c r="AG247" s="306">
        <v>51440</v>
      </c>
      <c r="AH247" s="297">
        <v>920.00000000000728</v>
      </c>
      <c r="AI247" s="311">
        <v>1.0178849144634525</v>
      </c>
      <c r="AK247" s="352">
        <v>241</v>
      </c>
      <c r="AL247" s="289">
        <v>48100</v>
      </c>
      <c r="AM247" s="289">
        <v>52910.000000000007</v>
      </c>
      <c r="AN247" s="297">
        <v>48620</v>
      </c>
      <c r="AO247" s="297">
        <v>4290.0000000000073</v>
      </c>
      <c r="AP247" s="302">
        <v>1.088235294117647</v>
      </c>
      <c r="AQ247" s="306">
        <v>51490</v>
      </c>
      <c r="AR247" s="297">
        <v>1420.0000000000073</v>
      </c>
      <c r="AS247" s="311">
        <v>1.0275781705185474</v>
      </c>
      <c r="AU247" s="352">
        <v>241</v>
      </c>
      <c r="AV247" s="289">
        <v>49100</v>
      </c>
      <c r="AW247" s="289">
        <v>54010.000000000007</v>
      </c>
      <c r="AX247" s="297">
        <v>48640</v>
      </c>
      <c r="AY247" s="297">
        <v>5370.0000000000073</v>
      </c>
      <c r="AZ247" s="302">
        <v>1.1104029605263157</v>
      </c>
      <c r="BA247" s="306">
        <v>51510</v>
      </c>
      <c r="BB247" s="297">
        <v>2500.0000000000073</v>
      </c>
      <c r="BC247" s="311">
        <v>1.0485342651912251</v>
      </c>
      <c r="BE247" s="352">
        <v>241</v>
      </c>
      <c r="BF247" s="289">
        <v>50100</v>
      </c>
      <c r="BG247" s="289">
        <v>55110.000000000007</v>
      </c>
      <c r="BH247" s="297">
        <v>48780</v>
      </c>
      <c r="BI247" s="297">
        <v>6330.0000000000073</v>
      </c>
      <c r="BJ247" s="302">
        <v>1.1297662976629768</v>
      </c>
      <c r="BK247" s="306">
        <v>51650</v>
      </c>
      <c r="BL247" s="297">
        <v>3460.0000000000073</v>
      </c>
      <c r="BM247" s="311">
        <v>1.0669893514036788</v>
      </c>
      <c r="BO247" s="352">
        <v>241</v>
      </c>
      <c r="BP247" s="289">
        <v>52600</v>
      </c>
      <c r="BQ247" s="289">
        <v>57860.000000000007</v>
      </c>
      <c r="BR247" s="297">
        <v>49170</v>
      </c>
      <c r="BS247" s="297">
        <v>8690.0000000000073</v>
      </c>
      <c r="BT247" s="302">
        <v>1.1767337807606266</v>
      </c>
      <c r="BU247" s="306">
        <v>52040</v>
      </c>
      <c r="BV247" s="297">
        <v>5820.0000000000073</v>
      </c>
      <c r="BW247" s="311">
        <v>1.1118370484242892</v>
      </c>
      <c r="BY247" s="352">
        <v>241</v>
      </c>
      <c r="BZ247" s="289">
        <v>55100</v>
      </c>
      <c r="CA247" s="289">
        <v>60610.000000000007</v>
      </c>
      <c r="CB247" s="297">
        <v>49400</v>
      </c>
      <c r="CC247" s="297">
        <v>11210.000000000007</v>
      </c>
      <c r="CD247" s="302">
        <v>1.226923076923077</v>
      </c>
      <c r="CE247" s="306">
        <v>52270</v>
      </c>
      <c r="CF247" s="297">
        <v>8340.0000000000073</v>
      </c>
      <c r="CG247" s="311">
        <v>1.1595561507556917</v>
      </c>
    </row>
    <row r="248" spans="5:85">
      <c r="E248" s="289">
        <v>51810</v>
      </c>
      <c r="G248" s="352">
        <v>242</v>
      </c>
      <c r="H248" s="289">
        <v>46600</v>
      </c>
      <c r="I248" s="289">
        <v>51260.000000000007</v>
      </c>
      <c r="J248" s="297">
        <v>46210</v>
      </c>
      <c r="K248" s="297">
        <v>5050.0000000000073</v>
      </c>
      <c r="L248" s="302">
        <v>1.1092837048257955</v>
      </c>
      <c r="M248" s="306">
        <v>49090</v>
      </c>
      <c r="N248" s="297">
        <v>2170.0000000000073</v>
      </c>
      <c r="O248" s="311">
        <v>1.0442045223059688</v>
      </c>
      <c r="Q248" s="352">
        <v>242</v>
      </c>
      <c r="R248" s="289">
        <v>47300</v>
      </c>
      <c r="S248" s="289">
        <v>52030.000000000007</v>
      </c>
      <c r="T248" s="297">
        <v>46220</v>
      </c>
      <c r="U248" s="297">
        <v>5810.0000000000073</v>
      </c>
      <c r="V248" s="302">
        <v>1.1257031588057118</v>
      </c>
      <c r="W248" s="306">
        <v>49100</v>
      </c>
      <c r="X248" s="297">
        <v>2930.0000000000073</v>
      </c>
      <c r="Y248" s="311">
        <v>1.0596741344195519</v>
      </c>
      <c r="AA248" s="352">
        <v>242</v>
      </c>
      <c r="AB248" s="289">
        <v>47800</v>
      </c>
      <c r="AC248" s="289">
        <v>52580.000000000007</v>
      </c>
      <c r="AD248" s="297">
        <v>48780</v>
      </c>
      <c r="AE248" s="297">
        <v>3800.0000000000073</v>
      </c>
      <c r="AF248" s="302">
        <v>1.0779007790077901</v>
      </c>
      <c r="AG248" s="306">
        <v>51660</v>
      </c>
      <c r="AH248" s="297">
        <v>920.00000000000728</v>
      </c>
      <c r="AI248" s="311">
        <v>1.0178087495160666</v>
      </c>
      <c r="AK248" s="352">
        <v>242</v>
      </c>
      <c r="AL248" s="289">
        <v>48300</v>
      </c>
      <c r="AM248" s="289">
        <v>53130.000000000007</v>
      </c>
      <c r="AN248" s="297">
        <v>48820</v>
      </c>
      <c r="AO248" s="297">
        <v>4310.0000000000073</v>
      </c>
      <c r="AP248" s="302">
        <v>1.088283490372798</v>
      </c>
      <c r="AQ248" s="306">
        <v>51710</v>
      </c>
      <c r="AR248" s="297">
        <v>1420.0000000000073</v>
      </c>
      <c r="AS248" s="311">
        <v>1.0274608392960742</v>
      </c>
      <c r="AU248" s="352">
        <v>242</v>
      </c>
      <c r="AV248" s="289">
        <v>49300</v>
      </c>
      <c r="AW248" s="289">
        <v>54230.000000000007</v>
      </c>
      <c r="AX248" s="297">
        <v>48850</v>
      </c>
      <c r="AY248" s="297">
        <v>5380.0000000000073</v>
      </c>
      <c r="AZ248" s="302">
        <v>1.1101330603889457</v>
      </c>
      <c r="BA248" s="306">
        <v>51730</v>
      </c>
      <c r="BB248" s="297">
        <v>2500.0000000000073</v>
      </c>
      <c r="BC248" s="311">
        <v>1.0483278561763001</v>
      </c>
      <c r="BE248" s="352">
        <v>242</v>
      </c>
      <c r="BF248" s="289">
        <v>50300</v>
      </c>
      <c r="BG248" s="289">
        <v>55330.000000000007</v>
      </c>
      <c r="BH248" s="297">
        <v>48990</v>
      </c>
      <c r="BI248" s="297">
        <v>6340.0000000000073</v>
      </c>
      <c r="BJ248" s="302">
        <v>1.1294141661563586</v>
      </c>
      <c r="BK248" s="306">
        <v>51870</v>
      </c>
      <c r="BL248" s="297">
        <v>3460.0000000000073</v>
      </c>
      <c r="BM248" s="311">
        <v>1.0667052245999615</v>
      </c>
      <c r="BO248" s="352">
        <v>242</v>
      </c>
      <c r="BP248" s="289">
        <v>52800</v>
      </c>
      <c r="BQ248" s="289">
        <v>58080.000000000007</v>
      </c>
      <c r="BR248" s="297">
        <v>49370</v>
      </c>
      <c r="BS248" s="297">
        <v>8710.0000000000073</v>
      </c>
      <c r="BT248" s="302">
        <v>1.176422928904193</v>
      </c>
      <c r="BU248" s="306">
        <v>52260</v>
      </c>
      <c r="BV248" s="297">
        <v>5820.0000000000073</v>
      </c>
      <c r="BW248" s="311">
        <v>1.1113662456946041</v>
      </c>
      <c r="BY248" s="352">
        <v>242</v>
      </c>
      <c r="BZ248" s="289">
        <v>55300</v>
      </c>
      <c r="CA248" s="289">
        <v>60830.000000000007</v>
      </c>
      <c r="CB248" s="297">
        <v>49610</v>
      </c>
      <c r="CC248" s="297">
        <v>11220.000000000007</v>
      </c>
      <c r="CD248" s="302">
        <v>1.2261640798226165</v>
      </c>
      <c r="CE248" s="306">
        <v>52490</v>
      </c>
      <c r="CF248" s="297">
        <v>8340.0000000000073</v>
      </c>
      <c r="CG248" s="311">
        <v>1.1588874071251669</v>
      </c>
    </row>
    <row r="249" spans="5:85">
      <c r="E249" s="289">
        <v>52030</v>
      </c>
      <c r="G249" s="352">
        <v>243</v>
      </c>
      <c r="H249" s="289">
        <v>46800</v>
      </c>
      <c r="I249" s="289">
        <v>51480.000000000007</v>
      </c>
      <c r="J249" s="297">
        <v>46400</v>
      </c>
      <c r="K249" s="297">
        <v>5080.0000000000073</v>
      </c>
      <c r="L249" s="302">
        <v>1.1094827586206899</v>
      </c>
      <c r="M249" s="306">
        <v>49300</v>
      </c>
      <c r="N249" s="297">
        <v>2180.0000000000073</v>
      </c>
      <c r="O249" s="311">
        <v>1.0442190669371199</v>
      </c>
      <c r="Q249" s="352">
        <v>243</v>
      </c>
      <c r="R249" s="289">
        <v>47500</v>
      </c>
      <c r="S249" s="289">
        <v>52250.000000000007</v>
      </c>
      <c r="T249" s="297">
        <v>46420</v>
      </c>
      <c r="U249" s="297">
        <v>5830.0000000000073</v>
      </c>
      <c r="V249" s="302">
        <v>1.1255924170616114</v>
      </c>
      <c r="W249" s="306">
        <v>49310</v>
      </c>
      <c r="X249" s="297">
        <v>2940.0000000000073</v>
      </c>
      <c r="Y249" s="311">
        <v>1.059622794564997</v>
      </c>
      <c r="AA249" s="352">
        <v>243</v>
      </c>
      <c r="AB249" s="289">
        <v>48000</v>
      </c>
      <c r="AC249" s="289">
        <v>52800.000000000007</v>
      </c>
      <c r="AD249" s="297">
        <v>48990</v>
      </c>
      <c r="AE249" s="297">
        <v>3810.0000000000073</v>
      </c>
      <c r="AF249" s="302">
        <v>1.0777709736680956</v>
      </c>
      <c r="AG249" s="306">
        <v>51880</v>
      </c>
      <c r="AH249" s="297">
        <v>920.00000000000728</v>
      </c>
      <c r="AI249" s="311">
        <v>1.0177332305319968</v>
      </c>
      <c r="AK249" s="352">
        <v>243</v>
      </c>
      <c r="AL249" s="289">
        <v>48500</v>
      </c>
      <c r="AM249" s="289">
        <v>53350.000000000007</v>
      </c>
      <c r="AN249" s="297">
        <v>49030</v>
      </c>
      <c r="AO249" s="297">
        <v>4320.0000000000073</v>
      </c>
      <c r="AP249" s="302">
        <v>1.0881093208239854</v>
      </c>
      <c r="AQ249" s="306">
        <v>51930</v>
      </c>
      <c r="AR249" s="297">
        <v>1420.0000000000073</v>
      </c>
      <c r="AS249" s="311">
        <v>1.0273445022145196</v>
      </c>
      <c r="AU249" s="352">
        <v>243</v>
      </c>
      <c r="AV249" s="289">
        <v>49500</v>
      </c>
      <c r="AW249" s="289">
        <v>54450.000000000007</v>
      </c>
      <c r="AX249" s="297">
        <v>49060</v>
      </c>
      <c r="AY249" s="297">
        <v>5390.0000000000073</v>
      </c>
      <c r="AZ249" s="302">
        <v>1.1098654708520179</v>
      </c>
      <c r="BA249" s="306">
        <v>51950</v>
      </c>
      <c r="BB249" s="297">
        <v>2500.0000000000073</v>
      </c>
      <c r="BC249" s="311">
        <v>1.0481231953801733</v>
      </c>
      <c r="BE249" s="352">
        <v>243</v>
      </c>
      <c r="BF249" s="289">
        <v>50500</v>
      </c>
      <c r="BG249" s="289">
        <v>55550.000000000007</v>
      </c>
      <c r="BH249" s="297">
        <v>49200</v>
      </c>
      <c r="BI249" s="297">
        <v>6350.0000000000073</v>
      </c>
      <c r="BJ249" s="302">
        <v>1.1290650406504066</v>
      </c>
      <c r="BK249" s="306">
        <v>52090</v>
      </c>
      <c r="BL249" s="297">
        <v>3460.0000000000073</v>
      </c>
      <c r="BM249" s="311">
        <v>1.0664234977922826</v>
      </c>
      <c r="BO249" s="352">
        <v>243</v>
      </c>
      <c r="BP249" s="289">
        <v>53000</v>
      </c>
      <c r="BQ249" s="289">
        <v>58300.000000000007</v>
      </c>
      <c r="BR249" s="297">
        <v>49580</v>
      </c>
      <c r="BS249" s="297">
        <v>8720.0000000000073</v>
      </c>
      <c r="BT249" s="302">
        <v>1.1758773699072207</v>
      </c>
      <c r="BU249" s="306">
        <v>52480</v>
      </c>
      <c r="BV249" s="297">
        <v>5820.0000000000073</v>
      </c>
      <c r="BW249" s="311">
        <v>1.1108993902439026</v>
      </c>
      <c r="BY249" s="352">
        <v>243</v>
      </c>
      <c r="BZ249" s="289">
        <v>55500</v>
      </c>
      <c r="CA249" s="289">
        <v>61050.000000000007</v>
      </c>
      <c r="CB249" s="297">
        <v>49810</v>
      </c>
      <c r="CC249" s="297">
        <v>11240.000000000007</v>
      </c>
      <c r="CD249" s="302">
        <v>1.2256574984942783</v>
      </c>
      <c r="CE249" s="306">
        <v>52710</v>
      </c>
      <c r="CF249" s="297">
        <v>8340.0000000000073</v>
      </c>
      <c r="CG249" s="311">
        <v>1.1582242458736485</v>
      </c>
    </row>
    <row r="250" spans="5:85">
      <c r="E250" s="289">
        <v>52250</v>
      </c>
      <c r="G250" s="352">
        <v>244</v>
      </c>
      <c r="H250" s="289">
        <v>47000</v>
      </c>
      <c r="I250" s="289">
        <v>51700.000000000007</v>
      </c>
      <c r="J250" s="297">
        <v>46600</v>
      </c>
      <c r="K250" s="297">
        <v>5100.0000000000073</v>
      </c>
      <c r="L250" s="302">
        <v>1.109442060085837</v>
      </c>
      <c r="M250" s="306">
        <v>49510</v>
      </c>
      <c r="N250" s="297">
        <v>2190.0000000000073</v>
      </c>
      <c r="O250" s="311">
        <v>1.0442334881842052</v>
      </c>
      <c r="Q250" s="352">
        <v>244</v>
      </c>
      <c r="R250" s="289">
        <v>47700</v>
      </c>
      <c r="S250" s="289">
        <v>52470.000000000007</v>
      </c>
      <c r="T250" s="297">
        <v>46610</v>
      </c>
      <c r="U250" s="297">
        <v>5860.0000000000073</v>
      </c>
      <c r="V250" s="302">
        <v>1.1257240935421584</v>
      </c>
      <c r="W250" s="306">
        <v>49520</v>
      </c>
      <c r="X250" s="297">
        <v>2950.0000000000073</v>
      </c>
      <c r="Y250" s="311">
        <v>1.0595718901453959</v>
      </c>
      <c r="AA250" s="352">
        <v>244</v>
      </c>
      <c r="AB250" s="289">
        <v>48200</v>
      </c>
      <c r="AC250" s="289">
        <v>53020.000000000007</v>
      </c>
      <c r="AD250" s="297">
        <v>49200</v>
      </c>
      <c r="AE250" s="297">
        <v>3820.0000000000073</v>
      </c>
      <c r="AF250" s="302">
        <v>1.0776422764227642</v>
      </c>
      <c r="AG250" s="306">
        <v>52100</v>
      </c>
      <c r="AH250" s="297">
        <v>920.00000000000728</v>
      </c>
      <c r="AI250" s="311">
        <v>1.0176583493282152</v>
      </c>
      <c r="AK250" s="352">
        <v>244</v>
      </c>
      <c r="AL250" s="289">
        <v>48700</v>
      </c>
      <c r="AM250" s="289">
        <v>53570.000000000007</v>
      </c>
      <c r="AN250" s="297">
        <v>49240</v>
      </c>
      <c r="AO250" s="297">
        <v>4330.0000000000073</v>
      </c>
      <c r="AP250" s="302">
        <v>1.087936636880585</v>
      </c>
      <c r="AQ250" s="306">
        <v>52150</v>
      </c>
      <c r="AR250" s="297">
        <v>1420.0000000000073</v>
      </c>
      <c r="AS250" s="311">
        <v>1.0272291466922339</v>
      </c>
      <c r="AU250" s="352">
        <v>244</v>
      </c>
      <c r="AV250" s="289">
        <v>49700</v>
      </c>
      <c r="AW250" s="289">
        <v>54670.000000000007</v>
      </c>
      <c r="AX250" s="297">
        <v>49260</v>
      </c>
      <c r="AY250" s="297">
        <v>5410.0000000000073</v>
      </c>
      <c r="AZ250" s="302">
        <v>1.1098254161591554</v>
      </c>
      <c r="BA250" s="306">
        <v>52170</v>
      </c>
      <c r="BB250" s="297">
        <v>2500.0000000000073</v>
      </c>
      <c r="BC250" s="311">
        <v>1.0479202606862181</v>
      </c>
      <c r="BE250" s="352">
        <v>244</v>
      </c>
      <c r="BF250" s="289">
        <v>50700</v>
      </c>
      <c r="BG250" s="289">
        <v>55770.000000000007</v>
      </c>
      <c r="BH250" s="297">
        <v>49410</v>
      </c>
      <c r="BI250" s="297">
        <v>6360.0000000000073</v>
      </c>
      <c r="BJ250" s="302">
        <v>1.1287188828172436</v>
      </c>
      <c r="BK250" s="306">
        <v>52310</v>
      </c>
      <c r="BL250" s="297">
        <v>3460.0000000000073</v>
      </c>
      <c r="BM250" s="311">
        <v>1.0661441406996752</v>
      </c>
      <c r="BO250" s="352">
        <v>244</v>
      </c>
      <c r="BP250" s="289">
        <v>53200</v>
      </c>
      <c r="BQ250" s="289">
        <v>58520.000000000007</v>
      </c>
      <c r="BR250" s="297">
        <v>49790</v>
      </c>
      <c r="BS250" s="297">
        <v>8730.0000000000073</v>
      </c>
      <c r="BT250" s="302">
        <v>1.1753364129343242</v>
      </c>
      <c r="BU250" s="306">
        <v>52700</v>
      </c>
      <c r="BV250" s="297">
        <v>5820.0000000000073</v>
      </c>
      <c r="BW250" s="311">
        <v>1.1104364326375713</v>
      </c>
      <c r="BY250" s="352">
        <v>244</v>
      </c>
      <c r="BZ250" s="289">
        <v>55700</v>
      </c>
      <c r="CA250" s="289">
        <v>61270.000000000007</v>
      </c>
      <c r="CB250" s="297">
        <v>50020</v>
      </c>
      <c r="CC250" s="297">
        <v>11250.000000000007</v>
      </c>
      <c r="CD250" s="302">
        <v>1.224910035985606</v>
      </c>
      <c r="CE250" s="306">
        <v>52930</v>
      </c>
      <c r="CF250" s="297">
        <v>8340.0000000000073</v>
      </c>
      <c r="CG250" s="311">
        <v>1.1575665973927831</v>
      </c>
    </row>
    <row r="251" spans="5:85">
      <c r="E251" s="289">
        <v>52470</v>
      </c>
      <c r="G251" s="352">
        <v>245</v>
      </c>
      <c r="H251" s="289">
        <v>47200</v>
      </c>
      <c r="I251" s="289">
        <v>51920.000000000007</v>
      </c>
      <c r="J251" s="297">
        <v>46800</v>
      </c>
      <c r="K251" s="297">
        <v>5120.0000000000073</v>
      </c>
      <c r="L251" s="302">
        <v>1.1094017094017095</v>
      </c>
      <c r="M251" s="306">
        <v>49720</v>
      </c>
      <c r="N251" s="297">
        <v>2200.0000000000073</v>
      </c>
      <c r="O251" s="311">
        <v>1.0442477876106195</v>
      </c>
      <c r="Q251" s="352">
        <v>245</v>
      </c>
      <c r="R251" s="289">
        <v>47900</v>
      </c>
      <c r="S251" s="289">
        <v>52690.000000000007</v>
      </c>
      <c r="T251" s="297">
        <v>46810</v>
      </c>
      <c r="U251" s="297">
        <v>5880.0000000000073</v>
      </c>
      <c r="V251" s="302">
        <v>1.1256141850032044</v>
      </c>
      <c r="W251" s="306">
        <v>49730</v>
      </c>
      <c r="X251" s="297">
        <v>2960.0000000000073</v>
      </c>
      <c r="Y251" s="311">
        <v>1.0595214156444801</v>
      </c>
      <c r="AA251" s="352">
        <v>245</v>
      </c>
      <c r="AB251" s="289">
        <v>48400</v>
      </c>
      <c r="AC251" s="289">
        <v>53240.000000000007</v>
      </c>
      <c r="AD251" s="297">
        <v>49410</v>
      </c>
      <c r="AE251" s="297">
        <v>3830.0000000000073</v>
      </c>
      <c r="AF251" s="302">
        <v>1.0775146731430885</v>
      </c>
      <c r="AG251" s="306">
        <v>52320</v>
      </c>
      <c r="AH251" s="297">
        <v>920.00000000000728</v>
      </c>
      <c r="AI251" s="311">
        <v>1.0175840978593271</v>
      </c>
      <c r="AK251" s="352">
        <v>245</v>
      </c>
      <c r="AL251" s="289">
        <v>48900</v>
      </c>
      <c r="AM251" s="289">
        <v>53790.000000000007</v>
      </c>
      <c r="AN251" s="297">
        <v>49450</v>
      </c>
      <c r="AO251" s="297">
        <v>4340.0000000000073</v>
      </c>
      <c r="AP251" s="302">
        <v>1.0877654196157736</v>
      </c>
      <c r="AQ251" s="306">
        <v>52370</v>
      </c>
      <c r="AR251" s="297">
        <v>1420.0000000000073</v>
      </c>
      <c r="AS251" s="311">
        <v>1.0271147603589841</v>
      </c>
      <c r="AU251" s="352">
        <v>245</v>
      </c>
      <c r="AV251" s="289">
        <v>49900</v>
      </c>
      <c r="AW251" s="289">
        <v>54890.000000000007</v>
      </c>
      <c r="AX251" s="297">
        <v>49470</v>
      </c>
      <c r="AY251" s="297">
        <v>5420.0000000000073</v>
      </c>
      <c r="AZ251" s="302">
        <v>1.1095613503133213</v>
      </c>
      <c r="BA251" s="306">
        <v>52390</v>
      </c>
      <c r="BB251" s="297">
        <v>2500.0000000000073</v>
      </c>
      <c r="BC251" s="311">
        <v>1.0477190303493034</v>
      </c>
      <c r="BE251" s="352">
        <v>245</v>
      </c>
      <c r="BF251" s="289">
        <v>50900</v>
      </c>
      <c r="BG251" s="289">
        <v>55990.000000000007</v>
      </c>
      <c r="BH251" s="297">
        <v>49620</v>
      </c>
      <c r="BI251" s="297">
        <v>6370.0000000000073</v>
      </c>
      <c r="BJ251" s="302">
        <v>1.1283756549778317</v>
      </c>
      <c r="BK251" s="306">
        <v>52530</v>
      </c>
      <c r="BL251" s="297">
        <v>3460.0000000000073</v>
      </c>
      <c r="BM251" s="311">
        <v>1.0658671235484487</v>
      </c>
      <c r="BO251" s="352">
        <v>245</v>
      </c>
      <c r="BP251" s="289">
        <v>53400</v>
      </c>
      <c r="BQ251" s="289">
        <v>58740.000000000007</v>
      </c>
      <c r="BR251" s="297">
        <v>50000</v>
      </c>
      <c r="BS251" s="297">
        <v>8740.0000000000073</v>
      </c>
      <c r="BT251" s="302">
        <v>1.1748000000000001</v>
      </c>
      <c r="BU251" s="306">
        <v>52920</v>
      </c>
      <c r="BV251" s="297">
        <v>5820.0000000000073</v>
      </c>
      <c r="BW251" s="311">
        <v>1.1099773242630386</v>
      </c>
      <c r="BY251" s="352">
        <v>245</v>
      </c>
      <c r="BZ251" s="289">
        <v>55900</v>
      </c>
      <c r="CA251" s="289">
        <v>61490.000000000007</v>
      </c>
      <c r="CB251" s="297">
        <v>50230</v>
      </c>
      <c r="CC251" s="297">
        <v>11260.000000000007</v>
      </c>
      <c r="CD251" s="302">
        <v>1.2241688234123036</v>
      </c>
      <c r="CE251" s="306">
        <v>53150</v>
      </c>
      <c r="CF251" s="297">
        <v>8340.0000000000073</v>
      </c>
      <c r="CG251" s="311">
        <v>1.156914393226717</v>
      </c>
    </row>
    <row r="252" spans="5:85">
      <c r="E252" s="289">
        <v>52690</v>
      </c>
      <c r="G252" s="352">
        <v>246</v>
      </c>
      <c r="H252" s="289">
        <v>47400</v>
      </c>
      <c r="I252" s="289">
        <v>52140.000000000007</v>
      </c>
      <c r="J252" s="297">
        <v>47000</v>
      </c>
      <c r="K252" s="297">
        <v>5140.0000000000073</v>
      </c>
      <c r="L252" s="302">
        <v>1.1093617021276598</v>
      </c>
      <c r="M252" s="306">
        <v>49920</v>
      </c>
      <c r="N252" s="297">
        <v>2220.0000000000073</v>
      </c>
      <c r="O252" s="311">
        <v>1.044471153846154</v>
      </c>
      <c r="Q252" s="352">
        <v>246</v>
      </c>
      <c r="R252" s="289">
        <v>48100</v>
      </c>
      <c r="S252" s="289">
        <v>52910.000000000007</v>
      </c>
      <c r="T252" s="297">
        <v>47010</v>
      </c>
      <c r="U252" s="297">
        <v>5900.0000000000073</v>
      </c>
      <c r="V252" s="302">
        <v>1.1255052116570943</v>
      </c>
      <c r="W252" s="306">
        <v>49940</v>
      </c>
      <c r="X252" s="297">
        <v>2970.0000000000073</v>
      </c>
      <c r="Y252" s="311">
        <v>1.0594713656387664</v>
      </c>
      <c r="AA252" s="352">
        <v>246</v>
      </c>
      <c r="AB252" s="289">
        <v>48600</v>
      </c>
      <c r="AC252" s="289">
        <v>53460.000000000007</v>
      </c>
      <c r="AD252" s="297">
        <v>49620</v>
      </c>
      <c r="AE252" s="297">
        <v>3840.0000000000073</v>
      </c>
      <c r="AF252" s="302">
        <v>1.0773881499395406</v>
      </c>
      <c r="AG252" s="306">
        <v>52540</v>
      </c>
      <c r="AH252" s="297">
        <v>920.00000000000728</v>
      </c>
      <c r="AI252" s="311">
        <v>1.0175104682146936</v>
      </c>
      <c r="AK252" s="352">
        <v>246</v>
      </c>
      <c r="AL252" s="289">
        <v>49100</v>
      </c>
      <c r="AM252" s="289">
        <v>54010.000000000007</v>
      </c>
      <c r="AN252" s="297">
        <v>49660</v>
      </c>
      <c r="AO252" s="297">
        <v>4350.0000000000073</v>
      </c>
      <c r="AP252" s="302">
        <v>1.0875956504228756</v>
      </c>
      <c r="AQ252" s="306">
        <v>52590</v>
      </c>
      <c r="AR252" s="297">
        <v>1420.0000000000073</v>
      </c>
      <c r="AS252" s="311">
        <v>1.0270013310515307</v>
      </c>
      <c r="AU252" s="352">
        <v>246</v>
      </c>
      <c r="AV252" s="289">
        <v>50100</v>
      </c>
      <c r="AW252" s="289">
        <v>55110.000000000007</v>
      </c>
      <c r="AX252" s="297">
        <v>49680</v>
      </c>
      <c r="AY252" s="297">
        <v>5430.0000000000073</v>
      </c>
      <c r="AZ252" s="302">
        <v>1.1092995169082125</v>
      </c>
      <c r="BA252" s="306">
        <v>52610</v>
      </c>
      <c r="BB252" s="297">
        <v>2500.0000000000073</v>
      </c>
      <c r="BC252" s="311">
        <v>1.0475194829880252</v>
      </c>
      <c r="BE252" s="352">
        <v>246</v>
      </c>
      <c r="BF252" s="289">
        <v>51100</v>
      </c>
      <c r="BG252" s="289">
        <v>56210.000000000007</v>
      </c>
      <c r="BH252" s="297">
        <v>49830</v>
      </c>
      <c r="BI252" s="297">
        <v>6380.0000000000073</v>
      </c>
      <c r="BJ252" s="302">
        <v>1.1280353200883004</v>
      </c>
      <c r="BK252" s="306">
        <v>52750</v>
      </c>
      <c r="BL252" s="297">
        <v>3460.0000000000073</v>
      </c>
      <c r="BM252" s="311">
        <v>1.0655924170616116</v>
      </c>
      <c r="BO252" s="352">
        <v>246</v>
      </c>
      <c r="BP252" s="289">
        <v>53600</v>
      </c>
      <c r="BQ252" s="289">
        <v>58960.000000000007</v>
      </c>
      <c r="BR252" s="297">
        <v>50210</v>
      </c>
      <c r="BS252" s="297">
        <v>8750.0000000000073</v>
      </c>
      <c r="BT252" s="302">
        <v>1.1742680740888272</v>
      </c>
      <c r="BU252" s="306">
        <v>53140</v>
      </c>
      <c r="BV252" s="297">
        <v>5820.0000000000073</v>
      </c>
      <c r="BW252" s="311">
        <v>1.1095220173127589</v>
      </c>
      <c r="BY252" s="352">
        <v>246</v>
      </c>
      <c r="BZ252" s="289">
        <v>56100</v>
      </c>
      <c r="CA252" s="289">
        <v>61710.000000000007</v>
      </c>
      <c r="CB252" s="297">
        <v>50440</v>
      </c>
      <c r="CC252" s="297">
        <v>11270.000000000007</v>
      </c>
      <c r="CD252" s="302">
        <v>1.2234337827121333</v>
      </c>
      <c r="CE252" s="306">
        <v>53370</v>
      </c>
      <c r="CF252" s="297">
        <v>8340.0000000000073</v>
      </c>
      <c r="CG252" s="311">
        <v>1.1562675660483419</v>
      </c>
    </row>
    <row r="253" spans="5:85">
      <c r="E253" s="289">
        <v>52910</v>
      </c>
      <c r="G253" s="352">
        <v>247</v>
      </c>
      <c r="H253" s="289">
        <v>47600</v>
      </c>
      <c r="I253" s="289">
        <v>52360.000000000007</v>
      </c>
      <c r="J253" s="297">
        <v>47200</v>
      </c>
      <c r="K253" s="297">
        <v>5160.0000000000073</v>
      </c>
      <c r="L253" s="302">
        <v>1.1093220338983052</v>
      </c>
      <c r="M253" s="306">
        <v>50130</v>
      </c>
      <c r="N253" s="297">
        <v>2230.0000000000073</v>
      </c>
      <c r="O253" s="311">
        <v>1.0444843407141433</v>
      </c>
      <c r="Q253" s="352">
        <v>247</v>
      </c>
      <c r="R253" s="289">
        <v>48300</v>
      </c>
      <c r="S253" s="289">
        <v>53130.000000000007</v>
      </c>
      <c r="T253" s="297">
        <v>47210</v>
      </c>
      <c r="U253" s="297">
        <v>5920.0000000000073</v>
      </c>
      <c r="V253" s="302">
        <v>1.1253971616183012</v>
      </c>
      <c r="W253" s="306">
        <v>50140</v>
      </c>
      <c r="X253" s="297">
        <v>2990.0000000000073</v>
      </c>
      <c r="Y253" s="311">
        <v>1.0596330275229358</v>
      </c>
      <c r="AA253" s="352">
        <v>247</v>
      </c>
      <c r="AB253" s="289">
        <v>48800</v>
      </c>
      <c r="AC253" s="289">
        <v>53680.000000000007</v>
      </c>
      <c r="AD253" s="297">
        <v>49830</v>
      </c>
      <c r="AE253" s="297">
        <v>3850.0000000000073</v>
      </c>
      <c r="AF253" s="302">
        <v>1.0772626931567328</v>
      </c>
      <c r="AG253" s="306">
        <v>52760</v>
      </c>
      <c r="AH253" s="297">
        <v>920.00000000000728</v>
      </c>
      <c r="AI253" s="311">
        <v>1.0174374526156178</v>
      </c>
      <c r="AK253" s="352">
        <v>247</v>
      </c>
      <c r="AL253" s="289">
        <v>49300</v>
      </c>
      <c r="AM253" s="289">
        <v>54230.000000000007</v>
      </c>
      <c r="AN253" s="297">
        <v>49870</v>
      </c>
      <c r="AO253" s="297">
        <v>4360.0000000000073</v>
      </c>
      <c r="AP253" s="302">
        <v>1.0874273110086223</v>
      </c>
      <c r="AQ253" s="306">
        <v>52810</v>
      </c>
      <c r="AR253" s="297">
        <v>1420.0000000000073</v>
      </c>
      <c r="AS253" s="311">
        <v>1.0268888468093165</v>
      </c>
      <c r="AU253" s="352">
        <v>247</v>
      </c>
      <c r="AV253" s="289">
        <v>50300</v>
      </c>
      <c r="AW253" s="289">
        <v>55330.000000000007</v>
      </c>
      <c r="AX253" s="297">
        <v>49890</v>
      </c>
      <c r="AY253" s="297">
        <v>5440.0000000000073</v>
      </c>
      <c r="AZ253" s="302">
        <v>1.1090398877530567</v>
      </c>
      <c r="BA253" s="306">
        <v>52830</v>
      </c>
      <c r="BB253" s="297">
        <v>2500.0000000000073</v>
      </c>
      <c r="BC253" s="311">
        <v>1.0473215975771342</v>
      </c>
      <c r="BE253" s="352">
        <v>247</v>
      </c>
      <c r="BF253" s="289">
        <v>51300</v>
      </c>
      <c r="BG253" s="289">
        <v>56430.000000000007</v>
      </c>
      <c r="BH253" s="297">
        <v>50030</v>
      </c>
      <c r="BI253" s="297">
        <v>6400.0000000000073</v>
      </c>
      <c r="BJ253" s="302">
        <v>1.1279232460523687</v>
      </c>
      <c r="BK253" s="306">
        <v>52970</v>
      </c>
      <c r="BL253" s="297">
        <v>3460.0000000000073</v>
      </c>
      <c r="BM253" s="311">
        <v>1.0653199924485559</v>
      </c>
      <c r="BO253" s="352">
        <v>247</v>
      </c>
      <c r="BP253" s="289">
        <v>53800</v>
      </c>
      <c r="BQ253" s="289">
        <v>59180.000000000007</v>
      </c>
      <c r="BR253" s="297">
        <v>50420</v>
      </c>
      <c r="BS253" s="297">
        <v>8760.0000000000073</v>
      </c>
      <c r="BT253" s="302">
        <v>1.173740579135264</v>
      </c>
      <c r="BU253" s="306">
        <v>53360</v>
      </c>
      <c r="BV253" s="297">
        <v>5820.0000000000073</v>
      </c>
      <c r="BW253" s="311">
        <v>1.1090704647676164</v>
      </c>
      <c r="BY253" s="352">
        <v>247</v>
      </c>
      <c r="BZ253" s="289">
        <v>56300</v>
      </c>
      <c r="CA253" s="289">
        <v>61930.000000000007</v>
      </c>
      <c r="CB253" s="297">
        <v>50650</v>
      </c>
      <c r="CC253" s="297">
        <v>11280.000000000007</v>
      </c>
      <c r="CD253" s="302">
        <v>1.2227048371174729</v>
      </c>
      <c r="CE253" s="306">
        <v>53590</v>
      </c>
      <c r="CF253" s="297">
        <v>8340.0000000000073</v>
      </c>
      <c r="CG253" s="311">
        <v>1.1556260496361264</v>
      </c>
    </row>
    <row r="254" spans="5:85">
      <c r="E254" s="289">
        <v>53130</v>
      </c>
      <c r="G254" s="352">
        <v>248</v>
      </c>
      <c r="H254" s="289">
        <v>47800</v>
      </c>
      <c r="I254" s="289">
        <v>52580.000000000007</v>
      </c>
      <c r="J254" s="297">
        <v>47390</v>
      </c>
      <c r="K254" s="297">
        <v>5190.0000000000073</v>
      </c>
      <c r="L254" s="302">
        <v>1.1095167756910742</v>
      </c>
      <c r="M254" s="306">
        <v>50340</v>
      </c>
      <c r="N254" s="297">
        <v>2240.0000000000073</v>
      </c>
      <c r="O254" s="311">
        <v>1.0444974175605881</v>
      </c>
      <c r="Q254" s="352">
        <v>248</v>
      </c>
      <c r="R254" s="289">
        <v>48500</v>
      </c>
      <c r="S254" s="289">
        <v>53350.000000000007</v>
      </c>
      <c r="T254" s="297">
        <v>47410</v>
      </c>
      <c r="U254" s="297">
        <v>5940.0000000000073</v>
      </c>
      <c r="V254" s="302">
        <v>1.1252900232018561</v>
      </c>
      <c r="W254" s="306">
        <v>50350</v>
      </c>
      <c r="X254" s="297">
        <v>3000.0000000000073</v>
      </c>
      <c r="Y254" s="311">
        <v>1.0595829195630586</v>
      </c>
      <c r="AA254" s="352">
        <v>248</v>
      </c>
      <c r="AB254" s="289">
        <v>49000</v>
      </c>
      <c r="AC254" s="289">
        <v>53900.000000000007</v>
      </c>
      <c r="AD254" s="297">
        <v>50030</v>
      </c>
      <c r="AE254" s="297">
        <v>3870.0000000000073</v>
      </c>
      <c r="AF254" s="302">
        <v>1.0773535878472915</v>
      </c>
      <c r="AG254" s="306">
        <v>52980</v>
      </c>
      <c r="AH254" s="297">
        <v>920.00000000000728</v>
      </c>
      <c r="AI254" s="311">
        <v>1.0173650434126085</v>
      </c>
      <c r="AK254" s="352">
        <v>248</v>
      </c>
      <c r="AL254" s="289">
        <v>49500</v>
      </c>
      <c r="AM254" s="289">
        <v>54450.000000000007</v>
      </c>
      <c r="AN254" s="297">
        <v>50080</v>
      </c>
      <c r="AO254" s="297">
        <v>4370.0000000000073</v>
      </c>
      <c r="AP254" s="302">
        <v>1.0872603833865815</v>
      </c>
      <c r="AQ254" s="306">
        <v>53030</v>
      </c>
      <c r="AR254" s="297">
        <v>1420.0000000000073</v>
      </c>
      <c r="AS254" s="311">
        <v>1.0267772958702621</v>
      </c>
      <c r="AU254" s="352">
        <v>248</v>
      </c>
      <c r="AV254" s="289">
        <v>50500</v>
      </c>
      <c r="AW254" s="289">
        <v>55550.000000000007</v>
      </c>
      <c r="AX254" s="297">
        <v>50100</v>
      </c>
      <c r="AY254" s="297">
        <v>5450.0000000000073</v>
      </c>
      <c r="AZ254" s="302">
        <v>1.1087824351297406</v>
      </c>
      <c r="BA254" s="306">
        <v>53050</v>
      </c>
      <c r="BB254" s="297">
        <v>2500.0000000000073</v>
      </c>
      <c r="BC254" s="311">
        <v>1.0471253534401508</v>
      </c>
      <c r="BE254" s="352">
        <v>248</v>
      </c>
      <c r="BF254" s="289">
        <v>51500</v>
      </c>
      <c r="BG254" s="289">
        <v>56650.000000000007</v>
      </c>
      <c r="BH254" s="297">
        <v>50240</v>
      </c>
      <c r="BI254" s="297">
        <v>6410.0000000000073</v>
      </c>
      <c r="BJ254" s="302">
        <v>1.1275875796178345</v>
      </c>
      <c r="BK254" s="306">
        <v>53190</v>
      </c>
      <c r="BL254" s="297">
        <v>3460.0000000000073</v>
      </c>
      <c r="BM254" s="311">
        <v>1.0650498213949993</v>
      </c>
      <c r="BO254" s="352">
        <v>248</v>
      </c>
      <c r="BP254" s="289">
        <v>54000</v>
      </c>
      <c r="BQ254" s="289">
        <v>59400.000000000007</v>
      </c>
      <c r="BR254" s="297">
        <v>50630</v>
      </c>
      <c r="BS254" s="297">
        <v>8770.0000000000073</v>
      </c>
      <c r="BT254" s="302">
        <v>1.1732174600039504</v>
      </c>
      <c r="BU254" s="306">
        <v>53580</v>
      </c>
      <c r="BV254" s="297">
        <v>5820.0000000000073</v>
      </c>
      <c r="BW254" s="311">
        <v>1.1086226203807392</v>
      </c>
      <c r="BY254" s="352">
        <v>248</v>
      </c>
      <c r="BZ254" s="289">
        <v>56500</v>
      </c>
      <c r="CA254" s="289">
        <v>62150.000000000007</v>
      </c>
      <c r="CB254" s="297">
        <v>50860</v>
      </c>
      <c r="CC254" s="297">
        <v>11290.000000000007</v>
      </c>
      <c r="CD254" s="302">
        <v>1.2219819111285883</v>
      </c>
      <c r="CE254" s="306">
        <v>53810</v>
      </c>
      <c r="CF254" s="297">
        <v>8340.0000000000073</v>
      </c>
      <c r="CG254" s="311">
        <v>1.1549897788515147</v>
      </c>
    </row>
    <row r="255" spans="5:85">
      <c r="E255" s="289">
        <v>53350</v>
      </c>
      <c r="G255" s="352">
        <v>249</v>
      </c>
      <c r="H255" s="289">
        <v>48000</v>
      </c>
      <c r="I255" s="289">
        <v>52800.000000000007</v>
      </c>
      <c r="J255" s="297">
        <v>47590</v>
      </c>
      <c r="K255" s="297">
        <v>5210.0000000000073</v>
      </c>
      <c r="L255" s="302">
        <v>1.1094767808363104</v>
      </c>
      <c r="M255" s="306">
        <v>50550</v>
      </c>
      <c r="N255" s="297">
        <v>2250.0000000000073</v>
      </c>
      <c r="O255" s="311">
        <v>1.0445103857566767</v>
      </c>
      <c r="Q255" s="352">
        <v>249</v>
      </c>
      <c r="R255" s="289">
        <v>48700</v>
      </c>
      <c r="S255" s="289">
        <v>53570.000000000007</v>
      </c>
      <c r="T255" s="297">
        <v>47600</v>
      </c>
      <c r="U255" s="297">
        <v>5970.0000000000073</v>
      </c>
      <c r="V255" s="302">
        <v>1.1254201680672269</v>
      </c>
      <c r="W255" s="306">
        <v>50560</v>
      </c>
      <c r="X255" s="297">
        <v>3010.0000000000073</v>
      </c>
      <c r="Y255" s="311">
        <v>1.0595332278481013</v>
      </c>
      <c r="AA255" s="352">
        <v>249</v>
      </c>
      <c r="AB255" s="289">
        <v>49200</v>
      </c>
      <c r="AC255" s="289">
        <v>54120.000000000007</v>
      </c>
      <c r="AD255" s="297">
        <v>50240</v>
      </c>
      <c r="AE255" s="297">
        <v>3880.0000000000073</v>
      </c>
      <c r="AF255" s="302">
        <v>1.0772292993630572</v>
      </c>
      <c r="AG255" s="306">
        <v>53200</v>
      </c>
      <c r="AH255" s="297">
        <v>920.00000000000728</v>
      </c>
      <c r="AI255" s="311">
        <v>1.0172932330827067</v>
      </c>
      <c r="AK255" s="352">
        <v>249</v>
      </c>
      <c r="AL255" s="289">
        <v>49700</v>
      </c>
      <c r="AM255" s="289">
        <v>54670.000000000007</v>
      </c>
      <c r="AN255" s="297">
        <v>50290</v>
      </c>
      <c r="AO255" s="297">
        <v>4380.0000000000073</v>
      </c>
      <c r="AP255" s="302">
        <v>1.0870948498707496</v>
      </c>
      <c r="AQ255" s="306">
        <v>53250</v>
      </c>
      <c r="AR255" s="297">
        <v>1420.0000000000073</v>
      </c>
      <c r="AS255" s="311">
        <v>1.0266666666666666</v>
      </c>
      <c r="AU255" s="352">
        <v>249</v>
      </c>
      <c r="AV255" s="289">
        <v>50700</v>
      </c>
      <c r="AW255" s="289">
        <v>55770.000000000007</v>
      </c>
      <c r="AX255" s="297">
        <v>50310</v>
      </c>
      <c r="AY255" s="297">
        <v>5460.0000000000073</v>
      </c>
      <c r="AZ255" s="302">
        <v>1.1085271317829457</v>
      </c>
      <c r="BA255" s="306">
        <v>53270</v>
      </c>
      <c r="BB255" s="297">
        <v>2500.0000000000073</v>
      </c>
      <c r="BC255" s="311">
        <v>1.0469307302421627</v>
      </c>
      <c r="BE255" s="352">
        <v>249</v>
      </c>
      <c r="BF255" s="289">
        <v>51700</v>
      </c>
      <c r="BG255" s="289">
        <v>56870.000000000007</v>
      </c>
      <c r="BH255" s="297">
        <v>50450</v>
      </c>
      <c r="BI255" s="297">
        <v>6420.0000000000073</v>
      </c>
      <c r="BJ255" s="302">
        <v>1.1272547076313182</v>
      </c>
      <c r="BK255" s="306">
        <v>53410</v>
      </c>
      <c r="BL255" s="297">
        <v>3460.0000000000073</v>
      </c>
      <c r="BM255" s="311">
        <v>1.0647818760531738</v>
      </c>
      <c r="BO255" s="352">
        <v>249</v>
      </c>
      <c r="BP255" s="289">
        <v>54200</v>
      </c>
      <c r="BQ255" s="289">
        <v>59620.000000000007</v>
      </c>
      <c r="BR255" s="297">
        <v>50840</v>
      </c>
      <c r="BS255" s="297">
        <v>8780.0000000000073</v>
      </c>
      <c r="BT255" s="302">
        <v>1.1726986624704958</v>
      </c>
      <c r="BU255" s="306">
        <v>53800</v>
      </c>
      <c r="BV255" s="297">
        <v>5820.0000000000073</v>
      </c>
      <c r="BW255" s="311">
        <v>1.1081784386617102</v>
      </c>
      <c r="BY255" s="352">
        <v>249</v>
      </c>
      <c r="BZ255" s="289">
        <v>56700</v>
      </c>
      <c r="CA255" s="289">
        <v>62370.000000000007</v>
      </c>
      <c r="CB255" s="297">
        <v>51070</v>
      </c>
      <c r="CC255" s="297">
        <v>11300.000000000007</v>
      </c>
      <c r="CD255" s="302">
        <v>1.2212649304875662</v>
      </c>
      <c r="CE255" s="306">
        <v>54030</v>
      </c>
      <c r="CF255" s="297">
        <v>8340.0000000000073</v>
      </c>
      <c r="CG255" s="311">
        <v>1.1543586896168796</v>
      </c>
    </row>
    <row r="256" spans="5:85">
      <c r="E256" s="289">
        <v>53570</v>
      </c>
      <c r="G256" s="352">
        <v>250</v>
      </c>
      <c r="H256" s="289">
        <v>48200</v>
      </c>
      <c r="I256" s="289">
        <v>53020.000000000007</v>
      </c>
      <c r="J256" s="297">
        <v>47790</v>
      </c>
      <c r="K256" s="297">
        <v>5230.0000000000073</v>
      </c>
      <c r="L256" s="302">
        <v>1.1094371207365559</v>
      </c>
      <c r="M256" s="306">
        <v>50760</v>
      </c>
      <c r="N256" s="297">
        <v>2260.0000000000073</v>
      </c>
      <c r="O256" s="311">
        <v>1.0445232466509065</v>
      </c>
      <c r="Q256" s="352">
        <v>250</v>
      </c>
      <c r="R256" s="289">
        <v>48900</v>
      </c>
      <c r="S256" s="289">
        <v>53790.000000000007</v>
      </c>
      <c r="T256" s="297">
        <v>47800</v>
      </c>
      <c r="U256" s="297">
        <v>5990.0000000000073</v>
      </c>
      <c r="V256" s="302">
        <v>1.1253138075313807</v>
      </c>
      <c r="W256" s="306">
        <v>50770</v>
      </c>
      <c r="X256" s="297">
        <v>3020.0000000000073</v>
      </c>
      <c r="Y256" s="311">
        <v>1.0594839472129209</v>
      </c>
      <c r="AA256" s="352">
        <v>250</v>
      </c>
      <c r="AB256" s="289">
        <v>49400</v>
      </c>
      <c r="AC256" s="289">
        <v>54340.000000000007</v>
      </c>
      <c r="AD256" s="297">
        <v>50450</v>
      </c>
      <c r="AE256" s="297">
        <v>3890.0000000000073</v>
      </c>
      <c r="AF256" s="302">
        <v>1.0771060455896928</v>
      </c>
      <c r="AG256" s="306">
        <v>53420</v>
      </c>
      <c r="AH256" s="297">
        <v>920.00000000000728</v>
      </c>
      <c r="AI256" s="311">
        <v>1.0172220142268813</v>
      </c>
      <c r="AK256" s="352">
        <v>250</v>
      </c>
      <c r="AL256" s="289">
        <v>49900</v>
      </c>
      <c r="AM256" s="289">
        <v>54890.000000000007</v>
      </c>
      <c r="AN256" s="297">
        <v>50500</v>
      </c>
      <c r="AO256" s="297">
        <v>4390.0000000000073</v>
      </c>
      <c r="AP256" s="302">
        <v>1.086930693069307</v>
      </c>
      <c r="AQ256" s="306">
        <v>53470</v>
      </c>
      <c r="AR256" s="297">
        <v>1420.0000000000073</v>
      </c>
      <c r="AS256" s="311">
        <v>1.0265569478212082</v>
      </c>
      <c r="AU256" s="352">
        <v>250</v>
      </c>
      <c r="AV256" s="289">
        <v>50900</v>
      </c>
      <c r="AW256" s="289">
        <v>55990.000000000007</v>
      </c>
      <c r="AX256" s="297">
        <v>50520</v>
      </c>
      <c r="AY256" s="297">
        <v>5470.0000000000073</v>
      </c>
      <c r="AZ256" s="302">
        <v>1.1082739509105304</v>
      </c>
      <c r="BA256" s="306">
        <v>53490</v>
      </c>
      <c r="BB256" s="297">
        <v>2500.0000000000073</v>
      </c>
      <c r="BC256" s="311">
        <v>1.0467377079828004</v>
      </c>
      <c r="BE256" s="352">
        <v>250</v>
      </c>
      <c r="BF256" s="289">
        <v>51900</v>
      </c>
      <c r="BG256" s="289">
        <v>57090.000000000007</v>
      </c>
      <c r="BH256" s="297">
        <v>50660</v>
      </c>
      <c r="BI256" s="297">
        <v>6430.0000000000073</v>
      </c>
      <c r="BJ256" s="302">
        <v>1.1269245953414924</v>
      </c>
      <c r="BK256" s="306">
        <v>53630</v>
      </c>
      <c r="BL256" s="297">
        <v>3460.0000000000073</v>
      </c>
      <c r="BM256" s="311">
        <v>1.0645161290322582</v>
      </c>
      <c r="BO256" s="352">
        <v>250</v>
      </c>
      <c r="BP256" s="289">
        <v>54400</v>
      </c>
      <c r="BQ256" s="289">
        <v>59840.000000000007</v>
      </c>
      <c r="BR256" s="297">
        <v>51050</v>
      </c>
      <c r="BS256" s="297">
        <v>8790.0000000000073</v>
      </c>
      <c r="BT256" s="302">
        <v>1.1721841332027425</v>
      </c>
      <c r="BU256" s="306">
        <v>54020</v>
      </c>
      <c r="BV256" s="297">
        <v>5820.0000000000073</v>
      </c>
      <c r="BW256" s="311">
        <v>1.1077378748611626</v>
      </c>
      <c r="BY256" s="352">
        <v>250</v>
      </c>
      <c r="BZ256" s="289">
        <v>56900</v>
      </c>
      <c r="CA256" s="289">
        <v>62590.000000000007</v>
      </c>
      <c r="CB256" s="297">
        <v>51280</v>
      </c>
      <c r="CC256" s="297">
        <v>11310.000000000007</v>
      </c>
      <c r="CD256" s="302">
        <v>1.2205538221528862</v>
      </c>
      <c r="CE256" s="306">
        <v>54250</v>
      </c>
      <c r="CF256" s="297">
        <v>8340.0000000000073</v>
      </c>
      <c r="CG256" s="311">
        <v>1.1537327188940094</v>
      </c>
    </row>
  </sheetData>
  <mergeCells count="16">
    <mergeCell ref="J4:L4"/>
    <mergeCell ref="M4:O4"/>
    <mergeCell ref="T4:V4"/>
    <mergeCell ref="W4:Y4"/>
    <mergeCell ref="AD4:AF4"/>
    <mergeCell ref="AG4:AI4"/>
    <mergeCell ref="AN4:AP4"/>
    <mergeCell ref="AQ4:AS4"/>
    <mergeCell ref="AX4:AZ4"/>
    <mergeCell ref="BA4:BC4"/>
    <mergeCell ref="BH4:BJ4"/>
    <mergeCell ref="BK4:BM4"/>
    <mergeCell ref="BR4:BT4"/>
    <mergeCell ref="BU4:BW4"/>
    <mergeCell ref="CB4:CD4"/>
    <mergeCell ref="CE4:CG4"/>
  </mergeCells>
  <phoneticPr fontId="20" type="Hiragana"/>
  <conditionalFormatting sqref="L1:L1048575">
    <cfRule type="top10" dxfId="95" priority="31" percent="1" bottom="1" rank="10"/>
    <cfRule type="top10" dxfId="94" priority="32" percent="1" rank="10"/>
  </conditionalFormatting>
  <conditionalFormatting sqref="O1 O3:O1048575">
    <cfRule type="top10" dxfId="93" priority="30" percent="1" rank="10"/>
    <cfRule type="top10" dxfId="92" priority="29" percent="1" bottom="1" rank="10"/>
  </conditionalFormatting>
  <conditionalFormatting sqref="V1:V1048575">
    <cfRule type="top10" dxfId="91" priority="27" percent="1" bottom="1" rank="10"/>
    <cfRule type="top10" dxfId="90" priority="28" percent="1" rank="10"/>
  </conditionalFormatting>
  <conditionalFormatting sqref="Y3:Y1048575 Y1">
    <cfRule type="top10" dxfId="89" priority="26" percent="1" rank="10"/>
    <cfRule type="top10" dxfId="88" priority="25" percent="1" bottom="1" rank="10"/>
  </conditionalFormatting>
  <conditionalFormatting sqref="AF1:AF1048575">
    <cfRule type="top10" dxfId="87" priority="23" percent="1" bottom="1" rank="10"/>
    <cfRule type="top10" dxfId="86" priority="24" percent="1" rank="10"/>
  </conditionalFormatting>
  <conditionalFormatting sqref="AI1 AI3:AI1048575">
    <cfRule type="top10" dxfId="85" priority="22" percent="1" rank="10"/>
    <cfRule type="top10" dxfId="84" priority="21" percent="1" bottom="1" rank="10"/>
  </conditionalFormatting>
  <conditionalFormatting sqref="AP1:AP1048575">
    <cfRule type="top10" dxfId="83" priority="19" percent="1" bottom="1" rank="10"/>
    <cfRule type="top10" dxfId="82" priority="20" percent="1" rank="10"/>
  </conditionalFormatting>
  <conditionalFormatting sqref="AS3:AS1048575 AS1">
    <cfRule type="top10" dxfId="81" priority="18" percent="1" rank="10"/>
    <cfRule type="top10" dxfId="80" priority="17" percent="1" bottom="1" rank="10"/>
  </conditionalFormatting>
  <conditionalFormatting sqref="AZ1:AZ1048575">
    <cfRule type="top10" dxfId="79" priority="15" percent="1" bottom="1" rank="10"/>
    <cfRule type="top10" dxfId="78" priority="16" percent="1" rank="10"/>
  </conditionalFormatting>
  <conditionalFormatting sqref="BC1 BC3:BC1048575">
    <cfRule type="top10" dxfId="77" priority="14" percent="1" rank="10"/>
    <cfRule type="top10" dxfId="76" priority="13" percent="1" bottom="1" rank="10"/>
  </conditionalFormatting>
  <conditionalFormatting sqref="BJ1:BJ1048575">
    <cfRule type="top10" dxfId="75" priority="11" percent="1" bottom="1" rank="10"/>
    <cfRule type="top10" dxfId="74" priority="12" percent="1" rank="10"/>
  </conditionalFormatting>
  <conditionalFormatting sqref="BM3:BM1048575 BM1">
    <cfRule type="top10" dxfId="73" priority="10" percent="1" rank="10"/>
    <cfRule type="top10" dxfId="72" priority="9" percent="1" bottom="1" rank="10"/>
  </conditionalFormatting>
  <conditionalFormatting sqref="BT1:BT1048575">
    <cfRule type="top10" dxfId="71" priority="7" percent="1" bottom="1" rank="10"/>
    <cfRule type="top10" dxfId="70" priority="8" percent="1" rank="10"/>
  </conditionalFormatting>
  <conditionalFormatting sqref="BW1 BW3:BW1048575">
    <cfRule type="top10" dxfId="69" priority="6" percent="1" rank="10"/>
    <cfRule type="top10" dxfId="68" priority="5" percent="1" bottom="1" rank="10"/>
  </conditionalFormatting>
  <conditionalFormatting sqref="CD1:CD1048575">
    <cfRule type="top10" dxfId="67" priority="3" percent="1" bottom="1" rank="10"/>
    <cfRule type="top10" dxfId="66" priority="4" percent="1" rank="10"/>
  </conditionalFormatting>
  <conditionalFormatting sqref="CG3:CG1048575 CG1">
    <cfRule type="top10" dxfId="65" priority="2" percent="1" rank="10"/>
    <cfRule type="top10" dxfId="64" priority="1" percent="1" bottom="1" rank="10"/>
  </conditionalFormatting>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50"/>
  </sheetPr>
  <dimension ref="B2:CG256"/>
  <sheetViews>
    <sheetView workbookViewId="0">
      <selection activeCell="E61" sqref="E61"/>
    </sheetView>
  </sheetViews>
  <sheetFormatPr defaultRowHeight="13.5"/>
  <cols>
    <col min="1" max="1" width="2" style="349" customWidth="1"/>
    <col min="2" max="3" width="9" style="206" customWidth="1"/>
    <col min="4" max="4" width="2" style="349" customWidth="1"/>
    <col min="5" max="5" width="9" style="282" hidden="1" customWidth="1" outlineLevel="1"/>
    <col min="6" max="6" width="2.375" style="349" customWidth="1" collapsed="1"/>
    <col min="7" max="7" width="6.375" style="349" bestFit="1" customWidth="1"/>
    <col min="8" max="8" width="7.25" style="282" hidden="1" bestFit="1" customWidth="1"/>
    <col min="9" max="9" width="9" style="282" customWidth="1"/>
    <col min="10" max="11" width="9" style="283" customWidth="1"/>
    <col min="12" max="12" width="9" style="284" customWidth="1"/>
    <col min="13" max="13" width="9" style="283" customWidth="1"/>
    <col min="14" max="14" width="9" style="349" customWidth="1"/>
    <col min="15" max="15" width="9" style="284" customWidth="1"/>
    <col min="16" max="16" width="9" style="349" customWidth="1"/>
    <col min="17" max="17" width="6.375" style="349" bestFit="1" customWidth="1"/>
    <col min="18" max="18" width="7.25" style="282" hidden="1" bestFit="1" customWidth="1"/>
    <col min="19" max="19" width="9" style="282" customWidth="1"/>
    <col min="20" max="21" width="9" style="283" customWidth="1"/>
    <col min="22" max="22" width="9" style="284" customWidth="1"/>
    <col min="23" max="23" width="9" style="283" customWidth="1"/>
    <col min="24" max="24" width="9" style="349" customWidth="1"/>
    <col min="25" max="25" width="9" style="284" customWidth="1"/>
    <col min="26" max="26" width="9" style="349" customWidth="1"/>
    <col min="27" max="27" width="6.375" style="349" bestFit="1" customWidth="1"/>
    <col min="28" max="28" width="7.25" style="282" hidden="1" bestFit="1" customWidth="1"/>
    <col min="29" max="29" width="9" style="282" customWidth="1"/>
    <col min="30" max="31" width="9" style="283" customWidth="1"/>
    <col min="32" max="32" width="9" style="284" customWidth="1"/>
    <col min="33" max="33" width="9" style="283" customWidth="1"/>
    <col min="34" max="34" width="9" style="349" customWidth="1"/>
    <col min="35" max="35" width="9" style="284" customWidth="1"/>
    <col min="36" max="36" width="9" style="349" customWidth="1"/>
    <col min="37" max="37" width="6.375" style="349" bestFit="1" customWidth="1"/>
    <col min="38" max="38" width="7.25" style="282" hidden="1" bestFit="1" customWidth="1"/>
    <col min="39" max="39" width="9" style="282" customWidth="1"/>
    <col min="40" max="41" width="9" style="283" customWidth="1"/>
    <col min="42" max="42" width="9" style="284" customWidth="1"/>
    <col min="43" max="43" width="9" style="283" customWidth="1"/>
    <col min="44" max="44" width="9" style="349" customWidth="1"/>
    <col min="45" max="45" width="9" style="284" customWidth="1"/>
    <col min="46" max="46" width="9" style="349" customWidth="1"/>
    <col min="47" max="47" width="6.375" style="349" bestFit="1" customWidth="1"/>
    <col min="48" max="48" width="7.25" style="282" hidden="1" bestFit="1" customWidth="1"/>
    <col min="49" max="49" width="9" style="282" customWidth="1"/>
    <col min="50" max="51" width="9" style="283" customWidth="1"/>
    <col min="52" max="52" width="9" style="284" customWidth="1"/>
    <col min="53" max="53" width="9" style="283" customWidth="1"/>
    <col min="54" max="54" width="9" style="349" customWidth="1"/>
    <col min="55" max="55" width="9" style="284" customWidth="1"/>
    <col min="56" max="56" width="9" style="349" customWidth="1"/>
    <col min="57" max="57" width="6.375" style="349" bestFit="1" customWidth="1"/>
    <col min="58" max="58" width="7.25" style="282" hidden="1" bestFit="1" customWidth="1"/>
    <col min="59" max="59" width="9" style="282" customWidth="1"/>
    <col min="60" max="61" width="9" style="283" customWidth="1"/>
    <col min="62" max="62" width="9" style="284" customWidth="1"/>
    <col min="63" max="63" width="9" style="283" customWidth="1"/>
    <col min="64" max="64" width="9" style="349" customWidth="1"/>
    <col min="65" max="65" width="9" style="284" customWidth="1"/>
    <col min="66" max="66" width="9" style="349" customWidth="1"/>
    <col min="67" max="67" width="6.375" style="349" bestFit="1" customWidth="1"/>
    <col min="68" max="68" width="7.25" style="282" hidden="1" bestFit="1" customWidth="1"/>
    <col min="69" max="69" width="9" style="282" customWidth="1"/>
    <col min="70" max="71" width="9" style="283" customWidth="1"/>
    <col min="72" max="72" width="9" style="284" customWidth="1"/>
    <col min="73" max="73" width="9" style="283" customWidth="1"/>
    <col min="74" max="74" width="9" style="349" customWidth="1"/>
    <col min="75" max="75" width="9" style="284" customWidth="1"/>
    <col min="76" max="76" width="9" style="349" customWidth="1"/>
    <col min="77" max="77" width="6.375" style="349" bestFit="1" customWidth="1"/>
    <col min="78" max="78" width="7.25" style="282" hidden="1" bestFit="1" customWidth="1"/>
    <col min="79" max="79" width="9" style="282" customWidth="1"/>
    <col min="80" max="81" width="9" style="283" customWidth="1"/>
    <col min="82" max="82" width="9" style="284" customWidth="1"/>
    <col min="83" max="83" width="9" style="283" customWidth="1"/>
    <col min="84" max="84" width="9" style="349" customWidth="1"/>
    <col min="85" max="85" width="9" style="284" customWidth="1"/>
    <col min="86" max="16384" width="9" style="349" customWidth="1"/>
  </cols>
  <sheetData>
    <row r="2" spans="2:85">
      <c r="E2" s="286" t="s">
        <v>263</v>
      </c>
      <c r="G2" s="352" t="s">
        <v>280</v>
      </c>
      <c r="H2" s="289"/>
      <c r="I2" s="286" t="s">
        <v>263</v>
      </c>
      <c r="O2" s="293" t="s">
        <v>263</v>
      </c>
      <c r="Q2" s="352" t="s">
        <v>280</v>
      </c>
      <c r="R2" s="289"/>
      <c r="S2" s="286" t="s">
        <v>39</v>
      </c>
      <c r="Y2" s="293" t="s">
        <v>39</v>
      </c>
      <c r="AA2" s="352" t="s">
        <v>280</v>
      </c>
      <c r="AB2" s="289"/>
      <c r="AC2" s="286" t="s">
        <v>111</v>
      </c>
      <c r="AI2" s="293" t="s">
        <v>111</v>
      </c>
      <c r="AK2" s="352" t="s">
        <v>280</v>
      </c>
      <c r="AL2" s="289"/>
      <c r="AM2" s="286" t="s">
        <v>264</v>
      </c>
      <c r="AS2" s="293" t="s">
        <v>264</v>
      </c>
      <c r="AU2" s="352" t="s">
        <v>280</v>
      </c>
      <c r="AV2" s="289"/>
      <c r="AW2" s="286" t="s">
        <v>265</v>
      </c>
      <c r="BC2" s="293" t="s">
        <v>265</v>
      </c>
      <c r="BE2" s="352" t="s">
        <v>280</v>
      </c>
      <c r="BF2" s="289"/>
      <c r="BG2" s="286" t="s">
        <v>235</v>
      </c>
      <c r="BM2" s="293" t="s">
        <v>235</v>
      </c>
      <c r="BO2" s="352" t="s">
        <v>280</v>
      </c>
      <c r="BP2" s="289"/>
      <c r="BQ2" s="286" t="s">
        <v>266</v>
      </c>
      <c r="BW2" s="293" t="s">
        <v>266</v>
      </c>
      <c r="BY2" s="352" t="s">
        <v>280</v>
      </c>
      <c r="BZ2" s="289"/>
      <c r="CA2" s="286" t="s">
        <v>217</v>
      </c>
      <c r="CG2" s="293" t="s">
        <v>217</v>
      </c>
    </row>
    <row r="3" spans="2:85">
      <c r="E3" s="287"/>
      <c r="I3" s="287"/>
      <c r="S3" s="287"/>
      <c r="AC3" s="287"/>
      <c r="AM3" s="287"/>
      <c r="AW3" s="287"/>
      <c r="BG3" s="287"/>
      <c r="BQ3" s="287"/>
      <c r="CA3" s="287"/>
    </row>
    <row r="4" spans="2:85">
      <c r="E4" s="288" t="s">
        <v>278</v>
      </c>
      <c r="I4" s="288" t="s">
        <v>278</v>
      </c>
      <c r="J4" s="296" t="s">
        <v>65</v>
      </c>
      <c r="K4" s="296"/>
      <c r="L4" s="300"/>
      <c r="M4" s="305" t="s">
        <v>282</v>
      </c>
      <c r="N4" s="296"/>
      <c r="O4" s="309"/>
      <c r="S4" s="288" t="s">
        <v>284</v>
      </c>
      <c r="T4" s="296" t="s">
        <v>65</v>
      </c>
      <c r="U4" s="296"/>
      <c r="V4" s="300"/>
      <c r="W4" s="305" t="s">
        <v>282</v>
      </c>
      <c r="X4" s="296"/>
      <c r="Y4" s="309"/>
      <c r="AC4" s="288" t="s">
        <v>284</v>
      </c>
      <c r="AD4" s="296" t="s">
        <v>65</v>
      </c>
      <c r="AE4" s="296"/>
      <c r="AF4" s="300"/>
      <c r="AG4" s="305" t="s">
        <v>282</v>
      </c>
      <c r="AH4" s="296"/>
      <c r="AI4" s="309"/>
      <c r="AM4" s="288" t="s">
        <v>284</v>
      </c>
      <c r="AN4" s="296" t="s">
        <v>65</v>
      </c>
      <c r="AO4" s="296"/>
      <c r="AP4" s="300"/>
      <c r="AQ4" s="305" t="s">
        <v>282</v>
      </c>
      <c r="AR4" s="296"/>
      <c r="AS4" s="309"/>
      <c r="AW4" s="288" t="s">
        <v>284</v>
      </c>
      <c r="AX4" s="296" t="s">
        <v>65</v>
      </c>
      <c r="AY4" s="296"/>
      <c r="AZ4" s="300"/>
      <c r="BA4" s="305" t="s">
        <v>282</v>
      </c>
      <c r="BB4" s="296"/>
      <c r="BC4" s="309"/>
      <c r="BG4" s="288" t="s">
        <v>284</v>
      </c>
      <c r="BH4" s="296" t="s">
        <v>65</v>
      </c>
      <c r="BI4" s="296"/>
      <c r="BJ4" s="300"/>
      <c r="BK4" s="305" t="s">
        <v>282</v>
      </c>
      <c r="BL4" s="296"/>
      <c r="BM4" s="309"/>
      <c r="BQ4" s="288" t="s">
        <v>284</v>
      </c>
      <c r="BR4" s="296" t="s">
        <v>65</v>
      </c>
      <c r="BS4" s="296"/>
      <c r="BT4" s="300"/>
      <c r="BU4" s="305" t="s">
        <v>282</v>
      </c>
      <c r="BV4" s="296"/>
      <c r="BW4" s="309"/>
      <c r="CA4" s="288" t="s">
        <v>284</v>
      </c>
      <c r="CB4" s="296" t="s">
        <v>65</v>
      </c>
      <c r="CC4" s="296"/>
      <c r="CD4" s="300"/>
      <c r="CE4" s="305" t="s">
        <v>282</v>
      </c>
      <c r="CF4" s="296"/>
      <c r="CG4" s="309"/>
    </row>
    <row r="5" spans="2:85">
      <c r="E5" s="288" t="s">
        <v>283</v>
      </c>
      <c r="G5" s="293" t="s">
        <v>279</v>
      </c>
      <c r="H5" s="288" t="s">
        <v>136</v>
      </c>
      <c r="I5" s="288" t="s">
        <v>283</v>
      </c>
      <c r="J5" s="296" t="s">
        <v>283</v>
      </c>
      <c r="K5" s="296" t="s">
        <v>281</v>
      </c>
      <c r="L5" s="301" t="str">
        <v>改定率</v>
      </c>
      <c r="M5" s="305" t="s">
        <v>283</v>
      </c>
      <c r="N5" s="293" t="s">
        <v>281</v>
      </c>
      <c r="O5" s="310" t="str">
        <v>改定率</v>
      </c>
      <c r="Q5" s="293" t="s">
        <v>279</v>
      </c>
      <c r="R5" s="288" t="s">
        <v>136</v>
      </c>
      <c r="S5" s="288" t="s">
        <v>285</v>
      </c>
      <c r="T5" s="296" t="s">
        <v>283</v>
      </c>
      <c r="U5" s="296" t="s">
        <v>281</v>
      </c>
      <c r="V5" s="301" t="str">
        <v>改定率</v>
      </c>
      <c r="W5" s="305" t="s">
        <v>283</v>
      </c>
      <c r="X5" s="293" t="s">
        <v>281</v>
      </c>
      <c r="Y5" s="310" t="str">
        <v>改定率</v>
      </c>
      <c r="AA5" s="293" t="s">
        <v>279</v>
      </c>
      <c r="AB5" s="288" t="s">
        <v>136</v>
      </c>
      <c r="AC5" s="288" t="s">
        <v>285</v>
      </c>
      <c r="AD5" s="296" t="s">
        <v>283</v>
      </c>
      <c r="AE5" s="296" t="s">
        <v>281</v>
      </c>
      <c r="AF5" s="301" t="str">
        <v>改定率</v>
      </c>
      <c r="AG5" s="305" t="s">
        <v>283</v>
      </c>
      <c r="AH5" s="293" t="s">
        <v>281</v>
      </c>
      <c r="AI5" s="310" t="str">
        <v>改定率</v>
      </c>
      <c r="AK5" s="293" t="s">
        <v>279</v>
      </c>
      <c r="AL5" s="288" t="s">
        <v>136</v>
      </c>
      <c r="AM5" s="288" t="s">
        <v>285</v>
      </c>
      <c r="AN5" s="296" t="s">
        <v>283</v>
      </c>
      <c r="AO5" s="296" t="s">
        <v>281</v>
      </c>
      <c r="AP5" s="301" t="str">
        <v>改定率</v>
      </c>
      <c r="AQ5" s="305" t="s">
        <v>283</v>
      </c>
      <c r="AR5" s="293" t="s">
        <v>281</v>
      </c>
      <c r="AS5" s="310" t="str">
        <v>改定率</v>
      </c>
      <c r="AU5" s="293" t="s">
        <v>279</v>
      </c>
      <c r="AV5" s="288" t="s">
        <v>136</v>
      </c>
      <c r="AW5" s="288" t="s">
        <v>285</v>
      </c>
      <c r="AX5" s="296" t="s">
        <v>283</v>
      </c>
      <c r="AY5" s="296" t="s">
        <v>281</v>
      </c>
      <c r="AZ5" s="301" t="str">
        <v>改定率</v>
      </c>
      <c r="BA5" s="305" t="s">
        <v>283</v>
      </c>
      <c r="BB5" s="293" t="s">
        <v>281</v>
      </c>
      <c r="BC5" s="310" t="str">
        <v>改定率</v>
      </c>
      <c r="BE5" s="293" t="s">
        <v>279</v>
      </c>
      <c r="BF5" s="288" t="s">
        <v>136</v>
      </c>
      <c r="BG5" s="288" t="s">
        <v>285</v>
      </c>
      <c r="BH5" s="296" t="s">
        <v>283</v>
      </c>
      <c r="BI5" s="296" t="s">
        <v>281</v>
      </c>
      <c r="BJ5" s="301" t="str">
        <v>改定率</v>
      </c>
      <c r="BK5" s="305" t="s">
        <v>283</v>
      </c>
      <c r="BL5" s="293" t="s">
        <v>281</v>
      </c>
      <c r="BM5" s="310" t="str">
        <v>改定率</v>
      </c>
      <c r="BO5" s="293" t="s">
        <v>279</v>
      </c>
      <c r="BP5" s="288" t="s">
        <v>136</v>
      </c>
      <c r="BQ5" s="288" t="s">
        <v>285</v>
      </c>
      <c r="BR5" s="296" t="s">
        <v>283</v>
      </c>
      <c r="BS5" s="296" t="s">
        <v>281</v>
      </c>
      <c r="BT5" s="301" t="str">
        <v>改定率</v>
      </c>
      <c r="BU5" s="305" t="s">
        <v>283</v>
      </c>
      <c r="BV5" s="293" t="s">
        <v>281</v>
      </c>
      <c r="BW5" s="310" t="str">
        <v>改定率</v>
      </c>
      <c r="BY5" s="293" t="s">
        <v>279</v>
      </c>
      <c r="BZ5" s="288" t="s">
        <v>136</v>
      </c>
      <c r="CA5" s="288" t="s">
        <v>285</v>
      </c>
      <c r="CB5" s="296" t="s">
        <v>283</v>
      </c>
      <c r="CC5" s="296" t="s">
        <v>281</v>
      </c>
      <c r="CD5" s="301" t="str">
        <v>改定率</v>
      </c>
      <c r="CE5" s="305" t="s">
        <v>283</v>
      </c>
      <c r="CF5" s="293" t="s">
        <v>281</v>
      </c>
      <c r="CG5" s="310" t="str">
        <v>改定率</v>
      </c>
    </row>
    <row r="6" spans="2:85">
      <c r="B6" s="350" t="s">
        <v>277</v>
      </c>
      <c r="C6" s="351"/>
      <c r="E6" s="289">
        <v>1980</v>
      </c>
      <c r="G6" s="352">
        <v>0</v>
      </c>
      <c r="H6" s="289">
        <v>1800</v>
      </c>
      <c r="I6" s="289">
        <v>1980.0000000000002</v>
      </c>
      <c r="J6" s="297">
        <v>1480</v>
      </c>
      <c r="K6" s="297">
        <v>500.00000000000023</v>
      </c>
      <c r="L6" s="302">
        <v>1.3378378378378379</v>
      </c>
      <c r="M6" s="306">
        <v>1810</v>
      </c>
      <c r="N6" s="297">
        <v>170.00000000000023</v>
      </c>
      <c r="O6" s="311">
        <v>1.0939226519337018</v>
      </c>
      <c r="Q6" s="352">
        <v>0</v>
      </c>
      <c r="R6" s="289">
        <v>1800</v>
      </c>
      <c r="S6" s="289">
        <v>1980.0000000000002</v>
      </c>
      <c r="T6" s="297">
        <v>1490</v>
      </c>
      <c r="U6" s="297">
        <v>490.00000000000023</v>
      </c>
      <c r="V6" s="302">
        <v>1.3288590604026846</v>
      </c>
      <c r="W6" s="306">
        <v>1820</v>
      </c>
      <c r="X6" s="297">
        <v>160.00000000000023</v>
      </c>
      <c r="Y6" s="311">
        <v>1.087912087912088</v>
      </c>
      <c r="AA6" s="352">
        <v>0</v>
      </c>
      <c r="AB6" s="289">
        <v>2500</v>
      </c>
      <c r="AC6" s="289">
        <v>2750</v>
      </c>
      <c r="AD6" s="297">
        <v>1500</v>
      </c>
      <c r="AE6" s="297">
        <v>1250</v>
      </c>
      <c r="AF6" s="302">
        <v>1.8333333333333333</v>
      </c>
      <c r="AG6" s="306">
        <v>1830</v>
      </c>
      <c r="AH6" s="297">
        <v>920</v>
      </c>
      <c r="AI6" s="311">
        <v>1.5027322404371584</v>
      </c>
      <c r="AK6" s="352">
        <v>0</v>
      </c>
      <c r="AL6" s="289">
        <v>3000</v>
      </c>
      <c r="AM6" s="289">
        <v>3300.0000000000005</v>
      </c>
      <c r="AN6" s="297">
        <v>1550</v>
      </c>
      <c r="AO6" s="297">
        <v>1750.0000000000005</v>
      </c>
      <c r="AP6" s="302">
        <v>2.1290322580645165</v>
      </c>
      <c r="AQ6" s="306">
        <v>1880</v>
      </c>
      <c r="AR6" s="297">
        <v>1420.0000000000005</v>
      </c>
      <c r="AS6" s="311">
        <v>1.7553191489361704</v>
      </c>
      <c r="AU6" s="352">
        <v>0</v>
      </c>
      <c r="AV6" s="289">
        <v>4000</v>
      </c>
      <c r="AW6" s="289">
        <v>4400</v>
      </c>
      <c r="AX6" s="297">
        <v>1570</v>
      </c>
      <c r="AY6" s="297">
        <v>2830</v>
      </c>
      <c r="AZ6" s="302">
        <v>2.8025477707006368</v>
      </c>
      <c r="BA6" s="306">
        <v>1900</v>
      </c>
      <c r="BB6" s="297">
        <v>2500</v>
      </c>
      <c r="BC6" s="311">
        <v>2.3157894736842106</v>
      </c>
      <c r="BE6" s="352">
        <v>0</v>
      </c>
      <c r="BF6" s="289">
        <v>5000</v>
      </c>
      <c r="BG6" s="289">
        <v>5500</v>
      </c>
      <c r="BH6" s="297">
        <v>1710</v>
      </c>
      <c r="BI6" s="297">
        <v>3790</v>
      </c>
      <c r="BJ6" s="302">
        <v>3.2163742690058479</v>
      </c>
      <c r="BK6" s="306">
        <v>2040</v>
      </c>
      <c r="BL6" s="297">
        <v>3460</v>
      </c>
      <c r="BM6" s="311">
        <v>2.6960784313725492</v>
      </c>
      <c r="BO6" s="352">
        <v>0</v>
      </c>
      <c r="BP6" s="289">
        <v>7500</v>
      </c>
      <c r="BQ6" s="289">
        <v>8250</v>
      </c>
      <c r="BR6" s="297">
        <v>2100</v>
      </c>
      <c r="BS6" s="297">
        <v>6150</v>
      </c>
      <c r="BT6" s="302">
        <v>3.9285714285714284</v>
      </c>
      <c r="BU6" s="306">
        <v>2430</v>
      </c>
      <c r="BV6" s="297">
        <v>5820</v>
      </c>
      <c r="BW6" s="311">
        <v>3.3950617283950617</v>
      </c>
      <c r="BY6" s="352">
        <v>0</v>
      </c>
      <c r="BZ6" s="289">
        <v>10000</v>
      </c>
      <c r="CA6" s="289">
        <v>11000</v>
      </c>
      <c r="CB6" s="297">
        <v>2330</v>
      </c>
      <c r="CC6" s="297">
        <v>8670</v>
      </c>
      <c r="CD6" s="302">
        <v>4.7210300429184553</v>
      </c>
      <c r="CE6" s="306">
        <v>2660</v>
      </c>
      <c r="CF6" s="297">
        <v>8340</v>
      </c>
      <c r="CG6" s="311">
        <v>4.1353383458646613</v>
      </c>
    </row>
    <row r="7" spans="2:85">
      <c r="B7" s="278" t="s">
        <v>263</v>
      </c>
      <c r="C7" s="280">
        <v>1800</v>
      </c>
      <c r="E7" s="289">
        <v>1980</v>
      </c>
      <c r="G7" s="352">
        <v>1</v>
      </c>
      <c r="H7" s="289">
        <v>1800</v>
      </c>
      <c r="I7" s="289">
        <v>1980.0000000000002</v>
      </c>
      <c r="J7" s="297">
        <v>1480</v>
      </c>
      <c r="K7" s="297">
        <v>500.00000000000023</v>
      </c>
      <c r="L7" s="302">
        <v>1.3378378378378379</v>
      </c>
      <c r="M7" s="306">
        <v>1810</v>
      </c>
      <c r="N7" s="297">
        <v>170.00000000000023</v>
      </c>
      <c r="O7" s="311">
        <v>1.0939226519337018</v>
      </c>
      <c r="Q7" s="352">
        <v>1</v>
      </c>
      <c r="R7" s="289">
        <v>1800</v>
      </c>
      <c r="S7" s="289">
        <v>1980.0000000000002</v>
      </c>
      <c r="T7" s="297">
        <v>1490</v>
      </c>
      <c r="U7" s="297">
        <v>490.00000000000023</v>
      </c>
      <c r="V7" s="302">
        <v>1.3288590604026846</v>
      </c>
      <c r="W7" s="306">
        <v>1820</v>
      </c>
      <c r="X7" s="297">
        <v>160.00000000000023</v>
      </c>
      <c r="Y7" s="311">
        <v>1.087912087912088</v>
      </c>
      <c r="AA7" s="352">
        <v>1</v>
      </c>
      <c r="AB7" s="289">
        <v>2500</v>
      </c>
      <c r="AC7" s="289">
        <v>2750</v>
      </c>
      <c r="AD7" s="297">
        <v>1500</v>
      </c>
      <c r="AE7" s="297">
        <v>1250</v>
      </c>
      <c r="AF7" s="302">
        <v>1.8333333333333333</v>
      </c>
      <c r="AG7" s="306">
        <v>1830</v>
      </c>
      <c r="AH7" s="297">
        <v>920</v>
      </c>
      <c r="AI7" s="311">
        <v>1.5027322404371584</v>
      </c>
      <c r="AK7" s="352">
        <v>1</v>
      </c>
      <c r="AL7" s="289">
        <v>3000</v>
      </c>
      <c r="AM7" s="289">
        <v>3300.0000000000005</v>
      </c>
      <c r="AN7" s="297">
        <v>1550</v>
      </c>
      <c r="AO7" s="297">
        <v>1750.0000000000005</v>
      </c>
      <c r="AP7" s="302">
        <v>2.1290322580645165</v>
      </c>
      <c r="AQ7" s="306">
        <v>1880</v>
      </c>
      <c r="AR7" s="297">
        <v>1420.0000000000005</v>
      </c>
      <c r="AS7" s="311">
        <v>1.7553191489361704</v>
      </c>
      <c r="AU7" s="352">
        <v>1</v>
      </c>
      <c r="AV7" s="289">
        <v>4000</v>
      </c>
      <c r="AW7" s="289">
        <v>4400</v>
      </c>
      <c r="AX7" s="297">
        <v>1570</v>
      </c>
      <c r="AY7" s="297">
        <v>2830</v>
      </c>
      <c r="AZ7" s="302">
        <v>2.8025477707006368</v>
      </c>
      <c r="BA7" s="306">
        <v>1900</v>
      </c>
      <c r="BB7" s="297">
        <v>2500</v>
      </c>
      <c r="BC7" s="311">
        <v>2.3157894736842106</v>
      </c>
      <c r="BE7" s="352">
        <v>1</v>
      </c>
      <c r="BF7" s="289">
        <v>5000</v>
      </c>
      <c r="BG7" s="289">
        <v>5500</v>
      </c>
      <c r="BH7" s="297">
        <v>1710</v>
      </c>
      <c r="BI7" s="297">
        <v>3790</v>
      </c>
      <c r="BJ7" s="302">
        <v>3.2163742690058479</v>
      </c>
      <c r="BK7" s="306">
        <v>2040</v>
      </c>
      <c r="BL7" s="297">
        <v>3460</v>
      </c>
      <c r="BM7" s="311">
        <v>2.6960784313725492</v>
      </c>
      <c r="BO7" s="352">
        <v>1</v>
      </c>
      <c r="BP7" s="289">
        <v>7500</v>
      </c>
      <c r="BQ7" s="289">
        <v>8250</v>
      </c>
      <c r="BR7" s="297">
        <v>2100</v>
      </c>
      <c r="BS7" s="297">
        <v>6150</v>
      </c>
      <c r="BT7" s="302">
        <v>3.9285714285714284</v>
      </c>
      <c r="BU7" s="306">
        <v>2430</v>
      </c>
      <c r="BV7" s="297">
        <v>5820</v>
      </c>
      <c r="BW7" s="311">
        <v>3.3950617283950617</v>
      </c>
      <c r="BY7" s="352">
        <v>1</v>
      </c>
      <c r="BZ7" s="289">
        <v>10000</v>
      </c>
      <c r="CA7" s="289">
        <v>11000</v>
      </c>
      <c r="CB7" s="297">
        <v>2330</v>
      </c>
      <c r="CC7" s="297">
        <v>8670</v>
      </c>
      <c r="CD7" s="302">
        <v>4.7210300429184553</v>
      </c>
      <c r="CE7" s="306">
        <v>2660</v>
      </c>
      <c r="CF7" s="297">
        <v>8340</v>
      </c>
      <c r="CG7" s="311">
        <v>4.1353383458646613</v>
      </c>
    </row>
    <row r="8" spans="2:85">
      <c r="B8" s="278" t="s">
        <v>39</v>
      </c>
      <c r="C8" s="280">
        <v>1800</v>
      </c>
      <c r="E8" s="289">
        <v>1980</v>
      </c>
      <c r="G8" s="352">
        <v>2</v>
      </c>
      <c r="H8" s="289">
        <v>1800</v>
      </c>
      <c r="I8" s="289">
        <v>1980.0000000000002</v>
      </c>
      <c r="J8" s="297">
        <v>1480</v>
      </c>
      <c r="K8" s="297">
        <v>500.00000000000023</v>
      </c>
      <c r="L8" s="302">
        <v>1.3378378378378379</v>
      </c>
      <c r="M8" s="306">
        <v>1810</v>
      </c>
      <c r="N8" s="297">
        <v>170.00000000000023</v>
      </c>
      <c r="O8" s="311">
        <v>1.0939226519337018</v>
      </c>
      <c r="Q8" s="352">
        <v>2</v>
      </c>
      <c r="R8" s="289">
        <v>1800</v>
      </c>
      <c r="S8" s="289">
        <v>1980.0000000000002</v>
      </c>
      <c r="T8" s="297">
        <v>1490</v>
      </c>
      <c r="U8" s="297">
        <v>490.00000000000023</v>
      </c>
      <c r="V8" s="302">
        <v>1.3288590604026846</v>
      </c>
      <c r="W8" s="306">
        <v>1820</v>
      </c>
      <c r="X8" s="297">
        <v>160.00000000000023</v>
      </c>
      <c r="Y8" s="311">
        <v>1.087912087912088</v>
      </c>
      <c r="AA8" s="352">
        <v>2</v>
      </c>
      <c r="AB8" s="289">
        <v>2500</v>
      </c>
      <c r="AC8" s="289">
        <v>2750</v>
      </c>
      <c r="AD8" s="297">
        <v>1500</v>
      </c>
      <c r="AE8" s="297">
        <v>1250</v>
      </c>
      <c r="AF8" s="302">
        <v>1.8333333333333333</v>
      </c>
      <c r="AG8" s="306">
        <v>1830</v>
      </c>
      <c r="AH8" s="297">
        <v>920</v>
      </c>
      <c r="AI8" s="311">
        <v>1.5027322404371584</v>
      </c>
      <c r="AK8" s="352">
        <v>2</v>
      </c>
      <c r="AL8" s="289">
        <v>3000</v>
      </c>
      <c r="AM8" s="289">
        <v>3300.0000000000005</v>
      </c>
      <c r="AN8" s="297">
        <v>1550</v>
      </c>
      <c r="AO8" s="297">
        <v>1750.0000000000005</v>
      </c>
      <c r="AP8" s="302">
        <v>2.1290322580645165</v>
      </c>
      <c r="AQ8" s="306">
        <v>1880</v>
      </c>
      <c r="AR8" s="297">
        <v>1420.0000000000005</v>
      </c>
      <c r="AS8" s="311">
        <v>1.7553191489361704</v>
      </c>
      <c r="AU8" s="352">
        <v>2</v>
      </c>
      <c r="AV8" s="289">
        <v>4000</v>
      </c>
      <c r="AW8" s="289">
        <v>4400</v>
      </c>
      <c r="AX8" s="297">
        <v>1570</v>
      </c>
      <c r="AY8" s="297">
        <v>2830</v>
      </c>
      <c r="AZ8" s="302">
        <v>2.8025477707006368</v>
      </c>
      <c r="BA8" s="306">
        <v>1900</v>
      </c>
      <c r="BB8" s="297">
        <v>2500</v>
      </c>
      <c r="BC8" s="311">
        <v>2.3157894736842106</v>
      </c>
      <c r="BE8" s="352">
        <v>2</v>
      </c>
      <c r="BF8" s="289">
        <v>5000</v>
      </c>
      <c r="BG8" s="289">
        <v>5500</v>
      </c>
      <c r="BH8" s="297">
        <v>1710</v>
      </c>
      <c r="BI8" s="297">
        <v>3790</v>
      </c>
      <c r="BJ8" s="302">
        <v>3.2163742690058479</v>
      </c>
      <c r="BK8" s="306">
        <v>2040</v>
      </c>
      <c r="BL8" s="297">
        <v>3460</v>
      </c>
      <c r="BM8" s="311">
        <v>2.6960784313725492</v>
      </c>
      <c r="BO8" s="352">
        <v>2</v>
      </c>
      <c r="BP8" s="289">
        <v>7500</v>
      </c>
      <c r="BQ8" s="289">
        <v>8250</v>
      </c>
      <c r="BR8" s="297">
        <v>2100</v>
      </c>
      <c r="BS8" s="297">
        <v>6150</v>
      </c>
      <c r="BT8" s="302">
        <v>3.9285714285714284</v>
      </c>
      <c r="BU8" s="306">
        <v>2430</v>
      </c>
      <c r="BV8" s="297">
        <v>5820</v>
      </c>
      <c r="BW8" s="311">
        <v>3.3950617283950617</v>
      </c>
      <c r="BY8" s="352">
        <v>2</v>
      </c>
      <c r="BZ8" s="289">
        <v>10000</v>
      </c>
      <c r="CA8" s="289">
        <v>11000</v>
      </c>
      <c r="CB8" s="297">
        <v>2330</v>
      </c>
      <c r="CC8" s="297">
        <v>8670</v>
      </c>
      <c r="CD8" s="302">
        <v>4.7210300429184553</v>
      </c>
      <c r="CE8" s="306">
        <v>2660</v>
      </c>
      <c r="CF8" s="297">
        <v>8340</v>
      </c>
      <c r="CG8" s="311">
        <v>4.1353383458646613</v>
      </c>
    </row>
    <row r="9" spans="2:85">
      <c r="B9" s="278" t="s">
        <v>111</v>
      </c>
      <c r="C9" s="280">
        <v>2500</v>
      </c>
      <c r="E9" s="289">
        <v>1980</v>
      </c>
      <c r="G9" s="352">
        <v>3</v>
      </c>
      <c r="H9" s="289">
        <v>1800</v>
      </c>
      <c r="I9" s="289">
        <v>1980.0000000000002</v>
      </c>
      <c r="J9" s="297">
        <v>1480</v>
      </c>
      <c r="K9" s="297">
        <v>500.00000000000023</v>
      </c>
      <c r="L9" s="302">
        <v>1.3378378378378379</v>
      </c>
      <c r="M9" s="306">
        <v>1810</v>
      </c>
      <c r="N9" s="297">
        <v>170.00000000000023</v>
      </c>
      <c r="O9" s="311">
        <v>1.0939226519337018</v>
      </c>
      <c r="Q9" s="352">
        <v>3</v>
      </c>
      <c r="R9" s="289">
        <v>1800</v>
      </c>
      <c r="S9" s="289">
        <v>1980.0000000000002</v>
      </c>
      <c r="T9" s="297">
        <v>1490</v>
      </c>
      <c r="U9" s="297">
        <v>490.00000000000023</v>
      </c>
      <c r="V9" s="302">
        <v>1.3288590604026846</v>
      </c>
      <c r="W9" s="306">
        <v>1820</v>
      </c>
      <c r="X9" s="297">
        <v>160.00000000000023</v>
      </c>
      <c r="Y9" s="311">
        <v>1.087912087912088</v>
      </c>
      <c r="AA9" s="352">
        <v>3</v>
      </c>
      <c r="AB9" s="289">
        <v>2500</v>
      </c>
      <c r="AC9" s="289">
        <v>2750</v>
      </c>
      <c r="AD9" s="297">
        <v>1500</v>
      </c>
      <c r="AE9" s="297">
        <v>1250</v>
      </c>
      <c r="AF9" s="302">
        <v>1.8333333333333333</v>
      </c>
      <c r="AG9" s="306">
        <v>1830</v>
      </c>
      <c r="AH9" s="297">
        <v>920</v>
      </c>
      <c r="AI9" s="311">
        <v>1.5027322404371584</v>
      </c>
      <c r="AK9" s="352">
        <v>3</v>
      </c>
      <c r="AL9" s="289">
        <v>3000</v>
      </c>
      <c r="AM9" s="289">
        <v>3300.0000000000005</v>
      </c>
      <c r="AN9" s="297">
        <v>1550</v>
      </c>
      <c r="AO9" s="297">
        <v>1750.0000000000005</v>
      </c>
      <c r="AP9" s="302">
        <v>2.1290322580645165</v>
      </c>
      <c r="AQ9" s="306">
        <v>1880</v>
      </c>
      <c r="AR9" s="297">
        <v>1420.0000000000005</v>
      </c>
      <c r="AS9" s="311">
        <v>1.7553191489361704</v>
      </c>
      <c r="AU9" s="352">
        <v>3</v>
      </c>
      <c r="AV9" s="289">
        <v>4000</v>
      </c>
      <c r="AW9" s="289">
        <v>4400</v>
      </c>
      <c r="AX9" s="297">
        <v>1570</v>
      </c>
      <c r="AY9" s="297">
        <v>2830</v>
      </c>
      <c r="AZ9" s="302">
        <v>2.8025477707006368</v>
      </c>
      <c r="BA9" s="306">
        <v>1900</v>
      </c>
      <c r="BB9" s="297">
        <v>2500</v>
      </c>
      <c r="BC9" s="311">
        <v>2.3157894736842106</v>
      </c>
      <c r="BE9" s="352">
        <v>3</v>
      </c>
      <c r="BF9" s="289">
        <v>5000</v>
      </c>
      <c r="BG9" s="289">
        <v>5500</v>
      </c>
      <c r="BH9" s="297">
        <v>1710</v>
      </c>
      <c r="BI9" s="297">
        <v>3790</v>
      </c>
      <c r="BJ9" s="302">
        <v>3.2163742690058479</v>
      </c>
      <c r="BK9" s="306">
        <v>2040</v>
      </c>
      <c r="BL9" s="297">
        <v>3460</v>
      </c>
      <c r="BM9" s="311">
        <v>2.6960784313725492</v>
      </c>
      <c r="BO9" s="352">
        <v>3</v>
      </c>
      <c r="BP9" s="289">
        <v>7500</v>
      </c>
      <c r="BQ9" s="289">
        <v>8250</v>
      </c>
      <c r="BR9" s="297">
        <v>2100</v>
      </c>
      <c r="BS9" s="297">
        <v>6150</v>
      </c>
      <c r="BT9" s="302">
        <v>3.9285714285714284</v>
      </c>
      <c r="BU9" s="306">
        <v>2430</v>
      </c>
      <c r="BV9" s="297">
        <v>5820</v>
      </c>
      <c r="BW9" s="311">
        <v>3.3950617283950617</v>
      </c>
      <c r="BY9" s="352">
        <v>3</v>
      </c>
      <c r="BZ9" s="289">
        <v>10000</v>
      </c>
      <c r="CA9" s="289">
        <v>11000</v>
      </c>
      <c r="CB9" s="297">
        <v>2330</v>
      </c>
      <c r="CC9" s="297">
        <v>8670</v>
      </c>
      <c r="CD9" s="302">
        <v>4.7210300429184553</v>
      </c>
      <c r="CE9" s="306">
        <v>2660</v>
      </c>
      <c r="CF9" s="297">
        <v>8340</v>
      </c>
      <c r="CG9" s="311">
        <v>4.1353383458646613</v>
      </c>
    </row>
    <row r="10" spans="2:85">
      <c r="B10" s="278" t="s">
        <v>264</v>
      </c>
      <c r="C10" s="280">
        <v>3000</v>
      </c>
      <c r="E10" s="289">
        <v>1980</v>
      </c>
      <c r="G10" s="352">
        <v>4</v>
      </c>
      <c r="H10" s="289">
        <v>1800</v>
      </c>
      <c r="I10" s="289">
        <v>1980.0000000000002</v>
      </c>
      <c r="J10" s="297">
        <v>1480</v>
      </c>
      <c r="K10" s="297">
        <v>500.00000000000023</v>
      </c>
      <c r="L10" s="302">
        <v>1.3378378378378379</v>
      </c>
      <c r="M10" s="306">
        <v>1810</v>
      </c>
      <c r="N10" s="297">
        <v>170.00000000000023</v>
      </c>
      <c r="O10" s="311">
        <v>1.0939226519337018</v>
      </c>
      <c r="Q10" s="352">
        <v>4</v>
      </c>
      <c r="R10" s="289">
        <v>1800</v>
      </c>
      <c r="S10" s="289">
        <v>1980.0000000000002</v>
      </c>
      <c r="T10" s="297">
        <v>1490</v>
      </c>
      <c r="U10" s="297">
        <v>490.00000000000023</v>
      </c>
      <c r="V10" s="302">
        <v>1.3288590604026846</v>
      </c>
      <c r="W10" s="306">
        <v>1820</v>
      </c>
      <c r="X10" s="297">
        <v>160.00000000000023</v>
      </c>
      <c r="Y10" s="311">
        <v>1.087912087912088</v>
      </c>
      <c r="AA10" s="352">
        <v>4</v>
      </c>
      <c r="AB10" s="289">
        <v>2500</v>
      </c>
      <c r="AC10" s="289">
        <v>2750</v>
      </c>
      <c r="AD10" s="297">
        <v>1500</v>
      </c>
      <c r="AE10" s="297">
        <v>1250</v>
      </c>
      <c r="AF10" s="302">
        <v>1.8333333333333333</v>
      </c>
      <c r="AG10" s="306">
        <v>1830</v>
      </c>
      <c r="AH10" s="297">
        <v>920</v>
      </c>
      <c r="AI10" s="311">
        <v>1.5027322404371584</v>
      </c>
      <c r="AK10" s="352">
        <v>4</v>
      </c>
      <c r="AL10" s="289">
        <v>3000</v>
      </c>
      <c r="AM10" s="289">
        <v>3300.0000000000005</v>
      </c>
      <c r="AN10" s="297">
        <v>1550</v>
      </c>
      <c r="AO10" s="297">
        <v>1750.0000000000005</v>
      </c>
      <c r="AP10" s="302">
        <v>2.1290322580645165</v>
      </c>
      <c r="AQ10" s="306">
        <v>1880</v>
      </c>
      <c r="AR10" s="297">
        <v>1420.0000000000005</v>
      </c>
      <c r="AS10" s="311">
        <v>1.7553191489361704</v>
      </c>
      <c r="AU10" s="352">
        <v>4</v>
      </c>
      <c r="AV10" s="289">
        <v>4000</v>
      </c>
      <c r="AW10" s="289">
        <v>4400</v>
      </c>
      <c r="AX10" s="297">
        <v>1570</v>
      </c>
      <c r="AY10" s="297">
        <v>2830</v>
      </c>
      <c r="AZ10" s="302">
        <v>2.8025477707006368</v>
      </c>
      <c r="BA10" s="306">
        <v>1900</v>
      </c>
      <c r="BB10" s="297">
        <v>2500</v>
      </c>
      <c r="BC10" s="311">
        <v>2.3157894736842106</v>
      </c>
      <c r="BE10" s="352">
        <v>4</v>
      </c>
      <c r="BF10" s="289">
        <v>5000</v>
      </c>
      <c r="BG10" s="289">
        <v>5500</v>
      </c>
      <c r="BH10" s="297">
        <v>1710</v>
      </c>
      <c r="BI10" s="297">
        <v>3790</v>
      </c>
      <c r="BJ10" s="302">
        <v>3.2163742690058479</v>
      </c>
      <c r="BK10" s="306">
        <v>2040</v>
      </c>
      <c r="BL10" s="297">
        <v>3460</v>
      </c>
      <c r="BM10" s="311">
        <v>2.6960784313725492</v>
      </c>
      <c r="BO10" s="352">
        <v>4</v>
      </c>
      <c r="BP10" s="289">
        <v>7500</v>
      </c>
      <c r="BQ10" s="289">
        <v>8250</v>
      </c>
      <c r="BR10" s="297">
        <v>2100</v>
      </c>
      <c r="BS10" s="297">
        <v>6150</v>
      </c>
      <c r="BT10" s="302">
        <v>3.9285714285714284</v>
      </c>
      <c r="BU10" s="306">
        <v>2430</v>
      </c>
      <c r="BV10" s="297">
        <v>5820</v>
      </c>
      <c r="BW10" s="311">
        <v>3.3950617283950617</v>
      </c>
      <c r="BY10" s="352">
        <v>4</v>
      </c>
      <c r="BZ10" s="289">
        <v>10000</v>
      </c>
      <c r="CA10" s="289">
        <v>11000</v>
      </c>
      <c r="CB10" s="297">
        <v>2330</v>
      </c>
      <c r="CC10" s="297">
        <v>8670</v>
      </c>
      <c r="CD10" s="302">
        <v>4.7210300429184553</v>
      </c>
      <c r="CE10" s="306">
        <v>2660</v>
      </c>
      <c r="CF10" s="297">
        <v>8340</v>
      </c>
      <c r="CG10" s="311">
        <v>4.1353383458646613</v>
      </c>
    </row>
    <row r="11" spans="2:85" ht="14.25">
      <c r="B11" s="278" t="s">
        <v>265</v>
      </c>
      <c r="C11" s="280">
        <v>4000</v>
      </c>
      <c r="E11" s="290">
        <v>1980</v>
      </c>
      <c r="G11" s="353">
        <v>5</v>
      </c>
      <c r="H11" s="290">
        <v>1800</v>
      </c>
      <c r="I11" s="290">
        <v>1980.0000000000002</v>
      </c>
      <c r="J11" s="298">
        <v>1480</v>
      </c>
      <c r="K11" s="298">
        <v>500.00000000000023</v>
      </c>
      <c r="L11" s="303">
        <v>1.3378378378378379</v>
      </c>
      <c r="M11" s="307">
        <v>1810</v>
      </c>
      <c r="N11" s="298">
        <v>170.00000000000023</v>
      </c>
      <c r="O11" s="312">
        <v>1.0939226519337018</v>
      </c>
      <c r="Q11" s="353">
        <v>5</v>
      </c>
      <c r="R11" s="290">
        <v>1800</v>
      </c>
      <c r="S11" s="290">
        <v>1980.0000000000002</v>
      </c>
      <c r="T11" s="298">
        <v>1490</v>
      </c>
      <c r="U11" s="298">
        <v>490.00000000000023</v>
      </c>
      <c r="V11" s="303">
        <v>1.3288590604026846</v>
      </c>
      <c r="W11" s="307">
        <v>1820</v>
      </c>
      <c r="X11" s="298">
        <v>160.00000000000023</v>
      </c>
      <c r="Y11" s="312">
        <v>1.087912087912088</v>
      </c>
      <c r="AA11" s="353">
        <v>5</v>
      </c>
      <c r="AB11" s="290">
        <v>2500</v>
      </c>
      <c r="AC11" s="290">
        <v>2750</v>
      </c>
      <c r="AD11" s="298">
        <v>1500</v>
      </c>
      <c r="AE11" s="298">
        <v>1250</v>
      </c>
      <c r="AF11" s="303">
        <v>1.8333333333333333</v>
      </c>
      <c r="AG11" s="307">
        <v>1830</v>
      </c>
      <c r="AH11" s="298">
        <v>920</v>
      </c>
      <c r="AI11" s="312">
        <v>1.5027322404371584</v>
      </c>
      <c r="AK11" s="353">
        <v>5</v>
      </c>
      <c r="AL11" s="290">
        <v>3000</v>
      </c>
      <c r="AM11" s="290">
        <v>3300.0000000000005</v>
      </c>
      <c r="AN11" s="298">
        <v>1550</v>
      </c>
      <c r="AO11" s="298">
        <v>1750.0000000000005</v>
      </c>
      <c r="AP11" s="303">
        <v>2.1290322580645165</v>
      </c>
      <c r="AQ11" s="307">
        <v>1880</v>
      </c>
      <c r="AR11" s="298">
        <v>1420.0000000000005</v>
      </c>
      <c r="AS11" s="312">
        <v>1.7553191489361704</v>
      </c>
      <c r="AU11" s="353">
        <v>5</v>
      </c>
      <c r="AV11" s="290">
        <v>4000</v>
      </c>
      <c r="AW11" s="290">
        <v>4400</v>
      </c>
      <c r="AX11" s="298">
        <v>1570</v>
      </c>
      <c r="AY11" s="298">
        <v>2830</v>
      </c>
      <c r="AZ11" s="303">
        <v>2.8025477707006368</v>
      </c>
      <c r="BA11" s="307">
        <v>1900</v>
      </c>
      <c r="BB11" s="298">
        <v>2500</v>
      </c>
      <c r="BC11" s="312">
        <v>2.3157894736842106</v>
      </c>
      <c r="BE11" s="353">
        <v>5</v>
      </c>
      <c r="BF11" s="290">
        <v>5000</v>
      </c>
      <c r="BG11" s="290">
        <v>5500</v>
      </c>
      <c r="BH11" s="298">
        <v>1710</v>
      </c>
      <c r="BI11" s="298">
        <v>3790</v>
      </c>
      <c r="BJ11" s="303">
        <v>3.2163742690058479</v>
      </c>
      <c r="BK11" s="307">
        <v>2040</v>
      </c>
      <c r="BL11" s="298">
        <v>3460</v>
      </c>
      <c r="BM11" s="312">
        <v>2.6960784313725492</v>
      </c>
      <c r="BO11" s="353">
        <v>5</v>
      </c>
      <c r="BP11" s="290">
        <v>7500</v>
      </c>
      <c r="BQ11" s="290">
        <v>8250</v>
      </c>
      <c r="BR11" s="298">
        <v>2100</v>
      </c>
      <c r="BS11" s="298">
        <v>6150</v>
      </c>
      <c r="BT11" s="303">
        <v>3.9285714285714284</v>
      </c>
      <c r="BU11" s="307">
        <v>2430</v>
      </c>
      <c r="BV11" s="298">
        <v>5820</v>
      </c>
      <c r="BW11" s="312">
        <v>3.3950617283950617</v>
      </c>
      <c r="BY11" s="353">
        <v>5</v>
      </c>
      <c r="BZ11" s="290">
        <v>10000</v>
      </c>
      <c r="CA11" s="290">
        <v>11000</v>
      </c>
      <c r="CB11" s="298">
        <v>2330</v>
      </c>
      <c r="CC11" s="298">
        <v>8670</v>
      </c>
      <c r="CD11" s="303">
        <v>4.7210300429184553</v>
      </c>
      <c r="CE11" s="307">
        <v>2660</v>
      </c>
      <c r="CF11" s="298">
        <v>8340</v>
      </c>
      <c r="CG11" s="312">
        <v>4.1353383458646613</v>
      </c>
    </row>
    <row r="12" spans="2:85">
      <c r="B12" s="278" t="s">
        <v>235</v>
      </c>
      <c r="C12" s="280">
        <v>5000</v>
      </c>
      <c r="E12" s="291">
        <v>1980</v>
      </c>
      <c r="G12" s="354">
        <v>6</v>
      </c>
      <c r="H12" s="291">
        <v>1800</v>
      </c>
      <c r="I12" s="291">
        <v>1980.0000000000002</v>
      </c>
      <c r="J12" s="299">
        <v>1480</v>
      </c>
      <c r="K12" s="299">
        <v>500.00000000000023</v>
      </c>
      <c r="L12" s="304">
        <v>1.3378378378378379</v>
      </c>
      <c r="M12" s="308">
        <v>1810</v>
      </c>
      <c r="N12" s="299">
        <v>170.00000000000023</v>
      </c>
      <c r="O12" s="313">
        <v>1.0939226519337018</v>
      </c>
      <c r="Q12" s="354">
        <v>6</v>
      </c>
      <c r="R12" s="291">
        <v>1800</v>
      </c>
      <c r="S12" s="291">
        <v>1980.0000000000002</v>
      </c>
      <c r="T12" s="299">
        <v>1490</v>
      </c>
      <c r="U12" s="299">
        <v>490.00000000000023</v>
      </c>
      <c r="V12" s="304">
        <v>1.3288590604026846</v>
      </c>
      <c r="W12" s="308">
        <v>1820</v>
      </c>
      <c r="X12" s="299">
        <v>160.00000000000023</v>
      </c>
      <c r="Y12" s="313">
        <v>1.087912087912088</v>
      </c>
      <c r="AA12" s="354">
        <v>6</v>
      </c>
      <c r="AB12" s="291">
        <v>2500</v>
      </c>
      <c r="AC12" s="291">
        <v>2750</v>
      </c>
      <c r="AD12" s="299">
        <v>1500</v>
      </c>
      <c r="AE12" s="299">
        <v>1250</v>
      </c>
      <c r="AF12" s="304">
        <v>1.8333333333333333</v>
      </c>
      <c r="AG12" s="308">
        <v>1830</v>
      </c>
      <c r="AH12" s="299">
        <v>920</v>
      </c>
      <c r="AI12" s="313">
        <v>1.5027322404371584</v>
      </c>
      <c r="AK12" s="354">
        <v>6</v>
      </c>
      <c r="AL12" s="291">
        <v>3000</v>
      </c>
      <c r="AM12" s="291">
        <v>3300.0000000000005</v>
      </c>
      <c r="AN12" s="299">
        <v>1550</v>
      </c>
      <c r="AO12" s="299">
        <v>1750.0000000000005</v>
      </c>
      <c r="AP12" s="304">
        <v>2.1290322580645165</v>
      </c>
      <c r="AQ12" s="308">
        <v>1880</v>
      </c>
      <c r="AR12" s="299">
        <v>1420.0000000000005</v>
      </c>
      <c r="AS12" s="313">
        <v>1.7553191489361704</v>
      </c>
      <c r="AU12" s="354">
        <v>6</v>
      </c>
      <c r="AV12" s="291">
        <v>4000</v>
      </c>
      <c r="AW12" s="291">
        <v>4400</v>
      </c>
      <c r="AX12" s="299">
        <v>1570</v>
      </c>
      <c r="AY12" s="299">
        <v>2830</v>
      </c>
      <c r="AZ12" s="304">
        <v>2.8025477707006368</v>
      </c>
      <c r="BA12" s="308">
        <v>1900</v>
      </c>
      <c r="BB12" s="299">
        <v>2500</v>
      </c>
      <c r="BC12" s="313">
        <v>2.3157894736842106</v>
      </c>
      <c r="BE12" s="354">
        <v>6</v>
      </c>
      <c r="BF12" s="291">
        <v>5000</v>
      </c>
      <c r="BG12" s="291">
        <v>5500</v>
      </c>
      <c r="BH12" s="299">
        <v>1710</v>
      </c>
      <c r="BI12" s="299">
        <v>3790</v>
      </c>
      <c r="BJ12" s="304">
        <v>3.2163742690058479</v>
      </c>
      <c r="BK12" s="308">
        <v>2040</v>
      </c>
      <c r="BL12" s="299">
        <v>3460</v>
      </c>
      <c r="BM12" s="313">
        <v>2.6960784313725492</v>
      </c>
      <c r="BO12" s="354">
        <v>6</v>
      </c>
      <c r="BP12" s="291">
        <v>7500</v>
      </c>
      <c r="BQ12" s="291">
        <v>8250</v>
      </c>
      <c r="BR12" s="299">
        <v>2100</v>
      </c>
      <c r="BS12" s="299">
        <v>6150</v>
      </c>
      <c r="BT12" s="304">
        <v>3.9285714285714284</v>
      </c>
      <c r="BU12" s="308">
        <v>2430</v>
      </c>
      <c r="BV12" s="299">
        <v>5820</v>
      </c>
      <c r="BW12" s="313">
        <v>3.3950617283950617</v>
      </c>
      <c r="BY12" s="354">
        <v>6</v>
      </c>
      <c r="BZ12" s="291">
        <v>10000</v>
      </c>
      <c r="CA12" s="291">
        <v>11000</v>
      </c>
      <c r="CB12" s="299">
        <v>2330</v>
      </c>
      <c r="CC12" s="299">
        <v>8670</v>
      </c>
      <c r="CD12" s="304">
        <v>4.7210300429184553</v>
      </c>
      <c r="CE12" s="308">
        <v>2660</v>
      </c>
      <c r="CF12" s="299">
        <v>8340</v>
      </c>
      <c r="CG12" s="313">
        <v>4.1353383458646613</v>
      </c>
    </row>
    <row r="13" spans="2:85">
      <c r="B13" s="278" t="s">
        <v>266</v>
      </c>
      <c r="C13" s="280">
        <v>7500</v>
      </c>
      <c r="E13" s="289">
        <v>1980</v>
      </c>
      <c r="G13" s="352">
        <v>7</v>
      </c>
      <c r="H13" s="289">
        <v>1800</v>
      </c>
      <c r="I13" s="289">
        <v>1980.0000000000002</v>
      </c>
      <c r="J13" s="297">
        <v>1480</v>
      </c>
      <c r="K13" s="297">
        <v>500.00000000000023</v>
      </c>
      <c r="L13" s="302">
        <v>1.3378378378378379</v>
      </c>
      <c r="M13" s="306">
        <v>1810</v>
      </c>
      <c r="N13" s="297">
        <v>170.00000000000023</v>
      </c>
      <c r="O13" s="311">
        <v>1.0939226519337018</v>
      </c>
      <c r="Q13" s="352">
        <v>7</v>
      </c>
      <c r="R13" s="289">
        <v>1800</v>
      </c>
      <c r="S13" s="289">
        <v>1980.0000000000002</v>
      </c>
      <c r="T13" s="297">
        <v>1490</v>
      </c>
      <c r="U13" s="297">
        <v>490.00000000000023</v>
      </c>
      <c r="V13" s="302">
        <v>1.3288590604026846</v>
      </c>
      <c r="W13" s="306">
        <v>1820</v>
      </c>
      <c r="X13" s="297">
        <v>160.00000000000023</v>
      </c>
      <c r="Y13" s="311">
        <v>1.087912087912088</v>
      </c>
      <c r="AA13" s="352">
        <v>7</v>
      </c>
      <c r="AB13" s="289">
        <v>2500</v>
      </c>
      <c r="AC13" s="289">
        <v>2750</v>
      </c>
      <c r="AD13" s="297">
        <v>1500</v>
      </c>
      <c r="AE13" s="297">
        <v>1250</v>
      </c>
      <c r="AF13" s="302">
        <v>1.8333333333333333</v>
      </c>
      <c r="AG13" s="306">
        <v>1830</v>
      </c>
      <c r="AH13" s="297">
        <v>920</v>
      </c>
      <c r="AI13" s="311">
        <v>1.5027322404371584</v>
      </c>
      <c r="AK13" s="352">
        <v>7</v>
      </c>
      <c r="AL13" s="289">
        <v>3000</v>
      </c>
      <c r="AM13" s="289">
        <v>3300.0000000000005</v>
      </c>
      <c r="AN13" s="297">
        <v>1550</v>
      </c>
      <c r="AO13" s="297">
        <v>1750.0000000000005</v>
      </c>
      <c r="AP13" s="302">
        <v>2.1290322580645165</v>
      </c>
      <c r="AQ13" s="306">
        <v>1880</v>
      </c>
      <c r="AR13" s="297">
        <v>1420.0000000000005</v>
      </c>
      <c r="AS13" s="311">
        <v>1.7553191489361704</v>
      </c>
      <c r="AU13" s="352">
        <v>7</v>
      </c>
      <c r="AV13" s="289">
        <v>4000</v>
      </c>
      <c r="AW13" s="289">
        <v>4400</v>
      </c>
      <c r="AX13" s="297">
        <v>1570</v>
      </c>
      <c r="AY13" s="297">
        <v>2830</v>
      </c>
      <c r="AZ13" s="302">
        <v>2.8025477707006368</v>
      </c>
      <c r="BA13" s="306">
        <v>1900</v>
      </c>
      <c r="BB13" s="297">
        <v>2500</v>
      </c>
      <c r="BC13" s="311">
        <v>2.3157894736842106</v>
      </c>
      <c r="BE13" s="352">
        <v>7</v>
      </c>
      <c r="BF13" s="289">
        <v>5000</v>
      </c>
      <c r="BG13" s="289">
        <v>5500</v>
      </c>
      <c r="BH13" s="297">
        <v>1710</v>
      </c>
      <c r="BI13" s="297">
        <v>3790</v>
      </c>
      <c r="BJ13" s="302">
        <v>3.2163742690058479</v>
      </c>
      <c r="BK13" s="306">
        <v>2040</v>
      </c>
      <c r="BL13" s="297">
        <v>3460</v>
      </c>
      <c r="BM13" s="311">
        <v>2.6960784313725492</v>
      </c>
      <c r="BO13" s="352">
        <v>7</v>
      </c>
      <c r="BP13" s="289">
        <v>7500</v>
      </c>
      <c r="BQ13" s="289">
        <v>8250</v>
      </c>
      <c r="BR13" s="297">
        <v>2100</v>
      </c>
      <c r="BS13" s="297">
        <v>6150</v>
      </c>
      <c r="BT13" s="302">
        <v>3.9285714285714284</v>
      </c>
      <c r="BU13" s="306">
        <v>2430</v>
      </c>
      <c r="BV13" s="297">
        <v>5820</v>
      </c>
      <c r="BW13" s="311">
        <v>3.3950617283950617</v>
      </c>
      <c r="BY13" s="352">
        <v>7</v>
      </c>
      <c r="BZ13" s="289">
        <v>10000</v>
      </c>
      <c r="CA13" s="289">
        <v>11000</v>
      </c>
      <c r="CB13" s="297">
        <v>2330</v>
      </c>
      <c r="CC13" s="297">
        <v>8670</v>
      </c>
      <c r="CD13" s="302">
        <v>4.7210300429184553</v>
      </c>
      <c r="CE13" s="306">
        <v>2660</v>
      </c>
      <c r="CF13" s="297">
        <v>8340</v>
      </c>
      <c r="CG13" s="311">
        <v>4.1353383458646613</v>
      </c>
    </row>
    <row r="14" spans="2:85">
      <c r="B14" s="278" t="s">
        <v>217</v>
      </c>
      <c r="C14" s="280">
        <v>10000</v>
      </c>
      <c r="E14" s="289">
        <v>1980</v>
      </c>
      <c r="G14" s="352">
        <v>8</v>
      </c>
      <c r="H14" s="289">
        <v>1800</v>
      </c>
      <c r="I14" s="289">
        <v>1980.0000000000002</v>
      </c>
      <c r="J14" s="297">
        <v>1480</v>
      </c>
      <c r="K14" s="297">
        <v>500.00000000000023</v>
      </c>
      <c r="L14" s="302">
        <v>1.3378378378378379</v>
      </c>
      <c r="M14" s="306">
        <v>1810</v>
      </c>
      <c r="N14" s="297">
        <v>170.00000000000023</v>
      </c>
      <c r="O14" s="311">
        <v>1.0939226519337018</v>
      </c>
      <c r="Q14" s="352">
        <v>8</v>
      </c>
      <c r="R14" s="289">
        <v>1800</v>
      </c>
      <c r="S14" s="289">
        <v>1980.0000000000002</v>
      </c>
      <c r="T14" s="297">
        <v>1490</v>
      </c>
      <c r="U14" s="297">
        <v>490.00000000000023</v>
      </c>
      <c r="V14" s="302">
        <v>1.3288590604026846</v>
      </c>
      <c r="W14" s="306">
        <v>1820</v>
      </c>
      <c r="X14" s="297">
        <v>160.00000000000023</v>
      </c>
      <c r="Y14" s="311">
        <v>1.087912087912088</v>
      </c>
      <c r="AA14" s="352">
        <v>8</v>
      </c>
      <c r="AB14" s="289">
        <v>2500</v>
      </c>
      <c r="AC14" s="289">
        <v>2750</v>
      </c>
      <c r="AD14" s="297">
        <v>1500</v>
      </c>
      <c r="AE14" s="297">
        <v>1250</v>
      </c>
      <c r="AF14" s="302">
        <v>1.8333333333333333</v>
      </c>
      <c r="AG14" s="306">
        <v>1830</v>
      </c>
      <c r="AH14" s="297">
        <v>920</v>
      </c>
      <c r="AI14" s="311">
        <v>1.5027322404371584</v>
      </c>
      <c r="AK14" s="352">
        <v>8</v>
      </c>
      <c r="AL14" s="289">
        <v>3000</v>
      </c>
      <c r="AM14" s="289">
        <v>3300.0000000000005</v>
      </c>
      <c r="AN14" s="297">
        <v>1550</v>
      </c>
      <c r="AO14" s="297">
        <v>1750.0000000000005</v>
      </c>
      <c r="AP14" s="302">
        <v>2.1290322580645165</v>
      </c>
      <c r="AQ14" s="306">
        <v>1880</v>
      </c>
      <c r="AR14" s="297">
        <v>1420.0000000000005</v>
      </c>
      <c r="AS14" s="311">
        <v>1.7553191489361704</v>
      </c>
      <c r="AU14" s="352">
        <v>8</v>
      </c>
      <c r="AV14" s="289">
        <v>4000</v>
      </c>
      <c r="AW14" s="289">
        <v>4400</v>
      </c>
      <c r="AX14" s="297">
        <v>1570</v>
      </c>
      <c r="AY14" s="297">
        <v>2830</v>
      </c>
      <c r="AZ14" s="302">
        <v>2.8025477707006368</v>
      </c>
      <c r="BA14" s="306">
        <v>1900</v>
      </c>
      <c r="BB14" s="297">
        <v>2500</v>
      </c>
      <c r="BC14" s="311">
        <v>2.3157894736842106</v>
      </c>
      <c r="BE14" s="352">
        <v>8</v>
      </c>
      <c r="BF14" s="289">
        <v>5000</v>
      </c>
      <c r="BG14" s="289">
        <v>5500</v>
      </c>
      <c r="BH14" s="297">
        <v>1710</v>
      </c>
      <c r="BI14" s="297">
        <v>3790</v>
      </c>
      <c r="BJ14" s="302">
        <v>3.2163742690058479</v>
      </c>
      <c r="BK14" s="306">
        <v>2040</v>
      </c>
      <c r="BL14" s="297">
        <v>3460</v>
      </c>
      <c r="BM14" s="311">
        <v>2.6960784313725492</v>
      </c>
      <c r="BO14" s="352">
        <v>8</v>
      </c>
      <c r="BP14" s="289">
        <v>7500</v>
      </c>
      <c r="BQ14" s="289">
        <v>8250</v>
      </c>
      <c r="BR14" s="297">
        <v>2100</v>
      </c>
      <c r="BS14" s="297">
        <v>6150</v>
      </c>
      <c r="BT14" s="302">
        <v>3.9285714285714284</v>
      </c>
      <c r="BU14" s="306">
        <v>2430</v>
      </c>
      <c r="BV14" s="297">
        <v>5820</v>
      </c>
      <c r="BW14" s="311">
        <v>3.3950617283950617</v>
      </c>
      <c r="BY14" s="352">
        <v>8</v>
      </c>
      <c r="BZ14" s="289">
        <v>10000</v>
      </c>
      <c r="CA14" s="289">
        <v>11000</v>
      </c>
      <c r="CB14" s="297">
        <v>2330</v>
      </c>
      <c r="CC14" s="297">
        <v>8670</v>
      </c>
      <c r="CD14" s="302">
        <v>4.7210300429184553</v>
      </c>
      <c r="CE14" s="306">
        <v>2660</v>
      </c>
      <c r="CF14" s="297">
        <v>8340</v>
      </c>
      <c r="CG14" s="311">
        <v>4.1353383458646613</v>
      </c>
    </row>
    <row r="15" spans="2:85">
      <c r="E15" s="289">
        <v>1980</v>
      </c>
      <c r="G15" s="352">
        <v>9</v>
      </c>
      <c r="H15" s="289">
        <v>1800</v>
      </c>
      <c r="I15" s="289">
        <v>1980.0000000000002</v>
      </c>
      <c r="J15" s="297">
        <v>1480</v>
      </c>
      <c r="K15" s="297">
        <v>500.00000000000023</v>
      </c>
      <c r="L15" s="302">
        <v>1.3378378378378379</v>
      </c>
      <c r="M15" s="306">
        <v>1810</v>
      </c>
      <c r="N15" s="297">
        <v>170.00000000000023</v>
      </c>
      <c r="O15" s="311">
        <v>1.0939226519337018</v>
      </c>
      <c r="Q15" s="352">
        <v>9</v>
      </c>
      <c r="R15" s="289">
        <v>1800</v>
      </c>
      <c r="S15" s="289">
        <v>1980.0000000000002</v>
      </c>
      <c r="T15" s="297">
        <v>1490</v>
      </c>
      <c r="U15" s="297">
        <v>490.00000000000023</v>
      </c>
      <c r="V15" s="302">
        <v>1.3288590604026846</v>
      </c>
      <c r="W15" s="306">
        <v>1820</v>
      </c>
      <c r="X15" s="297">
        <v>160.00000000000023</v>
      </c>
      <c r="Y15" s="311">
        <v>1.087912087912088</v>
      </c>
      <c r="AA15" s="352">
        <v>9</v>
      </c>
      <c r="AB15" s="289">
        <v>2500</v>
      </c>
      <c r="AC15" s="289">
        <v>2750</v>
      </c>
      <c r="AD15" s="297">
        <v>1500</v>
      </c>
      <c r="AE15" s="297">
        <v>1250</v>
      </c>
      <c r="AF15" s="302">
        <v>1.8333333333333333</v>
      </c>
      <c r="AG15" s="306">
        <v>1830</v>
      </c>
      <c r="AH15" s="297">
        <v>920</v>
      </c>
      <c r="AI15" s="311">
        <v>1.5027322404371584</v>
      </c>
      <c r="AK15" s="352">
        <v>9</v>
      </c>
      <c r="AL15" s="289">
        <v>3000</v>
      </c>
      <c r="AM15" s="289">
        <v>3300.0000000000005</v>
      </c>
      <c r="AN15" s="297">
        <v>1550</v>
      </c>
      <c r="AO15" s="297">
        <v>1750.0000000000005</v>
      </c>
      <c r="AP15" s="302">
        <v>2.1290322580645165</v>
      </c>
      <c r="AQ15" s="306">
        <v>1880</v>
      </c>
      <c r="AR15" s="297">
        <v>1420.0000000000005</v>
      </c>
      <c r="AS15" s="311">
        <v>1.7553191489361704</v>
      </c>
      <c r="AU15" s="352">
        <v>9</v>
      </c>
      <c r="AV15" s="289">
        <v>4000</v>
      </c>
      <c r="AW15" s="289">
        <v>4400</v>
      </c>
      <c r="AX15" s="297">
        <v>1570</v>
      </c>
      <c r="AY15" s="297">
        <v>2830</v>
      </c>
      <c r="AZ15" s="302">
        <v>2.8025477707006368</v>
      </c>
      <c r="BA15" s="306">
        <v>1900</v>
      </c>
      <c r="BB15" s="297">
        <v>2500</v>
      </c>
      <c r="BC15" s="311">
        <v>2.3157894736842106</v>
      </c>
      <c r="BE15" s="352">
        <v>9</v>
      </c>
      <c r="BF15" s="289">
        <v>5000</v>
      </c>
      <c r="BG15" s="289">
        <v>5500</v>
      </c>
      <c r="BH15" s="297">
        <v>1710</v>
      </c>
      <c r="BI15" s="297">
        <v>3790</v>
      </c>
      <c r="BJ15" s="302">
        <v>3.2163742690058479</v>
      </c>
      <c r="BK15" s="306">
        <v>2040</v>
      </c>
      <c r="BL15" s="297">
        <v>3460</v>
      </c>
      <c r="BM15" s="311">
        <v>2.6960784313725492</v>
      </c>
      <c r="BO15" s="352">
        <v>9</v>
      </c>
      <c r="BP15" s="289">
        <v>7500</v>
      </c>
      <c r="BQ15" s="289">
        <v>8250</v>
      </c>
      <c r="BR15" s="297">
        <v>2100</v>
      </c>
      <c r="BS15" s="297">
        <v>6150</v>
      </c>
      <c r="BT15" s="302">
        <v>3.9285714285714284</v>
      </c>
      <c r="BU15" s="306">
        <v>2430</v>
      </c>
      <c r="BV15" s="297">
        <v>5820</v>
      </c>
      <c r="BW15" s="311">
        <v>3.3950617283950617</v>
      </c>
      <c r="BY15" s="352">
        <v>9</v>
      </c>
      <c r="BZ15" s="289">
        <v>10000</v>
      </c>
      <c r="CA15" s="289">
        <v>11000</v>
      </c>
      <c r="CB15" s="297">
        <v>2330</v>
      </c>
      <c r="CC15" s="297">
        <v>8670</v>
      </c>
      <c r="CD15" s="302">
        <v>4.7210300429184553</v>
      </c>
      <c r="CE15" s="306">
        <v>2660</v>
      </c>
      <c r="CF15" s="297">
        <v>8340</v>
      </c>
      <c r="CG15" s="311">
        <v>4.1353383458646613</v>
      </c>
    </row>
    <row r="16" spans="2:85" ht="14.25">
      <c r="E16" s="290">
        <v>1980</v>
      </c>
      <c r="G16" s="353">
        <v>10</v>
      </c>
      <c r="H16" s="290">
        <v>1800</v>
      </c>
      <c r="I16" s="290">
        <v>1980.0000000000002</v>
      </c>
      <c r="J16" s="298">
        <v>1480</v>
      </c>
      <c r="K16" s="298">
        <v>500.00000000000023</v>
      </c>
      <c r="L16" s="303">
        <v>1.3378378378378379</v>
      </c>
      <c r="M16" s="307">
        <v>1810</v>
      </c>
      <c r="N16" s="298">
        <v>170.00000000000023</v>
      </c>
      <c r="O16" s="312">
        <v>1.0939226519337018</v>
      </c>
      <c r="Q16" s="353">
        <v>10</v>
      </c>
      <c r="R16" s="290">
        <v>1800</v>
      </c>
      <c r="S16" s="290">
        <v>1980.0000000000002</v>
      </c>
      <c r="T16" s="298">
        <v>1490</v>
      </c>
      <c r="U16" s="298">
        <v>490.00000000000023</v>
      </c>
      <c r="V16" s="303">
        <v>1.3288590604026846</v>
      </c>
      <c r="W16" s="307">
        <v>1820</v>
      </c>
      <c r="X16" s="298">
        <v>160.00000000000023</v>
      </c>
      <c r="Y16" s="312">
        <v>1.087912087912088</v>
      </c>
      <c r="AA16" s="353">
        <v>10</v>
      </c>
      <c r="AB16" s="290">
        <v>2500</v>
      </c>
      <c r="AC16" s="290">
        <v>2750</v>
      </c>
      <c r="AD16" s="298">
        <v>1500</v>
      </c>
      <c r="AE16" s="298">
        <v>1250</v>
      </c>
      <c r="AF16" s="303">
        <v>1.8333333333333333</v>
      </c>
      <c r="AG16" s="307">
        <v>1830</v>
      </c>
      <c r="AH16" s="298">
        <v>920</v>
      </c>
      <c r="AI16" s="312">
        <v>1.5027322404371584</v>
      </c>
      <c r="AK16" s="353">
        <v>10</v>
      </c>
      <c r="AL16" s="290">
        <v>3000</v>
      </c>
      <c r="AM16" s="290">
        <v>3300.0000000000005</v>
      </c>
      <c r="AN16" s="298">
        <v>1550</v>
      </c>
      <c r="AO16" s="298">
        <v>1750.0000000000005</v>
      </c>
      <c r="AP16" s="303">
        <v>2.1290322580645165</v>
      </c>
      <c r="AQ16" s="307">
        <v>1880</v>
      </c>
      <c r="AR16" s="298">
        <v>1420.0000000000005</v>
      </c>
      <c r="AS16" s="312">
        <v>1.7553191489361704</v>
      </c>
      <c r="AU16" s="353">
        <v>10</v>
      </c>
      <c r="AV16" s="290">
        <v>4000</v>
      </c>
      <c r="AW16" s="290">
        <v>4400</v>
      </c>
      <c r="AX16" s="298">
        <v>1570</v>
      </c>
      <c r="AY16" s="298">
        <v>2830</v>
      </c>
      <c r="AZ16" s="303">
        <v>2.8025477707006368</v>
      </c>
      <c r="BA16" s="307">
        <v>1900</v>
      </c>
      <c r="BB16" s="298">
        <v>2500</v>
      </c>
      <c r="BC16" s="312">
        <v>2.3157894736842106</v>
      </c>
      <c r="BE16" s="353">
        <v>10</v>
      </c>
      <c r="BF16" s="290">
        <v>5000</v>
      </c>
      <c r="BG16" s="290">
        <v>5500</v>
      </c>
      <c r="BH16" s="298">
        <v>1710</v>
      </c>
      <c r="BI16" s="298">
        <v>3790</v>
      </c>
      <c r="BJ16" s="303">
        <v>3.2163742690058479</v>
      </c>
      <c r="BK16" s="307">
        <v>2040</v>
      </c>
      <c r="BL16" s="298">
        <v>3460</v>
      </c>
      <c r="BM16" s="312">
        <v>2.6960784313725492</v>
      </c>
      <c r="BO16" s="353">
        <v>10</v>
      </c>
      <c r="BP16" s="290">
        <v>7500</v>
      </c>
      <c r="BQ16" s="290">
        <v>8250</v>
      </c>
      <c r="BR16" s="298">
        <v>2100</v>
      </c>
      <c r="BS16" s="298">
        <v>6150</v>
      </c>
      <c r="BT16" s="303">
        <v>3.9285714285714284</v>
      </c>
      <c r="BU16" s="307">
        <v>2430</v>
      </c>
      <c r="BV16" s="298">
        <v>5820</v>
      </c>
      <c r="BW16" s="312">
        <v>3.3950617283950617</v>
      </c>
      <c r="BY16" s="353">
        <v>10</v>
      </c>
      <c r="BZ16" s="290">
        <v>10000</v>
      </c>
      <c r="CA16" s="290">
        <v>11000</v>
      </c>
      <c r="CB16" s="298">
        <v>2330</v>
      </c>
      <c r="CC16" s="298">
        <v>8670</v>
      </c>
      <c r="CD16" s="303">
        <v>4.7210300429184553</v>
      </c>
      <c r="CE16" s="307">
        <v>2660</v>
      </c>
      <c r="CF16" s="298">
        <v>8340</v>
      </c>
      <c r="CG16" s="312">
        <v>4.1353383458646613</v>
      </c>
    </row>
    <row r="17" spans="2:85">
      <c r="B17" s="350" t="s">
        <v>249</v>
      </c>
      <c r="C17" s="351"/>
      <c r="E17" s="291">
        <v>2170</v>
      </c>
      <c r="G17" s="354">
        <v>11</v>
      </c>
      <c r="H17" s="291">
        <v>1980</v>
      </c>
      <c r="I17" s="291">
        <v>2178</v>
      </c>
      <c r="J17" s="299">
        <v>1660</v>
      </c>
      <c r="K17" s="299">
        <v>518</v>
      </c>
      <c r="L17" s="304">
        <v>1.3120481927710843</v>
      </c>
      <c r="M17" s="308">
        <v>2000</v>
      </c>
      <c r="N17" s="299">
        <v>178</v>
      </c>
      <c r="O17" s="313">
        <v>1.089</v>
      </c>
      <c r="Q17" s="354">
        <v>11</v>
      </c>
      <c r="R17" s="291">
        <v>1980</v>
      </c>
      <c r="S17" s="291">
        <v>2178</v>
      </c>
      <c r="T17" s="299">
        <v>1670</v>
      </c>
      <c r="U17" s="299">
        <v>508</v>
      </c>
      <c r="V17" s="304">
        <v>1.3041916167664671</v>
      </c>
      <c r="W17" s="308">
        <v>2010</v>
      </c>
      <c r="X17" s="299">
        <v>168</v>
      </c>
      <c r="Y17" s="313">
        <v>1.0835820895522388</v>
      </c>
      <c r="AA17" s="354">
        <v>11</v>
      </c>
      <c r="AB17" s="291">
        <v>2680</v>
      </c>
      <c r="AC17" s="291">
        <v>2948.0000000000005</v>
      </c>
      <c r="AD17" s="299">
        <v>1690</v>
      </c>
      <c r="AE17" s="299">
        <v>1258.0000000000005</v>
      </c>
      <c r="AF17" s="304">
        <v>1.7443786982248524</v>
      </c>
      <c r="AG17" s="308">
        <v>2030</v>
      </c>
      <c r="AH17" s="299">
        <v>918.00000000000045</v>
      </c>
      <c r="AI17" s="313">
        <v>1.4522167487684732</v>
      </c>
      <c r="AK17" s="354">
        <v>11</v>
      </c>
      <c r="AL17" s="291">
        <v>3180</v>
      </c>
      <c r="AM17" s="291">
        <v>3498.0000000000005</v>
      </c>
      <c r="AN17" s="299">
        <v>1730</v>
      </c>
      <c r="AO17" s="299">
        <v>1768.0000000000005</v>
      </c>
      <c r="AP17" s="304">
        <v>2.0219653179190753</v>
      </c>
      <c r="AQ17" s="308">
        <v>2070</v>
      </c>
      <c r="AR17" s="299">
        <v>1428.0000000000005</v>
      </c>
      <c r="AS17" s="313">
        <v>1.6898550724637684</v>
      </c>
      <c r="AU17" s="354">
        <v>11</v>
      </c>
      <c r="AV17" s="291">
        <v>4180</v>
      </c>
      <c r="AW17" s="291">
        <v>4598</v>
      </c>
      <c r="AX17" s="299">
        <v>1760</v>
      </c>
      <c r="AY17" s="299">
        <v>2838</v>
      </c>
      <c r="AZ17" s="304">
        <v>2.6124999999999998</v>
      </c>
      <c r="BA17" s="308">
        <v>2100</v>
      </c>
      <c r="BB17" s="299">
        <v>2498</v>
      </c>
      <c r="BC17" s="313">
        <v>2.1895238095238096</v>
      </c>
      <c r="BE17" s="354">
        <v>11</v>
      </c>
      <c r="BF17" s="291">
        <v>5180</v>
      </c>
      <c r="BG17" s="291">
        <v>5698.0000000000009</v>
      </c>
      <c r="BH17" s="299">
        <v>1900</v>
      </c>
      <c r="BI17" s="299">
        <v>3798.0000000000009</v>
      </c>
      <c r="BJ17" s="304">
        <v>2.998947368421053</v>
      </c>
      <c r="BK17" s="308">
        <v>2240</v>
      </c>
      <c r="BL17" s="299">
        <v>3458.0000000000009</v>
      </c>
      <c r="BM17" s="313">
        <v>2.5437500000000006</v>
      </c>
      <c r="BO17" s="354">
        <v>11</v>
      </c>
      <c r="BP17" s="291">
        <v>7680</v>
      </c>
      <c r="BQ17" s="291">
        <v>8448</v>
      </c>
      <c r="BR17" s="299">
        <v>2280</v>
      </c>
      <c r="BS17" s="299">
        <v>6168</v>
      </c>
      <c r="BT17" s="304">
        <v>3.7052631578947368</v>
      </c>
      <c r="BU17" s="308">
        <v>2620</v>
      </c>
      <c r="BV17" s="299">
        <v>5828</v>
      </c>
      <c r="BW17" s="313">
        <v>3.2244274809160305</v>
      </c>
      <c r="BY17" s="354">
        <v>11</v>
      </c>
      <c r="BZ17" s="291">
        <v>10180</v>
      </c>
      <c r="CA17" s="291">
        <v>11198</v>
      </c>
      <c r="CB17" s="299">
        <v>2510</v>
      </c>
      <c r="CC17" s="299">
        <v>8688</v>
      </c>
      <c r="CD17" s="304">
        <v>4.4613545816733069</v>
      </c>
      <c r="CE17" s="308">
        <v>2860</v>
      </c>
      <c r="CF17" s="299">
        <v>8338</v>
      </c>
      <c r="CG17" s="313">
        <v>3.9153846153846152</v>
      </c>
    </row>
    <row r="18" spans="2:85">
      <c r="B18" s="278" t="s">
        <v>267</v>
      </c>
      <c r="C18" s="280">
        <v>0</v>
      </c>
      <c r="E18" s="289">
        <v>2370</v>
      </c>
      <c r="G18" s="352">
        <v>12</v>
      </c>
      <c r="H18" s="289">
        <v>2160</v>
      </c>
      <c r="I18" s="289">
        <v>2376</v>
      </c>
      <c r="J18" s="297">
        <v>1830</v>
      </c>
      <c r="K18" s="297">
        <v>546</v>
      </c>
      <c r="L18" s="302">
        <v>1.298360655737705</v>
      </c>
      <c r="M18" s="306">
        <v>2180</v>
      </c>
      <c r="N18" s="297">
        <v>196</v>
      </c>
      <c r="O18" s="311">
        <v>1.0899082568807339</v>
      </c>
      <c r="Q18" s="352">
        <v>12</v>
      </c>
      <c r="R18" s="289">
        <v>2160</v>
      </c>
      <c r="S18" s="289">
        <v>2376</v>
      </c>
      <c r="T18" s="297">
        <v>1840</v>
      </c>
      <c r="U18" s="297">
        <v>536</v>
      </c>
      <c r="V18" s="302">
        <v>1.2913043478260871</v>
      </c>
      <c r="W18" s="306">
        <v>2200</v>
      </c>
      <c r="X18" s="297">
        <v>176</v>
      </c>
      <c r="Y18" s="311">
        <v>1.08</v>
      </c>
      <c r="AA18" s="352">
        <v>12</v>
      </c>
      <c r="AB18" s="289">
        <v>2860</v>
      </c>
      <c r="AC18" s="289">
        <v>3146.0000000000005</v>
      </c>
      <c r="AD18" s="297">
        <v>1880</v>
      </c>
      <c r="AE18" s="297">
        <v>1266.0000000000005</v>
      </c>
      <c r="AF18" s="302">
        <v>1.6734042553191493</v>
      </c>
      <c r="AG18" s="306">
        <v>2230</v>
      </c>
      <c r="AH18" s="297">
        <v>916.00000000000045</v>
      </c>
      <c r="AI18" s="311">
        <v>1.4107623318385651</v>
      </c>
      <c r="AK18" s="352">
        <v>12</v>
      </c>
      <c r="AL18" s="289">
        <v>3360</v>
      </c>
      <c r="AM18" s="289">
        <v>3696.0000000000005</v>
      </c>
      <c r="AN18" s="297">
        <v>1920</v>
      </c>
      <c r="AO18" s="297">
        <v>1776.0000000000005</v>
      </c>
      <c r="AP18" s="302">
        <v>1.9250000000000003</v>
      </c>
      <c r="AQ18" s="306">
        <v>2270</v>
      </c>
      <c r="AR18" s="297">
        <v>1426.0000000000005</v>
      </c>
      <c r="AS18" s="311">
        <v>1.6281938325991192</v>
      </c>
      <c r="AU18" s="352">
        <v>12</v>
      </c>
      <c r="AV18" s="289">
        <v>4360</v>
      </c>
      <c r="AW18" s="289">
        <v>4796</v>
      </c>
      <c r="AX18" s="297">
        <v>1940</v>
      </c>
      <c r="AY18" s="297">
        <v>2856</v>
      </c>
      <c r="AZ18" s="302">
        <v>2.4721649484536083</v>
      </c>
      <c r="BA18" s="306">
        <v>2290</v>
      </c>
      <c r="BB18" s="297">
        <v>2506</v>
      </c>
      <c r="BC18" s="311">
        <v>2.0943231441048034</v>
      </c>
      <c r="BE18" s="352">
        <v>12</v>
      </c>
      <c r="BF18" s="289">
        <v>5360</v>
      </c>
      <c r="BG18" s="289">
        <v>5896.0000000000009</v>
      </c>
      <c r="BH18" s="297">
        <v>2090</v>
      </c>
      <c r="BI18" s="297">
        <v>3806.0000000000009</v>
      </c>
      <c r="BJ18" s="302">
        <v>2.8210526315789477</v>
      </c>
      <c r="BK18" s="306">
        <v>2440</v>
      </c>
      <c r="BL18" s="297">
        <v>3456.0000000000009</v>
      </c>
      <c r="BM18" s="311">
        <v>2.416393442622951</v>
      </c>
      <c r="BO18" s="352">
        <v>12</v>
      </c>
      <c r="BP18" s="289">
        <v>7860</v>
      </c>
      <c r="BQ18" s="289">
        <v>8646</v>
      </c>
      <c r="BR18" s="297">
        <v>2470</v>
      </c>
      <c r="BS18" s="297">
        <v>6176</v>
      </c>
      <c r="BT18" s="302">
        <v>3.500404858299595</v>
      </c>
      <c r="BU18" s="306">
        <v>2820</v>
      </c>
      <c r="BV18" s="297">
        <v>5826</v>
      </c>
      <c r="BW18" s="311">
        <v>3.0659574468085107</v>
      </c>
      <c r="BY18" s="352">
        <v>12</v>
      </c>
      <c r="BZ18" s="289">
        <v>10360</v>
      </c>
      <c r="CA18" s="289">
        <v>11396.000000000002</v>
      </c>
      <c r="CB18" s="297">
        <v>2700</v>
      </c>
      <c r="CC18" s="297">
        <v>8696.0000000000018</v>
      </c>
      <c r="CD18" s="302">
        <v>4.2207407407407418</v>
      </c>
      <c r="CE18" s="306">
        <v>3050</v>
      </c>
      <c r="CF18" s="297">
        <v>8346.0000000000018</v>
      </c>
      <c r="CG18" s="311">
        <v>3.7363934426229513</v>
      </c>
    </row>
    <row r="19" spans="2:85">
      <c r="B19" s="278" t="s">
        <v>261</v>
      </c>
      <c r="C19" s="280">
        <v>0</v>
      </c>
      <c r="E19" s="289">
        <v>2570</v>
      </c>
      <c r="G19" s="352">
        <v>13</v>
      </c>
      <c r="H19" s="289">
        <v>2340</v>
      </c>
      <c r="I19" s="289">
        <v>2574</v>
      </c>
      <c r="J19" s="297">
        <v>2010</v>
      </c>
      <c r="K19" s="297">
        <v>564</v>
      </c>
      <c r="L19" s="302">
        <v>1.2805970149253731</v>
      </c>
      <c r="M19" s="306">
        <v>2370</v>
      </c>
      <c r="N19" s="297">
        <v>204</v>
      </c>
      <c r="O19" s="311">
        <v>1.0860759493670886</v>
      </c>
      <c r="Q19" s="352">
        <v>13</v>
      </c>
      <c r="R19" s="289">
        <v>2340</v>
      </c>
      <c r="S19" s="289">
        <v>2574</v>
      </c>
      <c r="T19" s="297">
        <v>2020</v>
      </c>
      <c r="U19" s="297">
        <v>554</v>
      </c>
      <c r="V19" s="302">
        <v>1.2742574257425743</v>
      </c>
      <c r="W19" s="306">
        <v>2380</v>
      </c>
      <c r="X19" s="297">
        <v>194</v>
      </c>
      <c r="Y19" s="311">
        <v>1.0815126050420167</v>
      </c>
      <c r="AA19" s="352">
        <v>13</v>
      </c>
      <c r="AB19" s="289">
        <v>3040</v>
      </c>
      <c r="AC19" s="289">
        <v>3344.0000000000005</v>
      </c>
      <c r="AD19" s="297">
        <v>2060</v>
      </c>
      <c r="AE19" s="297">
        <v>1284.0000000000005</v>
      </c>
      <c r="AF19" s="302">
        <v>1.6233009708737867</v>
      </c>
      <c r="AG19" s="306">
        <v>2430</v>
      </c>
      <c r="AH19" s="297">
        <v>914.00000000000045</v>
      </c>
      <c r="AI19" s="311">
        <v>1.3761316872427984</v>
      </c>
      <c r="AK19" s="352">
        <v>13</v>
      </c>
      <c r="AL19" s="289">
        <v>3540</v>
      </c>
      <c r="AM19" s="289">
        <v>3894.0000000000005</v>
      </c>
      <c r="AN19" s="297">
        <v>2110</v>
      </c>
      <c r="AO19" s="297">
        <v>1784.0000000000005</v>
      </c>
      <c r="AP19" s="302">
        <v>1.8454976303317538</v>
      </c>
      <c r="AQ19" s="306">
        <v>2470</v>
      </c>
      <c r="AR19" s="297">
        <v>1424.0000000000005</v>
      </c>
      <c r="AS19" s="311">
        <v>1.5765182186234821</v>
      </c>
      <c r="AU19" s="352">
        <v>13</v>
      </c>
      <c r="AV19" s="289">
        <v>4540</v>
      </c>
      <c r="AW19" s="289">
        <v>4994</v>
      </c>
      <c r="AX19" s="297">
        <v>2130</v>
      </c>
      <c r="AY19" s="297">
        <v>2864</v>
      </c>
      <c r="AZ19" s="302">
        <v>2.3446009389671363</v>
      </c>
      <c r="BA19" s="306">
        <v>2490</v>
      </c>
      <c r="BB19" s="297">
        <v>2504</v>
      </c>
      <c r="BC19" s="311">
        <v>2.0056224899598392</v>
      </c>
      <c r="BE19" s="352">
        <v>13</v>
      </c>
      <c r="BF19" s="289">
        <v>5540</v>
      </c>
      <c r="BG19" s="289">
        <v>6094.0000000000009</v>
      </c>
      <c r="BH19" s="297">
        <v>2270</v>
      </c>
      <c r="BI19" s="297">
        <v>3824.0000000000009</v>
      </c>
      <c r="BJ19" s="302">
        <v>2.6845814977973572</v>
      </c>
      <c r="BK19" s="306">
        <v>2640</v>
      </c>
      <c r="BL19" s="297">
        <v>3454.0000000000009</v>
      </c>
      <c r="BM19" s="311">
        <v>2.3083333333333336</v>
      </c>
      <c r="BO19" s="352">
        <v>13</v>
      </c>
      <c r="BP19" s="289">
        <v>8040</v>
      </c>
      <c r="BQ19" s="289">
        <v>8844</v>
      </c>
      <c r="BR19" s="297">
        <v>2660</v>
      </c>
      <c r="BS19" s="297">
        <v>6184</v>
      </c>
      <c r="BT19" s="302">
        <v>3.3248120300751878</v>
      </c>
      <c r="BU19" s="306">
        <v>3020</v>
      </c>
      <c r="BV19" s="297">
        <v>5824</v>
      </c>
      <c r="BW19" s="311">
        <v>2.9284768211920529</v>
      </c>
      <c r="BY19" s="352">
        <v>13</v>
      </c>
      <c r="BZ19" s="289">
        <v>10540</v>
      </c>
      <c r="CA19" s="289">
        <v>11594.000000000002</v>
      </c>
      <c r="CB19" s="297">
        <v>2890</v>
      </c>
      <c r="CC19" s="297">
        <v>8704.0000000000018</v>
      </c>
      <c r="CD19" s="302">
        <v>4.0117647058823538</v>
      </c>
      <c r="CE19" s="306">
        <v>3250</v>
      </c>
      <c r="CF19" s="297">
        <v>8344.0000000000018</v>
      </c>
      <c r="CG19" s="311">
        <v>3.5673846153846158</v>
      </c>
    </row>
    <row r="20" spans="2:85">
      <c r="B20" s="278" t="s">
        <v>104</v>
      </c>
      <c r="C20" s="280">
        <v>180</v>
      </c>
      <c r="E20" s="289">
        <v>2770</v>
      </c>
      <c r="G20" s="352">
        <v>14</v>
      </c>
      <c r="H20" s="289">
        <v>2520</v>
      </c>
      <c r="I20" s="289">
        <v>2772</v>
      </c>
      <c r="J20" s="297">
        <v>2180</v>
      </c>
      <c r="K20" s="297">
        <v>592</v>
      </c>
      <c r="L20" s="302">
        <v>1.271559633027523</v>
      </c>
      <c r="M20" s="306">
        <v>2560</v>
      </c>
      <c r="N20" s="297">
        <v>212</v>
      </c>
      <c r="O20" s="311">
        <v>1.0828125</v>
      </c>
      <c r="Q20" s="352">
        <v>14</v>
      </c>
      <c r="R20" s="289">
        <v>2520</v>
      </c>
      <c r="S20" s="289">
        <v>2772</v>
      </c>
      <c r="T20" s="297">
        <v>2200</v>
      </c>
      <c r="U20" s="297">
        <v>572</v>
      </c>
      <c r="V20" s="302">
        <v>1.26</v>
      </c>
      <c r="W20" s="306">
        <v>2570</v>
      </c>
      <c r="X20" s="297">
        <v>202</v>
      </c>
      <c r="Y20" s="311">
        <v>1.0785992217898832</v>
      </c>
      <c r="AA20" s="352">
        <v>14</v>
      </c>
      <c r="AB20" s="289">
        <v>3220</v>
      </c>
      <c r="AC20" s="289">
        <v>3542.0000000000005</v>
      </c>
      <c r="AD20" s="297">
        <v>2250</v>
      </c>
      <c r="AE20" s="297">
        <v>1292.0000000000005</v>
      </c>
      <c r="AF20" s="302">
        <v>1.5742222222222224</v>
      </c>
      <c r="AG20" s="306">
        <v>2620</v>
      </c>
      <c r="AH20" s="297">
        <v>922.00000000000045</v>
      </c>
      <c r="AI20" s="311">
        <v>1.3519083969465651</v>
      </c>
      <c r="AK20" s="352">
        <v>14</v>
      </c>
      <c r="AL20" s="289">
        <v>3720</v>
      </c>
      <c r="AM20" s="289">
        <v>4092.0000000000005</v>
      </c>
      <c r="AN20" s="297">
        <v>2290</v>
      </c>
      <c r="AO20" s="297">
        <v>1802.0000000000005</v>
      </c>
      <c r="AP20" s="302">
        <v>1.7868995633187774</v>
      </c>
      <c r="AQ20" s="306">
        <v>2670</v>
      </c>
      <c r="AR20" s="297">
        <v>1422.0000000000005</v>
      </c>
      <c r="AS20" s="311">
        <v>1.5325842696629215</v>
      </c>
      <c r="AU20" s="352">
        <v>14</v>
      </c>
      <c r="AV20" s="289">
        <v>4720</v>
      </c>
      <c r="AW20" s="289">
        <v>5192</v>
      </c>
      <c r="AX20" s="297">
        <v>2320</v>
      </c>
      <c r="AY20" s="297">
        <v>2872</v>
      </c>
      <c r="AZ20" s="302">
        <v>2.2379310344827585</v>
      </c>
      <c r="BA20" s="306">
        <v>2690</v>
      </c>
      <c r="BB20" s="297">
        <v>2502</v>
      </c>
      <c r="BC20" s="311">
        <v>1.9301115241635687</v>
      </c>
      <c r="BE20" s="352">
        <v>14</v>
      </c>
      <c r="BF20" s="289">
        <v>5720</v>
      </c>
      <c r="BG20" s="289">
        <v>6292.0000000000009</v>
      </c>
      <c r="BH20" s="297">
        <v>2460</v>
      </c>
      <c r="BI20" s="297">
        <v>3832.0000000000009</v>
      </c>
      <c r="BJ20" s="302">
        <v>2.5577235772357727</v>
      </c>
      <c r="BK20" s="306">
        <v>2830</v>
      </c>
      <c r="BL20" s="297">
        <v>3462.0000000000009</v>
      </c>
      <c r="BM20" s="311">
        <v>2.2233215547703185</v>
      </c>
      <c r="BO20" s="352">
        <v>14</v>
      </c>
      <c r="BP20" s="289">
        <v>8220</v>
      </c>
      <c r="BQ20" s="289">
        <v>9042</v>
      </c>
      <c r="BR20" s="297">
        <v>2840</v>
      </c>
      <c r="BS20" s="297">
        <v>6202</v>
      </c>
      <c r="BT20" s="302">
        <v>3.1838028169014083</v>
      </c>
      <c r="BU20" s="306">
        <v>3220</v>
      </c>
      <c r="BV20" s="297">
        <v>5822</v>
      </c>
      <c r="BW20" s="311">
        <v>2.8080745341614906</v>
      </c>
      <c r="BY20" s="352">
        <v>14</v>
      </c>
      <c r="BZ20" s="289">
        <v>10720</v>
      </c>
      <c r="CA20" s="289">
        <v>11792.000000000002</v>
      </c>
      <c r="CB20" s="297">
        <v>3080</v>
      </c>
      <c r="CC20" s="297">
        <v>8712.0000000000018</v>
      </c>
      <c r="CD20" s="302">
        <v>3.8285714285714292</v>
      </c>
      <c r="CE20" s="306">
        <v>3450</v>
      </c>
      <c r="CF20" s="297">
        <v>8342.0000000000018</v>
      </c>
      <c r="CG20" s="311">
        <v>3.4179710144927542</v>
      </c>
    </row>
    <row r="21" spans="2:85">
      <c r="B21" s="278" t="s">
        <v>119</v>
      </c>
      <c r="C21" s="280">
        <v>190</v>
      </c>
      <c r="E21" s="289">
        <v>2970</v>
      </c>
      <c r="G21" s="352">
        <v>15</v>
      </c>
      <c r="H21" s="289">
        <v>2700</v>
      </c>
      <c r="I21" s="289">
        <v>2970.0000000000005</v>
      </c>
      <c r="J21" s="297">
        <v>2360</v>
      </c>
      <c r="K21" s="297">
        <v>610.00000000000045</v>
      </c>
      <c r="L21" s="302">
        <v>1.2584745762711866</v>
      </c>
      <c r="M21" s="306">
        <v>2750</v>
      </c>
      <c r="N21" s="297">
        <v>220.00000000000045</v>
      </c>
      <c r="O21" s="311">
        <v>1.08</v>
      </c>
      <c r="Q21" s="352">
        <v>15</v>
      </c>
      <c r="R21" s="289">
        <v>2700</v>
      </c>
      <c r="S21" s="289">
        <v>2970.0000000000005</v>
      </c>
      <c r="T21" s="297">
        <v>2370</v>
      </c>
      <c r="U21" s="297">
        <v>600.00000000000045</v>
      </c>
      <c r="V21" s="302">
        <v>1.2531645569620256</v>
      </c>
      <c r="W21" s="306">
        <v>2760</v>
      </c>
      <c r="X21" s="297">
        <v>210.00000000000045</v>
      </c>
      <c r="Y21" s="311">
        <v>1.0760869565217392</v>
      </c>
      <c r="AA21" s="352">
        <v>15</v>
      </c>
      <c r="AB21" s="289">
        <v>3400</v>
      </c>
      <c r="AC21" s="289">
        <v>3740.0000000000005</v>
      </c>
      <c r="AD21" s="297">
        <v>2440</v>
      </c>
      <c r="AE21" s="297">
        <v>1300.0000000000005</v>
      </c>
      <c r="AF21" s="302">
        <v>1.5327868852459019</v>
      </c>
      <c r="AG21" s="306">
        <v>2820</v>
      </c>
      <c r="AH21" s="297">
        <v>920.00000000000045</v>
      </c>
      <c r="AI21" s="311">
        <v>1.3262411347517733</v>
      </c>
      <c r="AK21" s="352">
        <v>15</v>
      </c>
      <c r="AL21" s="289">
        <v>3900</v>
      </c>
      <c r="AM21" s="289">
        <v>4290</v>
      </c>
      <c r="AN21" s="297">
        <v>2480</v>
      </c>
      <c r="AO21" s="297">
        <v>1810</v>
      </c>
      <c r="AP21" s="302">
        <v>1.7298387096774193</v>
      </c>
      <c r="AQ21" s="306">
        <v>2870</v>
      </c>
      <c r="AR21" s="297">
        <v>1420</v>
      </c>
      <c r="AS21" s="311">
        <v>1.494773519163763</v>
      </c>
      <c r="AU21" s="352">
        <v>15</v>
      </c>
      <c r="AV21" s="289">
        <v>4900</v>
      </c>
      <c r="AW21" s="289">
        <v>5390</v>
      </c>
      <c r="AX21" s="297">
        <v>2500</v>
      </c>
      <c r="AY21" s="297">
        <v>2890</v>
      </c>
      <c r="AZ21" s="302">
        <v>2.1560000000000001</v>
      </c>
      <c r="BA21" s="306">
        <v>2890</v>
      </c>
      <c r="BB21" s="297">
        <v>2500</v>
      </c>
      <c r="BC21" s="311">
        <v>1.8650519031141868</v>
      </c>
      <c r="BE21" s="352">
        <v>15</v>
      </c>
      <c r="BF21" s="289">
        <v>5900</v>
      </c>
      <c r="BG21" s="289">
        <v>6490.0000000000009</v>
      </c>
      <c r="BH21" s="297">
        <v>2650</v>
      </c>
      <c r="BI21" s="297">
        <v>3840.0000000000009</v>
      </c>
      <c r="BJ21" s="302">
        <v>2.449056603773585</v>
      </c>
      <c r="BK21" s="306">
        <v>3030</v>
      </c>
      <c r="BL21" s="297">
        <v>3460.0000000000009</v>
      </c>
      <c r="BM21" s="311">
        <v>2.1419141914191422</v>
      </c>
      <c r="BO21" s="352">
        <v>15</v>
      </c>
      <c r="BP21" s="289">
        <v>8400</v>
      </c>
      <c r="BQ21" s="289">
        <v>9240</v>
      </c>
      <c r="BR21" s="297">
        <v>3030</v>
      </c>
      <c r="BS21" s="297">
        <v>6210</v>
      </c>
      <c r="BT21" s="302">
        <v>3.0495049504950495</v>
      </c>
      <c r="BU21" s="306">
        <v>3420</v>
      </c>
      <c r="BV21" s="297">
        <v>5820</v>
      </c>
      <c r="BW21" s="311">
        <v>2.7017543859649122</v>
      </c>
      <c r="BY21" s="352">
        <v>15</v>
      </c>
      <c r="BZ21" s="289">
        <v>10900</v>
      </c>
      <c r="CA21" s="289">
        <v>11990.000000000002</v>
      </c>
      <c r="CB21" s="297">
        <v>3260</v>
      </c>
      <c r="CC21" s="297">
        <v>8730.0000000000018</v>
      </c>
      <c r="CD21" s="302">
        <v>3.6779141104294486</v>
      </c>
      <c r="CE21" s="306">
        <v>3650</v>
      </c>
      <c r="CF21" s="297">
        <v>8340.0000000000018</v>
      </c>
      <c r="CG21" s="311">
        <v>3.2849315068493157</v>
      </c>
    </row>
    <row r="22" spans="2:85">
      <c r="B22" s="278" t="s">
        <v>147</v>
      </c>
      <c r="C22" s="280">
        <v>190</v>
      </c>
      <c r="E22" s="289">
        <v>3160</v>
      </c>
      <c r="G22" s="352">
        <v>16</v>
      </c>
      <c r="H22" s="289">
        <v>2880</v>
      </c>
      <c r="I22" s="289">
        <v>3168.0000000000005</v>
      </c>
      <c r="J22" s="297">
        <v>2540</v>
      </c>
      <c r="K22" s="297">
        <v>628.00000000000045</v>
      </c>
      <c r="L22" s="302">
        <v>1.2472440944881891</v>
      </c>
      <c r="M22" s="306">
        <v>2930</v>
      </c>
      <c r="N22" s="297">
        <v>238.00000000000045</v>
      </c>
      <c r="O22" s="311">
        <v>1.0812286689419797</v>
      </c>
      <c r="Q22" s="352">
        <v>16</v>
      </c>
      <c r="R22" s="289">
        <v>2880</v>
      </c>
      <c r="S22" s="289">
        <v>3168.0000000000005</v>
      </c>
      <c r="T22" s="297">
        <v>2550</v>
      </c>
      <c r="U22" s="297">
        <v>618.00000000000045</v>
      </c>
      <c r="V22" s="302">
        <v>1.2423529411764707</v>
      </c>
      <c r="W22" s="306">
        <v>2940</v>
      </c>
      <c r="X22" s="297">
        <v>228.00000000000045</v>
      </c>
      <c r="Y22" s="311">
        <v>1.0775510204081635</v>
      </c>
      <c r="AA22" s="352">
        <v>16</v>
      </c>
      <c r="AB22" s="289">
        <v>3580</v>
      </c>
      <c r="AC22" s="289">
        <v>3938.0000000000005</v>
      </c>
      <c r="AD22" s="297">
        <v>2620</v>
      </c>
      <c r="AE22" s="297">
        <v>1318.0000000000005</v>
      </c>
      <c r="AF22" s="302">
        <v>1.503053435114504</v>
      </c>
      <c r="AG22" s="306">
        <v>3020</v>
      </c>
      <c r="AH22" s="297">
        <v>918.00000000000045</v>
      </c>
      <c r="AI22" s="311">
        <v>1.303973509933775</v>
      </c>
      <c r="AK22" s="352">
        <v>16</v>
      </c>
      <c r="AL22" s="289">
        <v>4080</v>
      </c>
      <c r="AM22" s="289">
        <v>4488</v>
      </c>
      <c r="AN22" s="297">
        <v>2670</v>
      </c>
      <c r="AO22" s="297">
        <v>1818</v>
      </c>
      <c r="AP22" s="302">
        <v>1.6808988764044943</v>
      </c>
      <c r="AQ22" s="306">
        <v>3060</v>
      </c>
      <c r="AR22" s="297">
        <v>1428</v>
      </c>
      <c r="AS22" s="311">
        <v>1.4666666666666666</v>
      </c>
      <c r="AU22" s="352">
        <v>16</v>
      </c>
      <c r="AV22" s="289">
        <v>5080</v>
      </c>
      <c r="AW22" s="289">
        <v>5588</v>
      </c>
      <c r="AX22" s="297">
        <v>2690</v>
      </c>
      <c r="AY22" s="297">
        <v>2898</v>
      </c>
      <c r="AZ22" s="302">
        <v>2.0773234200743493</v>
      </c>
      <c r="BA22" s="306">
        <v>3090</v>
      </c>
      <c r="BB22" s="297">
        <v>2498</v>
      </c>
      <c r="BC22" s="311">
        <v>1.8084142394822007</v>
      </c>
      <c r="BE22" s="352">
        <v>16</v>
      </c>
      <c r="BF22" s="289">
        <v>6080</v>
      </c>
      <c r="BG22" s="289">
        <v>6688.0000000000009</v>
      </c>
      <c r="BH22" s="297">
        <v>2830</v>
      </c>
      <c r="BI22" s="297">
        <v>3858.0000000000009</v>
      </c>
      <c r="BJ22" s="302">
        <v>2.3632508833922263</v>
      </c>
      <c r="BK22" s="306">
        <v>3230</v>
      </c>
      <c r="BL22" s="297">
        <v>3458.0000000000009</v>
      </c>
      <c r="BM22" s="311">
        <v>2.0705882352941178</v>
      </c>
      <c r="BO22" s="352">
        <v>16</v>
      </c>
      <c r="BP22" s="289">
        <v>8580</v>
      </c>
      <c r="BQ22" s="289">
        <v>9438</v>
      </c>
      <c r="BR22" s="297">
        <v>3220</v>
      </c>
      <c r="BS22" s="297">
        <v>6218</v>
      </c>
      <c r="BT22" s="302">
        <v>2.9310559006211179</v>
      </c>
      <c r="BU22" s="306">
        <v>3610</v>
      </c>
      <c r="BV22" s="297">
        <v>5828</v>
      </c>
      <c r="BW22" s="311">
        <v>2.614404432132964</v>
      </c>
      <c r="BY22" s="352">
        <v>16</v>
      </c>
      <c r="BZ22" s="289">
        <v>11080</v>
      </c>
      <c r="CA22" s="289">
        <v>12188.000000000002</v>
      </c>
      <c r="CB22" s="297">
        <v>3450</v>
      </c>
      <c r="CC22" s="297">
        <v>8738.0000000000018</v>
      </c>
      <c r="CD22" s="302">
        <v>3.5327536231884062</v>
      </c>
      <c r="CE22" s="306">
        <v>3850</v>
      </c>
      <c r="CF22" s="297">
        <v>8338.0000000000018</v>
      </c>
      <c r="CG22" s="311">
        <v>3.1657142857142864</v>
      </c>
    </row>
    <row r="23" spans="2:85">
      <c r="B23" s="278" t="s">
        <v>248</v>
      </c>
      <c r="C23" s="280">
        <v>200</v>
      </c>
      <c r="E23" s="289">
        <v>3360</v>
      </c>
      <c r="G23" s="352">
        <v>17</v>
      </c>
      <c r="H23" s="289">
        <v>3060</v>
      </c>
      <c r="I23" s="289">
        <v>3366.0000000000005</v>
      </c>
      <c r="J23" s="297">
        <v>2710</v>
      </c>
      <c r="K23" s="297">
        <v>656.00000000000045</v>
      </c>
      <c r="L23" s="302">
        <v>1.2420664206642069</v>
      </c>
      <c r="M23" s="306">
        <v>3120</v>
      </c>
      <c r="N23" s="297">
        <v>246.00000000000045</v>
      </c>
      <c r="O23" s="311">
        <v>1.078846153846154</v>
      </c>
      <c r="Q23" s="352">
        <v>17</v>
      </c>
      <c r="R23" s="289">
        <v>3060</v>
      </c>
      <c r="S23" s="289">
        <v>3366.0000000000005</v>
      </c>
      <c r="T23" s="297">
        <v>2720</v>
      </c>
      <c r="U23" s="297">
        <v>646.00000000000045</v>
      </c>
      <c r="V23" s="302">
        <v>1.2375000000000003</v>
      </c>
      <c r="W23" s="306">
        <v>3130</v>
      </c>
      <c r="X23" s="297">
        <v>236.00000000000045</v>
      </c>
      <c r="Y23" s="311">
        <v>1.0753993610223644</v>
      </c>
      <c r="AA23" s="352">
        <v>17</v>
      </c>
      <c r="AB23" s="289">
        <v>3760</v>
      </c>
      <c r="AC23" s="289">
        <v>4136</v>
      </c>
      <c r="AD23" s="297">
        <v>2810</v>
      </c>
      <c r="AE23" s="297">
        <v>1326</v>
      </c>
      <c r="AF23" s="302">
        <v>1.4718861209964413</v>
      </c>
      <c r="AG23" s="306">
        <v>3220</v>
      </c>
      <c r="AH23" s="297">
        <v>916</v>
      </c>
      <c r="AI23" s="311">
        <v>1.2844720496894411</v>
      </c>
      <c r="AK23" s="352">
        <v>17</v>
      </c>
      <c r="AL23" s="289">
        <v>4260</v>
      </c>
      <c r="AM23" s="289">
        <v>4686</v>
      </c>
      <c r="AN23" s="297">
        <v>2860</v>
      </c>
      <c r="AO23" s="297">
        <v>1826</v>
      </c>
      <c r="AP23" s="302">
        <v>1.6384615384615384</v>
      </c>
      <c r="AQ23" s="306">
        <v>3260</v>
      </c>
      <c r="AR23" s="297">
        <v>1426</v>
      </c>
      <c r="AS23" s="311">
        <v>1.4374233128834355</v>
      </c>
      <c r="AU23" s="352">
        <v>17</v>
      </c>
      <c r="AV23" s="289">
        <v>5260</v>
      </c>
      <c r="AW23" s="289">
        <v>5786.0000000000009</v>
      </c>
      <c r="AX23" s="297">
        <v>2880</v>
      </c>
      <c r="AY23" s="297">
        <v>2906.0000000000009</v>
      </c>
      <c r="AZ23" s="302">
        <v>2.0090277777777783</v>
      </c>
      <c r="BA23" s="306">
        <v>3280</v>
      </c>
      <c r="BB23" s="297">
        <v>2506.0000000000009</v>
      </c>
      <c r="BC23" s="311">
        <v>1.7640243902439028</v>
      </c>
      <c r="BE23" s="352">
        <v>17</v>
      </c>
      <c r="BF23" s="289">
        <v>6260</v>
      </c>
      <c r="BG23" s="289">
        <v>6886.0000000000009</v>
      </c>
      <c r="BH23" s="297">
        <v>3020</v>
      </c>
      <c r="BI23" s="297">
        <v>3866.0000000000009</v>
      </c>
      <c r="BJ23" s="302">
        <v>2.2801324503311262</v>
      </c>
      <c r="BK23" s="306">
        <v>3430</v>
      </c>
      <c r="BL23" s="297">
        <v>3456.0000000000009</v>
      </c>
      <c r="BM23" s="311">
        <v>2.007580174927114</v>
      </c>
      <c r="BO23" s="352">
        <v>17</v>
      </c>
      <c r="BP23" s="289">
        <v>8760</v>
      </c>
      <c r="BQ23" s="289">
        <v>9636</v>
      </c>
      <c r="BR23" s="297">
        <v>3410</v>
      </c>
      <c r="BS23" s="297">
        <v>6226</v>
      </c>
      <c r="BT23" s="302">
        <v>2.8258064516129031</v>
      </c>
      <c r="BU23" s="306">
        <v>3810</v>
      </c>
      <c r="BV23" s="297">
        <v>5826</v>
      </c>
      <c r="BW23" s="311">
        <v>2.5291338582677168</v>
      </c>
      <c r="BY23" s="352">
        <v>17</v>
      </c>
      <c r="BZ23" s="289">
        <v>11260</v>
      </c>
      <c r="CA23" s="289">
        <v>12386.000000000002</v>
      </c>
      <c r="CB23" s="297">
        <v>3640</v>
      </c>
      <c r="CC23" s="297">
        <v>8746.0000000000018</v>
      </c>
      <c r="CD23" s="302">
        <v>3.4027472527472531</v>
      </c>
      <c r="CE23" s="306">
        <v>4040</v>
      </c>
      <c r="CF23" s="297">
        <v>8346.0000000000018</v>
      </c>
      <c r="CG23" s="311">
        <v>3.0658415841584161</v>
      </c>
    </row>
    <row r="24" spans="2:85">
      <c r="B24" s="278" t="s">
        <v>141</v>
      </c>
      <c r="C24" s="281">
        <v>0</v>
      </c>
      <c r="E24" s="289">
        <v>3560</v>
      </c>
      <c r="G24" s="352">
        <v>18</v>
      </c>
      <c r="H24" s="289">
        <v>3240</v>
      </c>
      <c r="I24" s="289">
        <v>3564.0000000000005</v>
      </c>
      <c r="J24" s="297">
        <v>2890</v>
      </c>
      <c r="K24" s="297">
        <v>674.00000000000045</v>
      </c>
      <c r="L24" s="302">
        <v>1.233217993079585</v>
      </c>
      <c r="M24" s="306">
        <v>3310</v>
      </c>
      <c r="N24" s="297">
        <v>254.00000000000045</v>
      </c>
      <c r="O24" s="311">
        <v>1.076737160120846</v>
      </c>
      <c r="Q24" s="352">
        <v>18</v>
      </c>
      <c r="R24" s="289">
        <v>3240</v>
      </c>
      <c r="S24" s="289">
        <v>3564.0000000000005</v>
      </c>
      <c r="T24" s="297">
        <v>2900</v>
      </c>
      <c r="U24" s="297">
        <v>664.00000000000045</v>
      </c>
      <c r="V24" s="302">
        <v>1.2289655172413794</v>
      </c>
      <c r="W24" s="306">
        <v>3320</v>
      </c>
      <c r="X24" s="297">
        <v>244.00000000000045</v>
      </c>
      <c r="Y24" s="311">
        <v>1.0734939759036146</v>
      </c>
      <c r="AA24" s="352">
        <v>18</v>
      </c>
      <c r="AB24" s="289">
        <v>3940</v>
      </c>
      <c r="AC24" s="289">
        <v>4334</v>
      </c>
      <c r="AD24" s="297">
        <v>3000</v>
      </c>
      <c r="AE24" s="297">
        <v>1334</v>
      </c>
      <c r="AF24" s="302">
        <v>1.4446666666666668</v>
      </c>
      <c r="AG24" s="306">
        <v>3420</v>
      </c>
      <c r="AH24" s="297">
        <v>914</v>
      </c>
      <c r="AI24" s="311">
        <v>1.2672514619883042</v>
      </c>
      <c r="AK24" s="352">
        <v>18</v>
      </c>
      <c r="AL24" s="289">
        <v>4440</v>
      </c>
      <c r="AM24" s="289">
        <v>4884</v>
      </c>
      <c r="AN24" s="297">
        <v>3040</v>
      </c>
      <c r="AO24" s="297">
        <v>1844</v>
      </c>
      <c r="AP24" s="302">
        <v>1.6065789473684211</v>
      </c>
      <c r="AQ24" s="306">
        <v>3460</v>
      </c>
      <c r="AR24" s="297">
        <v>1424</v>
      </c>
      <c r="AS24" s="311">
        <v>1.4115606936416185</v>
      </c>
      <c r="AU24" s="352">
        <v>18</v>
      </c>
      <c r="AV24" s="289">
        <v>5440</v>
      </c>
      <c r="AW24" s="289">
        <v>5984.0000000000009</v>
      </c>
      <c r="AX24" s="297">
        <v>3060</v>
      </c>
      <c r="AY24" s="297">
        <v>2924.0000000000009</v>
      </c>
      <c r="AZ24" s="302">
        <v>1.9555555555555559</v>
      </c>
      <c r="BA24" s="306">
        <v>3480</v>
      </c>
      <c r="BB24" s="297">
        <v>2504.0000000000009</v>
      </c>
      <c r="BC24" s="311">
        <v>1.7195402298850577</v>
      </c>
      <c r="BE24" s="352">
        <v>18</v>
      </c>
      <c r="BF24" s="289">
        <v>6440</v>
      </c>
      <c r="BG24" s="289">
        <v>7084.0000000000009</v>
      </c>
      <c r="BH24" s="297">
        <v>3210</v>
      </c>
      <c r="BI24" s="297">
        <v>3874.0000000000009</v>
      </c>
      <c r="BJ24" s="302">
        <v>2.2068535825545172</v>
      </c>
      <c r="BK24" s="306">
        <v>3630</v>
      </c>
      <c r="BL24" s="297">
        <v>3454.0000000000009</v>
      </c>
      <c r="BM24" s="311">
        <v>1.9515151515151519</v>
      </c>
      <c r="BO24" s="352">
        <v>18</v>
      </c>
      <c r="BP24" s="289">
        <v>8940</v>
      </c>
      <c r="BQ24" s="289">
        <v>9834</v>
      </c>
      <c r="BR24" s="297">
        <v>3590</v>
      </c>
      <c r="BS24" s="297">
        <v>6244</v>
      </c>
      <c r="BT24" s="302">
        <v>2.7392757660167133</v>
      </c>
      <c r="BU24" s="306">
        <v>4010</v>
      </c>
      <c r="BV24" s="297">
        <v>5824</v>
      </c>
      <c r="BW24" s="311">
        <v>2.452369077306733</v>
      </c>
      <c r="BY24" s="352">
        <v>18</v>
      </c>
      <c r="BZ24" s="289">
        <v>11440</v>
      </c>
      <c r="CA24" s="289">
        <v>12584.000000000002</v>
      </c>
      <c r="CB24" s="297">
        <v>3820</v>
      </c>
      <c r="CC24" s="297">
        <v>8764.0000000000018</v>
      </c>
      <c r="CD24" s="302">
        <v>3.2942408376963357</v>
      </c>
      <c r="CE24" s="306">
        <v>4240</v>
      </c>
      <c r="CF24" s="297">
        <v>8344.0000000000018</v>
      </c>
      <c r="CG24" s="311">
        <v>2.9679245283018871</v>
      </c>
    </row>
    <row r="25" spans="2:85">
      <c r="E25" s="289">
        <v>3760</v>
      </c>
      <c r="G25" s="352">
        <v>19</v>
      </c>
      <c r="H25" s="289">
        <v>3420</v>
      </c>
      <c r="I25" s="289">
        <v>3762.0000000000005</v>
      </c>
      <c r="J25" s="297">
        <v>3060</v>
      </c>
      <c r="K25" s="297">
        <v>702.00000000000045</v>
      </c>
      <c r="L25" s="302">
        <v>1.2294117647058824</v>
      </c>
      <c r="M25" s="306">
        <v>3490</v>
      </c>
      <c r="N25" s="297">
        <v>272.00000000000045</v>
      </c>
      <c r="O25" s="311">
        <v>1.0779369627507165</v>
      </c>
      <c r="Q25" s="352">
        <v>19</v>
      </c>
      <c r="R25" s="289">
        <v>3420</v>
      </c>
      <c r="S25" s="289">
        <v>3762.0000000000005</v>
      </c>
      <c r="T25" s="297">
        <v>3080</v>
      </c>
      <c r="U25" s="297">
        <v>682.00000000000045</v>
      </c>
      <c r="V25" s="302">
        <v>1.2214285714285715</v>
      </c>
      <c r="W25" s="306">
        <v>3500</v>
      </c>
      <c r="X25" s="297">
        <v>262.00000000000045</v>
      </c>
      <c r="Y25" s="311">
        <v>1.074857142857143</v>
      </c>
      <c r="AA25" s="352">
        <v>19</v>
      </c>
      <c r="AB25" s="289">
        <v>4120</v>
      </c>
      <c r="AC25" s="289">
        <v>4532</v>
      </c>
      <c r="AD25" s="297">
        <v>3190</v>
      </c>
      <c r="AE25" s="297">
        <v>1342</v>
      </c>
      <c r="AF25" s="302">
        <v>1.4206896551724137</v>
      </c>
      <c r="AG25" s="306">
        <v>3610</v>
      </c>
      <c r="AH25" s="297">
        <v>922</v>
      </c>
      <c r="AI25" s="311">
        <v>1.2554016620498616</v>
      </c>
      <c r="AK25" s="352">
        <v>19</v>
      </c>
      <c r="AL25" s="289">
        <v>4620</v>
      </c>
      <c r="AM25" s="289">
        <v>5082</v>
      </c>
      <c r="AN25" s="297">
        <v>3230</v>
      </c>
      <c r="AO25" s="297">
        <v>1852</v>
      </c>
      <c r="AP25" s="302">
        <v>1.5733746130030959</v>
      </c>
      <c r="AQ25" s="306">
        <v>3660</v>
      </c>
      <c r="AR25" s="297">
        <v>1422</v>
      </c>
      <c r="AS25" s="311">
        <v>1.3885245901639345</v>
      </c>
      <c r="AU25" s="352">
        <v>19</v>
      </c>
      <c r="AV25" s="289">
        <v>5620</v>
      </c>
      <c r="AW25" s="289">
        <v>6182.0000000000009</v>
      </c>
      <c r="AX25" s="297">
        <v>3250</v>
      </c>
      <c r="AY25" s="297">
        <v>2932.0000000000009</v>
      </c>
      <c r="AZ25" s="302">
        <v>1.9021538461538465</v>
      </c>
      <c r="BA25" s="306">
        <v>3680</v>
      </c>
      <c r="BB25" s="297">
        <v>2502.0000000000009</v>
      </c>
      <c r="BC25" s="311">
        <v>1.6798913043478263</v>
      </c>
      <c r="BE25" s="352">
        <v>19</v>
      </c>
      <c r="BF25" s="289">
        <v>6620</v>
      </c>
      <c r="BG25" s="289">
        <v>7282.0000000000009</v>
      </c>
      <c r="BH25" s="297">
        <v>3390</v>
      </c>
      <c r="BI25" s="297">
        <v>3892.0000000000009</v>
      </c>
      <c r="BJ25" s="302">
        <v>2.1480825958702066</v>
      </c>
      <c r="BK25" s="306">
        <v>3820</v>
      </c>
      <c r="BL25" s="297">
        <v>3462.0000000000009</v>
      </c>
      <c r="BM25" s="311">
        <v>1.9062827225130892</v>
      </c>
      <c r="BO25" s="352">
        <v>19</v>
      </c>
      <c r="BP25" s="289">
        <v>9120</v>
      </c>
      <c r="BQ25" s="289">
        <v>10032</v>
      </c>
      <c r="BR25" s="297">
        <v>3780</v>
      </c>
      <c r="BS25" s="297">
        <v>6252</v>
      </c>
      <c r="BT25" s="302">
        <v>2.6539682539682539</v>
      </c>
      <c r="BU25" s="306">
        <v>4210</v>
      </c>
      <c r="BV25" s="297">
        <v>5822</v>
      </c>
      <c r="BW25" s="311">
        <v>2.3828978622327792</v>
      </c>
      <c r="BY25" s="352">
        <v>19</v>
      </c>
      <c r="BZ25" s="289">
        <v>11620</v>
      </c>
      <c r="CA25" s="289">
        <v>12782.000000000002</v>
      </c>
      <c r="CB25" s="297">
        <v>4010</v>
      </c>
      <c r="CC25" s="297">
        <v>8772.0000000000018</v>
      </c>
      <c r="CD25" s="302">
        <v>3.1875311720698258</v>
      </c>
      <c r="CE25" s="306">
        <v>4440</v>
      </c>
      <c r="CF25" s="297">
        <v>8342.0000000000018</v>
      </c>
      <c r="CG25" s="311">
        <v>2.8788288288288291</v>
      </c>
    </row>
    <row r="26" spans="2:85">
      <c r="E26" s="289">
        <v>3960</v>
      </c>
      <c r="G26" s="352">
        <v>20</v>
      </c>
      <c r="H26" s="289">
        <v>3600</v>
      </c>
      <c r="I26" s="289">
        <v>3960.0000000000005</v>
      </c>
      <c r="J26" s="297">
        <v>3240</v>
      </c>
      <c r="K26" s="297">
        <v>720.00000000000045</v>
      </c>
      <c r="L26" s="302">
        <v>1.2222222222222223</v>
      </c>
      <c r="M26" s="306">
        <v>3680</v>
      </c>
      <c r="N26" s="297">
        <v>280.00000000000045</v>
      </c>
      <c r="O26" s="311">
        <v>1.0760869565217392</v>
      </c>
      <c r="Q26" s="352">
        <v>20</v>
      </c>
      <c r="R26" s="289">
        <v>3600</v>
      </c>
      <c r="S26" s="289">
        <v>3960.0000000000005</v>
      </c>
      <c r="T26" s="297">
        <v>3250</v>
      </c>
      <c r="U26" s="297">
        <v>710.00000000000045</v>
      </c>
      <c r="V26" s="302">
        <v>1.2184615384615387</v>
      </c>
      <c r="W26" s="306">
        <v>3690</v>
      </c>
      <c r="X26" s="297">
        <v>270.00000000000045</v>
      </c>
      <c r="Y26" s="311">
        <v>1.0731707317073171</v>
      </c>
      <c r="AA26" s="352">
        <v>20</v>
      </c>
      <c r="AB26" s="289">
        <v>4300</v>
      </c>
      <c r="AC26" s="289">
        <v>4730</v>
      </c>
      <c r="AD26" s="297">
        <v>3370</v>
      </c>
      <c r="AE26" s="297">
        <v>1360</v>
      </c>
      <c r="AF26" s="302">
        <v>1.4035608308605341</v>
      </c>
      <c r="AG26" s="306">
        <v>3810</v>
      </c>
      <c r="AH26" s="297">
        <v>920</v>
      </c>
      <c r="AI26" s="311">
        <v>1.2414698162729658</v>
      </c>
      <c r="AK26" s="352">
        <v>20</v>
      </c>
      <c r="AL26" s="289">
        <v>4800</v>
      </c>
      <c r="AM26" s="289">
        <v>5280</v>
      </c>
      <c r="AN26" s="297">
        <v>3420</v>
      </c>
      <c r="AO26" s="297">
        <v>1860</v>
      </c>
      <c r="AP26" s="302">
        <v>1.5438596491228069</v>
      </c>
      <c r="AQ26" s="306">
        <v>3860</v>
      </c>
      <c r="AR26" s="297">
        <v>1420</v>
      </c>
      <c r="AS26" s="311">
        <v>1.3678756476683938</v>
      </c>
      <c r="AU26" s="352">
        <v>20</v>
      </c>
      <c r="AV26" s="289">
        <v>5800</v>
      </c>
      <c r="AW26" s="289">
        <v>6380.0000000000009</v>
      </c>
      <c r="AX26" s="297">
        <v>3440</v>
      </c>
      <c r="AY26" s="297">
        <v>2940.0000000000009</v>
      </c>
      <c r="AZ26" s="302">
        <v>1.8546511627906979</v>
      </c>
      <c r="BA26" s="306">
        <v>3880</v>
      </c>
      <c r="BB26" s="297">
        <v>2500.0000000000009</v>
      </c>
      <c r="BC26" s="311">
        <v>1.6443298969072166</v>
      </c>
      <c r="BE26" s="352">
        <v>20</v>
      </c>
      <c r="BF26" s="289">
        <v>6800</v>
      </c>
      <c r="BG26" s="289">
        <v>7480.0000000000009</v>
      </c>
      <c r="BH26" s="297">
        <v>3580</v>
      </c>
      <c r="BI26" s="297">
        <v>3900.0000000000009</v>
      </c>
      <c r="BJ26" s="302">
        <v>2.0893854748603355</v>
      </c>
      <c r="BK26" s="306">
        <v>4020</v>
      </c>
      <c r="BL26" s="297">
        <v>3460.0000000000009</v>
      </c>
      <c r="BM26" s="311">
        <v>1.8606965174129355</v>
      </c>
      <c r="BO26" s="352">
        <v>20</v>
      </c>
      <c r="BP26" s="289">
        <v>9300</v>
      </c>
      <c r="BQ26" s="289">
        <v>10230</v>
      </c>
      <c r="BR26" s="297">
        <v>3970</v>
      </c>
      <c r="BS26" s="297">
        <v>6260</v>
      </c>
      <c r="BT26" s="302">
        <v>2.5768261964735517</v>
      </c>
      <c r="BU26" s="306">
        <v>4410</v>
      </c>
      <c r="BV26" s="297">
        <v>5820</v>
      </c>
      <c r="BW26" s="311">
        <v>2.3197278911564627</v>
      </c>
      <c r="BY26" s="352">
        <v>20</v>
      </c>
      <c r="BZ26" s="289">
        <v>11800</v>
      </c>
      <c r="CA26" s="289">
        <v>12980.000000000002</v>
      </c>
      <c r="CB26" s="297">
        <v>4200</v>
      </c>
      <c r="CC26" s="297">
        <v>8780.0000000000018</v>
      </c>
      <c r="CD26" s="302">
        <v>3.090476190476191</v>
      </c>
      <c r="CE26" s="306">
        <v>4640</v>
      </c>
      <c r="CF26" s="297">
        <v>8340.0000000000018</v>
      </c>
      <c r="CG26" s="311">
        <v>2.7974137931034488</v>
      </c>
    </row>
    <row r="27" spans="2:85">
      <c r="E27" s="289">
        <v>4150</v>
      </c>
      <c r="G27" s="352">
        <v>21</v>
      </c>
      <c r="H27" s="289">
        <v>3780</v>
      </c>
      <c r="I27" s="289">
        <v>4158</v>
      </c>
      <c r="J27" s="297">
        <v>3420</v>
      </c>
      <c r="K27" s="297">
        <v>738</v>
      </c>
      <c r="L27" s="302">
        <v>1.2157894736842105</v>
      </c>
      <c r="M27" s="306">
        <v>3870</v>
      </c>
      <c r="N27" s="297">
        <v>288</v>
      </c>
      <c r="O27" s="311">
        <v>1.0744186046511628</v>
      </c>
      <c r="Q27" s="352">
        <v>21</v>
      </c>
      <c r="R27" s="289">
        <v>3780</v>
      </c>
      <c r="S27" s="289">
        <v>4158</v>
      </c>
      <c r="T27" s="297">
        <v>3430</v>
      </c>
      <c r="U27" s="297">
        <v>728</v>
      </c>
      <c r="V27" s="302">
        <v>1.2122448979591838</v>
      </c>
      <c r="W27" s="306">
        <v>3880</v>
      </c>
      <c r="X27" s="297">
        <v>278</v>
      </c>
      <c r="Y27" s="311">
        <v>1.0716494845360824</v>
      </c>
      <c r="AA27" s="352">
        <v>21</v>
      </c>
      <c r="AB27" s="289">
        <v>4480</v>
      </c>
      <c r="AC27" s="289">
        <v>4928</v>
      </c>
      <c r="AD27" s="297">
        <v>3560</v>
      </c>
      <c r="AE27" s="297">
        <v>1368</v>
      </c>
      <c r="AF27" s="302">
        <v>1.3842696629213482</v>
      </c>
      <c r="AG27" s="306">
        <v>4010</v>
      </c>
      <c r="AH27" s="297">
        <v>918</v>
      </c>
      <c r="AI27" s="311">
        <v>1.228927680798005</v>
      </c>
      <c r="AK27" s="352">
        <v>21</v>
      </c>
      <c r="AL27" s="289">
        <v>4980</v>
      </c>
      <c r="AM27" s="289">
        <v>5478</v>
      </c>
      <c r="AN27" s="297">
        <v>3600</v>
      </c>
      <c r="AO27" s="297">
        <v>1878</v>
      </c>
      <c r="AP27" s="302">
        <v>1.5216666666666667</v>
      </c>
      <c r="AQ27" s="306">
        <v>4050</v>
      </c>
      <c r="AR27" s="297">
        <v>1428</v>
      </c>
      <c r="AS27" s="311">
        <v>1.3525925925925926</v>
      </c>
      <c r="AU27" s="352">
        <v>21</v>
      </c>
      <c r="AV27" s="289">
        <v>5980</v>
      </c>
      <c r="AW27" s="289">
        <v>6578.0000000000009</v>
      </c>
      <c r="AX27" s="297">
        <v>3630</v>
      </c>
      <c r="AY27" s="297">
        <v>2948.0000000000009</v>
      </c>
      <c r="AZ27" s="302">
        <v>1.8121212121212125</v>
      </c>
      <c r="BA27" s="306">
        <v>4080</v>
      </c>
      <c r="BB27" s="297">
        <v>2498.0000000000009</v>
      </c>
      <c r="BC27" s="311">
        <v>1.6122549019607846</v>
      </c>
      <c r="BE27" s="352">
        <v>21</v>
      </c>
      <c r="BF27" s="289">
        <v>6980</v>
      </c>
      <c r="BG27" s="289">
        <v>7678.0000000000009</v>
      </c>
      <c r="BH27" s="297">
        <v>3770</v>
      </c>
      <c r="BI27" s="297">
        <v>3908.0000000000009</v>
      </c>
      <c r="BJ27" s="302">
        <v>2.0366047745358093</v>
      </c>
      <c r="BK27" s="306">
        <v>4220</v>
      </c>
      <c r="BL27" s="297">
        <v>3458.0000000000009</v>
      </c>
      <c r="BM27" s="311">
        <v>1.8194312796208534</v>
      </c>
      <c r="BO27" s="352">
        <v>21</v>
      </c>
      <c r="BP27" s="289">
        <v>9480</v>
      </c>
      <c r="BQ27" s="289">
        <v>10428</v>
      </c>
      <c r="BR27" s="297">
        <v>4150</v>
      </c>
      <c r="BS27" s="297">
        <v>6278</v>
      </c>
      <c r="BT27" s="302">
        <v>2.5127710843373494</v>
      </c>
      <c r="BU27" s="306">
        <v>4600</v>
      </c>
      <c r="BV27" s="297">
        <v>5828</v>
      </c>
      <c r="BW27" s="311">
        <v>2.2669565217391305</v>
      </c>
      <c r="BY27" s="352">
        <v>21</v>
      </c>
      <c r="BZ27" s="289">
        <v>11980</v>
      </c>
      <c r="CA27" s="289">
        <v>13178.000000000002</v>
      </c>
      <c r="CB27" s="297">
        <v>4380</v>
      </c>
      <c r="CC27" s="297">
        <v>8798.0000000000018</v>
      </c>
      <c r="CD27" s="302">
        <v>3.0086757990867583</v>
      </c>
      <c r="CE27" s="306">
        <v>4840</v>
      </c>
      <c r="CF27" s="297">
        <v>8338.0000000000018</v>
      </c>
      <c r="CG27" s="311">
        <v>2.7227272727272731</v>
      </c>
    </row>
    <row r="28" spans="2:85">
      <c r="E28" s="289">
        <v>4350</v>
      </c>
      <c r="G28" s="352">
        <v>22</v>
      </c>
      <c r="H28" s="289">
        <v>3960</v>
      </c>
      <c r="I28" s="289">
        <v>4356</v>
      </c>
      <c r="J28" s="297">
        <v>3590</v>
      </c>
      <c r="K28" s="297">
        <v>766</v>
      </c>
      <c r="L28" s="302">
        <v>1.2133704735376045</v>
      </c>
      <c r="M28" s="306">
        <v>4050</v>
      </c>
      <c r="N28" s="297">
        <v>306</v>
      </c>
      <c r="O28" s="311">
        <v>1.0755555555555556</v>
      </c>
      <c r="Q28" s="352">
        <v>22</v>
      </c>
      <c r="R28" s="289">
        <v>3960</v>
      </c>
      <c r="S28" s="289">
        <v>4356</v>
      </c>
      <c r="T28" s="297">
        <v>3600</v>
      </c>
      <c r="U28" s="297">
        <v>756</v>
      </c>
      <c r="V28" s="302">
        <v>1.21</v>
      </c>
      <c r="W28" s="306">
        <v>4070</v>
      </c>
      <c r="X28" s="297">
        <v>286</v>
      </c>
      <c r="Y28" s="311">
        <v>1.0702702702702702</v>
      </c>
      <c r="AA28" s="352">
        <v>22</v>
      </c>
      <c r="AB28" s="289">
        <v>4660</v>
      </c>
      <c r="AC28" s="289">
        <v>5126</v>
      </c>
      <c r="AD28" s="297">
        <v>3750</v>
      </c>
      <c r="AE28" s="297">
        <v>1376</v>
      </c>
      <c r="AF28" s="302">
        <v>1.3669333333333333</v>
      </c>
      <c r="AG28" s="306">
        <v>4210</v>
      </c>
      <c r="AH28" s="297">
        <v>916</v>
      </c>
      <c r="AI28" s="311">
        <v>1.2175771971496436</v>
      </c>
      <c r="AK28" s="352">
        <v>22</v>
      </c>
      <c r="AL28" s="289">
        <v>5160</v>
      </c>
      <c r="AM28" s="289">
        <v>5676.0000000000009</v>
      </c>
      <c r="AN28" s="297">
        <v>3790</v>
      </c>
      <c r="AO28" s="297">
        <v>1886.0000000000009</v>
      </c>
      <c r="AP28" s="302">
        <v>1.4976253298153037</v>
      </c>
      <c r="AQ28" s="306">
        <v>4250</v>
      </c>
      <c r="AR28" s="297">
        <v>1426.0000000000009</v>
      </c>
      <c r="AS28" s="311">
        <v>1.3355294117647061</v>
      </c>
      <c r="AU28" s="352">
        <v>22</v>
      </c>
      <c r="AV28" s="289">
        <v>6160</v>
      </c>
      <c r="AW28" s="289">
        <v>6776.0000000000009</v>
      </c>
      <c r="AX28" s="297">
        <v>3810</v>
      </c>
      <c r="AY28" s="297">
        <v>2966.0000000000009</v>
      </c>
      <c r="AZ28" s="302">
        <v>1.7784776902887141</v>
      </c>
      <c r="BA28" s="306">
        <v>4270</v>
      </c>
      <c r="BB28" s="297">
        <v>2506.0000000000009</v>
      </c>
      <c r="BC28" s="311">
        <v>1.5868852459016396</v>
      </c>
      <c r="BE28" s="352">
        <v>22</v>
      </c>
      <c r="BF28" s="289">
        <v>7160</v>
      </c>
      <c r="BG28" s="289">
        <v>7876.0000000000009</v>
      </c>
      <c r="BH28" s="297">
        <v>3960</v>
      </c>
      <c r="BI28" s="297">
        <v>3916.0000000000009</v>
      </c>
      <c r="BJ28" s="302">
        <v>1.9888888888888892</v>
      </c>
      <c r="BK28" s="306">
        <v>4420</v>
      </c>
      <c r="BL28" s="297">
        <v>3456.0000000000009</v>
      </c>
      <c r="BM28" s="311">
        <v>1.7819004524886879</v>
      </c>
      <c r="BO28" s="352">
        <v>22</v>
      </c>
      <c r="BP28" s="289">
        <v>9660</v>
      </c>
      <c r="BQ28" s="289">
        <v>10626</v>
      </c>
      <c r="BR28" s="297">
        <v>4340</v>
      </c>
      <c r="BS28" s="297">
        <v>6286</v>
      </c>
      <c r="BT28" s="302">
        <v>2.4483870967741934</v>
      </c>
      <c r="BU28" s="306">
        <v>4800</v>
      </c>
      <c r="BV28" s="297">
        <v>5826</v>
      </c>
      <c r="BW28" s="311">
        <v>2.2137500000000001</v>
      </c>
      <c r="BY28" s="352">
        <v>22</v>
      </c>
      <c r="BZ28" s="289">
        <v>12160</v>
      </c>
      <c r="CA28" s="289">
        <v>13376.000000000002</v>
      </c>
      <c r="CB28" s="297">
        <v>4570</v>
      </c>
      <c r="CC28" s="297">
        <v>8806.0000000000018</v>
      </c>
      <c r="CD28" s="302">
        <v>2.9269146608315104</v>
      </c>
      <c r="CE28" s="306">
        <v>5030</v>
      </c>
      <c r="CF28" s="297">
        <v>8346.0000000000018</v>
      </c>
      <c r="CG28" s="311">
        <v>2.6592445328031813</v>
      </c>
    </row>
    <row r="29" spans="2:85">
      <c r="E29" s="289">
        <v>4550</v>
      </c>
      <c r="G29" s="352">
        <v>23</v>
      </c>
      <c r="H29" s="289">
        <v>4140</v>
      </c>
      <c r="I29" s="289">
        <v>4554</v>
      </c>
      <c r="J29" s="297">
        <v>3770</v>
      </c>
      <c r="K29" s="297">
        <v>784</v>
      </c>
      <c r="L29" s="302">
        <v>1.2079575596816976</v>
      </c>
      <c r="M29" s="306">
        <v>4240</v>
      </c>
      <c r="N29" s="297">
        <v>314</v>
      </c>
      <c r="O29" s="311">
        <v>1.0740566037735848</v>
      </c>
      <c r="Q29" s="352">
        <v>23</v>
      </c>
      <c r="R29" s="289">
        <v>4140</v>
      </c>
      <c r="S29" s="289">
        <v>4554</v>
      </c>
      <c r="T29" s="297">
        <v>3780</v>
      </c>
      <c r="U29" s="297">
        <v>774</v>
      </c>
      <c r="V29" s="302">
        <v>1.2047619047619047</v>
      </c>
      <c r="W29" s="306">
        <v>4250</v>
      </c>
      <c r="X29" s="297">
        <v>304</v>
      </c>
      <c r="Y29" s="311">
        <v>1.0715294117647058</v>
      </c>
      <c r="AA29" s="352">
        <v>23</v>
      </c>
      <c r="AB29" s="289">
        <v>4840</v>
      </c>
      <c r="AC29" s="289">
        <v>5324</v>
      </c>
      <c r="AD29" s="297">
        <v>3930</v>
      </c>
      <c r="AE29" s="297">
        <v>1394</v>
      </c>
      <c r="AF29" s="302">
        <v>1.3547073791348601</v>
      </c>
      <c r="AG29" s="306">
        <v>4410</v>
      </c>
      <c r="AH29" s="297">
        <v>914</v>
      </c>
      <c r="AI29" s="311">
        <v>1.2072562358276644</v>
      </c>
      <c r="AK29" s="352">
        <v>23</v>
      </c>
      <c r="AL29" s="289">
        <v>5340</v>
      </c>
      <c r="AM29" s="289">
        <v>5874.0000000000009</v>
      </c>
      <c r="AN29" s="297">
        <v>3980</v>
      </c>
      <c r="AO29" s="297">
        <v>1894.0000000000009</v>
      </c>
      <c r="AP29" s="302">
        <v>1.4758793969849249</v>
      </c>
      <c r="AQ29" s="306">
        <v>4450</v>
      </c>
      <c r="AR29" s="297">
        <v>1424.0000000000009</v>
      </c>
      <c r="AS29" s="311">
        <v>1.3200000000000003</v>
      </c>
      <c r="AU29" s="352">
        <v>23</v>
      </c>
      <c r="AV29" s="289">
        <v>6340</v>
      </c>
      <c r="AW29" s="289">
        <v>6974.0000000000009</v>
      </c>
      <c r="AX29" s="297">
        <v>4000</v>
      </c>
      <c r="AY29" s="297">
        <v>2974.0000000000009</v>
      </c>
      <c r="AZ29" s="302">
        <v>1.7435000000000003</v>
      </c>
      <c r="BA29" s="306">
        <v>4470</v>
      </c>
      <c r="BB29" s="297">
        <v>2504.0000000000009</v>
      </c>
      <c r="BC29" s="311">
        <v>1.5601789709172262</v>
      </c>
      <c r="BE29" s="352">
        <v>23</v>
      </c>
      <c r="BF29" s="289">
        <v>7340</v>
      </c>
      <c r="BG29" s="289">
        <v>8074.0000000000009</v>
      </c>
      <c r="BH29" s="297">
        <v>4140</v>
      </c>
      <c r="BI29" s="297">
        <v>3934.0000000000009</v>
      </c>
      <c r="BJ29" s="302">
        <v>1.9502415458937201</v>
      </c>
      <c r="BK29" s="306">
        <v>4620</v>
      </c>
      <c r="BL29" s="297">
        <v>3454.0000000000009</v>
      </c>
      <c r="BM29" s="311">
        <v>1.7476190476190478</v>
      </c>
      <c r="BO29" s="352">
        <v>23</v>
      </c>
      <c r="BP29" s="289">
        <v>9840</v>
      </c>
      <c r="BQ29" s="289">
        <v>10824</v>
      </c>
      <c r="BR29" s="297">
        <v>4530</v>
      </c>
      <c r="BS29" s="297">
        <v>6294</v>
      </c>
      <c r="BT29" s="302">
        <v>2.3894039735099337</v>
      </c>
      <c r="BU29" s="306">
        <v>5000</v>
      </c>
      <c r="BV29" s="297">
        <v>5824</v>
      </c>
      <c r="BW29" s="311">
        <v>2.1648000000000001</v>
      </c>
      <c r="BY29" s="352">
        <v>23</v>
      </c>
      <c r="BZ29" s="289">
        <v>12340</v>
      </c>
      <c r="CA29" s="289">
        <v>13574.000000000002</v>
      </c>
      <c r="CB29" s="297">
        <v>4760</v>
      </c>
      <c r="CC29" s="297">
        <v>8814.0000000000018</v>
      </c>
      <c r="CD29" s="302">
        <v>2.8516806722689081</v>
      </c>
      <c r="CE29" s="306">
        <v>5230</v>
      </c>
      <c r="CF29" s="297">
        <v>8344.0000000000018</v>
      </c>
      <c r="CG29" s="311">
        <v>2.5954110898661571</v>
      </c>
    </row>
    <row r="30" spans="2:85">
      <c r="B30" s="350" t="s">
        <v>268</v>
      </c>
      <c r="C30" s="351"/>
      <c r="E30" s="289">
        <v>4750</v>
      </c>
      <c r="G30" s="352">
        <v>24</v>
      </c>
      <c r="H30" s="289">
        <v>4320</v>
      </c>
      <c r="I30" s="289">
        <v>4752</v>
      </c>
      <c r="J30" s="297">
        <v>3940</v>
      </c>
      <c r="K30" s="297">
        <v>812</v>
      </c>
      <c r="L30" s="302">
        <v>1.2060913705583756</v>
      </c>
      <c r="M30" s="306">
        <v>4430</v>
      </c>
      <c r="N30" s="297">
        <v>322</v>
      </c>
      <c r="O30" s="311">
        <v>1.0726862302483069</v>
      </c>
      <c r="Q30" s="352">
        <v>24</v>
      </c>
      <c r="R30" s="289">
        <v>4320</v>
      </c>
      <c r="S30" s="289">
        <v>4752</v>
      </c>
      <c r="T30" s="297">
        <v>3960</v>
      </c>
      <c r="U30" s="297">
        <v>792</v>
      </c>
      <c r="V30" s="302">
        <v>1.2</v>
      </c>
      <c r="W30" s="306">
        <v>4440</v>
      </c>
      <c r="X30" s="297">
        <v>312</v>
      </c>
      <c r="Y30" s="311">
        <v>1.0702702702702702</v>
      </c>
      <c r="AA30" s="352">
        <v>24</v>
      </c>
      <c r="AB30" s="289">
        <v>5020</v>
      </c>
      <c r="AC30" s="289">
        <v>5522</v>
      </c>
      <c r="AD30" s="297">
        <v>4120</v>
      </c>
      <c r="AE30" s="297">
        <v>1402</v>
      </c>
      <c r="AF30" s="302">
        <v>1.3402912621359224</v>
      </c>
      <c r="AG30" s="306">
        <v>4600</v>
      </c>
      <c r="AH30" s="297">
        <v>922</v>
      </c>
      <c r="AI30" s="311">
        <v>1.2004347826086956</v>
      </c>
      <c r="AK30" s="352">
        <v>24</v>
      </c>
      <c r="AL30" s="289">
        <v>5520</v>
      </c>
      <c r="AM30" s="289">
        <v>6072.0000000000009</v>
      </c>
      <c r="AN30" s="297">
        <v>4160</v>
      </c>
      <c r="AO30" s="297">
        <v>1912.0000000000009</v>
      </c>
      <c r="AP30" s="302">
        <v>1.4596153846153848</v>
      </c>
      <c r="AQ30" s="306">
        <v>4650</v>
      </c>
      <c r="AR30" s="297">
        <v>1422.0000000000009</v>
      </c>
      <c r="AS30" s="311">
        <v>1.3058064516129033</v>
      </c>
      <c r="AU30" s="352">
        <v>24</v>
      </c>
      <c r="AV30" s="289">
        <v>6520</v>
      </c>
      <c r="AW30" s="289">
        <v>7172.0000000000009</v>
      </c>
      <c r="AX30" s="297">
        <v>4190</v>
      </c>
      <c r="AY30" s="297">
        <v>2982.0000000000009</v>
      </c>
      <c r="AZ30" s="302">
        <v>1.7116945107398571</v>
      </c>
      <c r="BA30" s="306">
        <v>4670</v>
      </c>
      <c r="BB30" s="297">
        <v>2502.0000000000009</v>
      </c>
      <c r="BC30" s="311">
        <v>1.5357601713062101</v>
      </c>
      <c r="BE30" s="352">
        <v>24</v>
      </c>
      <c r="BF30" s="289">
        <v>7520</v>
      </c>
      <c r="BG30" s="289">
        <v>8272</v>
      </c>
      <c r="BH30" s="297">
        <v>4330</v>
      </c>
      <c r="BI30" s="297">
        <v>3942</v>
      </c>
      <c r="BJ30" s="302">
        <v>1.910392609699769</v>
      </c>
      <c r="BK30" s="306">
        <v>4810</v>
      </c>
      <c r="BL30" s="297">
        <v>3462</v>
      </c>
      <c r="BM30" s="311">
        <v>1.7197505197505198</v>
      </c>
      <c r="BO30" s="352">
        <v>24</v>
      </c>
      <c r="BP30" s="289">
        <v>10020</v>
      </c>
      <c r="BQ30" s="289">
        <v>11022</v>
      </c>
      <c r="BR30" s="297">
        <v>4710</v>
      </c>
      <c r="BS30" s="297">
        <v>6312</v>
      </c>
      <c r="BT30" s="302">
        <v>2.340127388535032</v>
      </c>
      <c r="BU30" s="306">
        <v>5200</v>
      </c>
      <c r="BV30" s="297">
        <v>5822</v>
      </c>
      <c r="BW30" s="311">
        <v>2.1196153846153845</v>
      </c>
      <c r="BY30" s="352">
        <v>24</v>
      </c>
      <c r="BZ30" s="289">
        <v>12520</v>
      </c>
      <c r="CA30" s="289">
        <v>13772.000000000002</v>
      </c>
      <c r="CB30" s="297">
        <v>4950</v>
      </c>
      <c r="CC30" s="297">
        <v>8822.0000000000018</v>
      </c>
      <c r="CD30" s="302">
        <v>2.7822222222222224</v>
      </c>
      <c r="CE30" s="306">
        <v>5430</v>
      </c>
      <c r="CF30" s="297">
        <v>8342.0000000000018</v>
      </c>
      <c r="CG30" s="311">
        <v>2.5362799263351752</v>
      </c>
    </row>
    <row r="31" spans="2:85">
      <c r="B31" s="278" t="s">
        <v>0</v>
      </c>
      <c r="C31" s="280">
        <v>1000</v>
      </c>
      <c r="E31" s="289">
        <v>4950</v>
      </c>
      <c r="G31" s="352">
        <v>25</v>
      </c>
      <c r="H31" s="289">
        <v>4500</v>
      </c>
      <c r="I31" s="289">
        <v>4950</v>
      </c>
      <c r="J31" s="297">
        <v>4120</v>
      </c>
      <c r="K31" s="297">
        <v>830</v>
      </c>
      <c r="L31" s="302">
        <v>1.2014563106796117</v>
      </c>
      <c r="M31" s="306">
        <v>4620</v>
      </c>
      <c r="N31" s="297">
        <v>330</v>
      </c>
      <c r="O31" s="311">
        <v>1.0714285714285714</v>
      </c>
      <c r="Q31" s="352">
        <v>25</v>
      </c>
      <c r="R31" s="289">
        <v>4500</v>
      </c>
      <c r="S31" s="289">
        <v>4950</v>
      </c>
      <c r="T31" s="297">
        <v>4130</v>
      </c>
      <c r="U31" s="297">
        <v>820</v>
      </c>
      <c r="V31" s="302">
        <v>1.1985472154963681</v>
      </c>
      <c r="W31" s="306">
        <v>4630</v>
      </c>
      <c r="X31" s="297">
        <v>320</v>
      </c>
      <c r="Y31" s="311">
        <v>1.0691144708423326</v>
      </c>
      <c r="AA31" s="352">
        <v>25</v>
      </c>
      <c r="AB31" s="289">
        <v>5200</v>
      </c>
      <c r="AC31" s="289">
        <v>5720.0000000000009</v>
      </c>
      <c r="AD31" s="297">
        <v>4310</v>
      </c>
      <c r="AE31" s="297">
        <v>1410.0000000000009</v>
      </c>
      <c r="AF31" s="302">
        <v>1.3271461716937356</v>
      </c>
      <c r="AG31" s="306">
        <v>4800</v>
      </c>
      <c r="AH31" s="297">
        <v>920.00000000000091</v>
      </c>
      <c r="AI31" s="311">
        <v>1.1916666666666669</v>
      </c>
      <c r="AK31" s="352">
        <v>25</v>
      </c>
      <c r="AL31" s="289">
        <v>5700</v>
      </c>
      <c r="AM31" s="289">
        <v>6270.0000000000009</v>
      </c>
      <c r="AN31" s="297">
        <v>4350</v>
      </c>
      <c r="AO31" s="297">
        <v>1920.0000000000009</v>
      </c>
      <c r="AP31" s="302">
        <v>1.4413793103448278</v>
      </c>
      <c r="AQ31" s="306">
        <v>4850</v>
      </c>
      <c r="AR31" s="297">
        <v>1420.0000000000009</v>
      </c>
      <c r="AS31" s="311">
        <v>1.2927835051546395</v>
      </c>
      <c r="AU31" s="352">
        <v>25</v>
      </c>
      <c r="AV31" s="289">
        <v>6700</v>
      </c>
      <c r="AW31" s="289">
        <v>7370.0000000000009</v>
      </c>
      <c r="AX31" s="297">
        <v>4370</v>
      </c>
      <c r="AY31" s="297">
        <v>3000.0000000000009</v>
      </c>
      <c r="AZ31" s="302">
        <v>1.6864988558352405</v>
      </c>
      <c r="BA31" s="306">
        <v>4870</v>
      </c>
      <c r="BB31" s="297">
        <v>2500.0000000000009</v>
      </c>
      <c r="BC31" s="311">
        <v>1.5133470225872692</v>
      </c>
      <c r="BE31" s="352">
        <v>25</v>
      </c>
      <c r="BF31" s="289">
        <v>7700</v>
      </c>
      <c r="BG31" s="289">
        <v>8470</v>
      </c>
      <c r="BH31" s="297">
        <v>4520</v>
      </c>
      <c r="BI31" s="297">
        <v>3950</v>
      </c>
      <c r="BJ31" s="302">
        <v>1.8738938053097345</v>
      </c>
      <c r="BK31" s="306">
        <v>5010</v>
      </c>
      <c r="BL31" s="297">
        <v>3460</v>
      </c>
      <c r="BM31" s="311">
        <v>1.6906187624750499</v>
      </c>
      <c r="BO31" s="352">
        <v>25</v>
      </c>
      <c r="BP31" s="289">
        <v>10200</v>
      </c>
      <c r="BQ31" s="289">
        <v>11220</v>
      </c>
      <c r="BR31" s="297">
        <v>4900</v>
      </c>
      <c r="BS31" s="297">
        <v>6320</v>
      </c>
      <c r="BT31" s="302">
        <v>2.2897959183673469</v>
      </c>
      <c r="BU31" s="306">
        <v>5400</v>
      </c>
      <c r="BV31" s="297">
        <v>5820</v>
      </c>
      <c r="BW31" s="311">
        <v>2.0777777777777779</v>
      </c>
      <c r="BY31" s="352">
        <v>25</v>
      </c>
      <c r="BZ31" s="289">
        <v>12700</v>
      </c>
      <c r="CA31" s="289">
        <v>13970.000000000002</v>
      </c>
      <c r="CB31" s="297">
        <v>5130</v>
      </c>
      <c r="CC31" s="297">
        <v>8840.0000000000018</v>
      </c>
      <c r="CD31" s="302">
        <v>2.7231968810916185</v>
      </c>
      <c r="CE31" s="306">
        <v>5630</v>
      </c>
      <c r="CF31" s="297">
        <v>8340.0000000000018</v>
      </c>
      <c r="CG31" s="311">
        <v>2.4813499111900534</v>
      </c>
    </row>
    <row r="32" spans="2:85">
      <c r="E32" s="289">
        <v>5140</v>
      </c>
      <c r="G32" s="352">
        <v>26</v>
      </c>
      <c r="H32" s="289">
        <v>4680</v>
      </c>
      <c r="I32" s="289">
        <v>5148</v>
      </c>
      <c r="J32" s="297">
        <v>4300</v>
      </c>
      <c r="K32" s="297">
        <v>848</v>
      </c>
      <c r="L32" s="302">
        <v>1.1972093023255814</v>
      </c>
      <c r="M32" s="306">
        <v>4800</v>
      </c>
      <c r="N32" s="297">
        <v>348</v>
      </c>
      <c r="O32" s="311">
        <v>1.0725</v>
      </c>
      <c r="Q32" s="352">
        <v>26</v>
      </c>
      <c r="R32" s="289">
        <v>4680</v>
      </c>
      <c r="S32" s="289">
        <v>5148</v>
      </c>
      <c r="T32" s="297">
        <v>4310</v>
      </c>
      <c r="U32" s="297">
        <v>838</v>
      </c>
      <c r="V32" s="302">
        <v>1.194431554524362</v>
      </c>
      <c r="W32" s="306">
        <v>4810</v>
      </c>
      <c r="X32" s="297">
        <v>338</v>
      </c>
      <c r="Y32" s="311">
        <v>1.0702702702702702</v>
      </c>
      <c r="AA32" s="352">
        <v>26</v>
      </c>
      <c r="AB32" s="289">
        <v>5380</v>
      </c>
      <c r="AC32" s="289">
        <v>5918.0000000000009</v>
      </c>
      <c r="AD32" s="297">
        <v>4490</v>
      </c>
      <c r="AE32" s="297">
        <v>1428.0000000000009</v>
      </c>
      <c r="AF32" s="302">
        <v>1.31804008908686</v>
      </c>
      <c r="AG32" s="306">
        <v>5000</v>
      </c>
      <c r="AH32" s="297">
        <v>918.00000000000091</v>
      </c>
      <c r="AI32" s="311">
        <v>1.1836000000000002</v>
      </c>
      <c r="AK32" s="352">
        <v>26</v>
      </c>
      <c r="AL32" s="289">
        <v>5880</v>
      </c>
      <c r="AM32" s="289">
        <v>6468.0000000000009</v>
      </c>
      <c r="AN32" s="297">
        <v>4540</v>
      </c>
      <c r="AO32" s="297">
        <v>1928.0000000000009</v>
      </c>
      <c r="AP32" s="302">
        <v>1.4246696035242292</v>
      </c>
      <c r="AQ32" s="306">
        <v>5040</v>
      </c>
      <c r="AR32" s="297">
        <v>1428.0000000000009</v>
      </c>
      <c r="AS32" s="311">
        <v>1.2833333333333334</v>
      </c>
      <c r="AU32" s="352">
        <v>26</v>
      </c>
      <c r="AV32" s="289">
        <v>6880</v>
      </c>
      <c r="AW32" s="289">
        <v>7568.0000000000009</v>
      </c>
      <c r="AX32" s="297">
        <v>4560</v>
      </c>
      <c r="AY32" s="297">
        <v>3008.0000000000009</v>
      </c>
      <c r="AZ32" s="302">
        <v>1.6596491228070178</v>
      </c>
      <c r="BA32" s="306">
        <v>5070</v>
      </c>
      <c r="BB32" s="297">
        <v>2498.0000000000009</v>
      </c>
      <c r="BC32" s="311">
        <v>1.4927021696252467</v>
      </c>
      <c r="BE32" s="352">
        <v>26</v>
      </c>
      <c r="BF32" s="289">
        <v>7880</v>
      </c>
      <c r="BG32" s="289">
        <v>8668</v>
      </c>
      <c r="BH32" s="297">
        <v>4700</v>
      </c>
      <c r="BI32" s="297">
        <v>3968</v>
      </c>
      <c r="BJ32" s="302">
        <v>1.8442553191489361</v>
      </c>
      <c r="BK32" s="306">
        <v>5210</v>
      </c>
      <c r="BL32" s="297">
        <v>3458</v>
      </c>
      <c r="BM32" s="311">
        <v>1.6637236084452975</v>
      </c>
      <c r="BO32" s="352">
        <v>26</v>
      </c>
      <c r="BP32" s="289">
        <v>10380</v>
      </c>
      <c r="BQ32" s="289">
        <v>11418.000000000002</v>
      </c>
      <c r="BR32" s="297">
        <v>5090</v>
      </c>
      <c r="BS32" s="297">
        <v>6328.0000000000018</v>
      </c>
      <c r="BT32" s="302">
        <v>2.2432220039292736</v>
      </c>
      <c r="BU32" s="306">
        <v>5590</v>
      </c>
      <c r="BV32" s="297">
        <v>5828.0000000000018</v>
      </c>
      <c r="BW32" s="311">
        <v>2.0425760286225407</v>
      </c>
      <c r="BY32" s="352">
        <v>26</v>
      </c>
      <c r="BZ32" s="289">
        <v>12880</v>
      </c>
      <c r="CA32" s="289">
        <v>14168.000000000002</v>
      </c>
      <c r="CB32" s="297">
        <v>5320</v>
      </c>
      <c r="CC32" s="297">
        <v>8848.0000000000018</v>
      </c>
      <c r="CD32" s="302">
        <v>2.6631578947368424</v>
      </c>
      <c r="CE32" s="306">
        <v>5830</v>
      </c>
      <c r="CF32" s="297">
        <v>8338.0000000000018</v>
      </c>
      <c r="CG32" s="311">
        <v>2.4301886792452834</v>
      </c>
    </row>
    <row r="33" spans="2:85">
      <c r="E33" s="289">
        <v>5340</v>
      </c>
      <c r="G33" s="352">
        <v>27</v>
      </c>
      <c r="H33" s="289">
        <v>4860</v>
      </c>
      <c r="I33" s="289">
        <v>5346</v>
      </c>
      <c r="J33" s="297">
        <v>4470</v>
      </c>
      <c r="K33" s="297">
        <v>876</v>
      </c>
      <c r="L33" s="302">
        <v>1.1959731543624161</v>
      </c>
      <c r="M33" s="306">
        <v>4990</v>
      </c>
      <c r="N33" s="297">
        <v>356</v>
      </c>
      <c r="O33" s="311">
        <v>1.0713426853707415</v>
      </c>
      <c r="Q33" s="352">
        <v>27</v>
      </c>
      <c r="R33" s="289">
        <v>4860</v>
      </c>
      <c r="S33" s="289">
        <v>5346</v>
      </c>
      <c r="T33" s="297">
        <v>4480</v>
      </c>
      <c r="U33" s="297">
        <v>866</v>
      </c>
      <c r="V33" s="302">
        <v>1.1933035714285714</v>
      </c>
      <c r="W33" s="306">
        <v>5000</v>
      </c>
      <c r="X33" s="297">
        <v>346</v>
      </c>
      <c r="Y33" s="311">
        <v>1.0691999999999999</v>
      </c>
      <c r="AA33" s="352">
        <v>27</v>
      </c>
      <c r="AB33" s="289">
        <v>5560</v>
      </c>
      <c r="AC33" s="289">
        <v>6116.0000000000009</v>
      </c>
      <c r="AD33" s="297">
        <v>4680</v>
      </c>
      <c r="AE33" s="297">
        <v>1436.0000000000009</v>
      </c>
      <c r="AF33" s="302">
        <v>1.3068376068376071</v>
      </c>
      <c r="AG33" s="306">
        <v>5200</v>
      </c>
      <c r="AH33" s="297">
        <v>916.00000000000091</v>
      </c>
      <c r="AI33" s="311">
        <v>1.1761538461538463</v>
      </c>
      <c r="AK33" s="352">
        <v>27</v>
      </c>
      <c r="AL33" s="289">
        <v>6060</v>
      </c>
      <c r="AM33" s="289">
        <v>6666.0000000000009</v>
      </c>
      <c r="AN33" s="297">
        <v>4730</v>
      </c>
      <c r="AO33" s="297">
        <v>1936.0000000000009</v>
      </c>
      <c r="AP33" s="302">
        <v>1.4093023255813955</v>
      </c>
      <c r="AQ33" s="306">
        <v>5240</v>
      </c>
      <c r="AR33" s="297">
        <v>1426.0000000000009</v>
      </c>
      <c r="AS33" s="311">
        <v>1.2721374045801528</v>
      </c>
      <c r="AU33" s="352">
        <v>27</v>
      </c>
      <c r="AV33" s="289">
        <v>7060</v>
      </c>
      <c r="AW33" s="289">
        <v>7766.0000000000009</v>
      </c>
      <c r="AX33" s="297">
        <v>4750</v>
      </c>
      <c r="AY33" s="297">
        <v>3016.0000000000009</v>
      </c>
      <c r="AZ33" s="302">
        <v>1.6349473684210529</v>
      </c>
      <c r="BA33" s="306">
        <v>5260</v>
      </c>
      <c r="BB33" s="297">
        <v>2506.0000000000009</v>
      </c>
      <c r="BC33" s="311">
        <v>1.4764258555133081</v>
      </c>
      <c r="BE33" s="352">
        <v>27</v>
      </c>
      <c r="BF33" s="289">
        <v>8060</v>
      </c>
      <c r="BG33" s="289">
        <v>8866</v>
      </c>
      <c r="BH33" s="297">
        <v>4890</v>
      </c>
      <c r="BI33" s="297">
        <v>3976</v>
      </c>
      <c r="BJ33" s="302">
        <v>1.8130879345603272</v>
      </c>
      <c r="BK33" s="306">
        <v>5410</v>
      </c>
      <c r="BL33" s="297">
        <v>3456</v>
      </c>
      <c r="BM33" s="311">
        <v>1.6388170055452864</v>
      </c>
      <c r="BO33" s="352">
        <v>27</v>
      </c>
      <c r="BP33" s="289">
        <v>10560</v>
      </c>
      <c r="BQ33" s="289">
        <v>11616.000000000002</v>
      </c>
      <c r="BR33" s="297">
        <v>5280</v>
      </c>
      <c r="BS33" s="297">
        <v>6336.0000000000018</v>
      </c>
      <c r="BT33" s="302">
        <v>2.2000000000000002</v>
      </c>
      <c r="BU33" s="306">
        <v>5790</v>
      </c>
      <c r="BV33" s="297">
        <v>5826.0000000000018</v>
      </c>
      <c r="BW33" s="311">
        <v>2.0062176165803112</v>
      </c>
      <c r="BY33" s="352">
        <v>27</v>
      </c>
      <c r="BZ33" s="289">
        <v>13060</v>
      </c>
      <c r="CA33" s="289">
        <v>14366.000000000002</v>
      </c>
      <c r="CB33" s="297">
        <v>5510</v>
      </c>
      <c r="CC33" s="297">
        <v>8856.0000000000018</v>
      </c>
      <c r="CD33" s="302">
        <v>2.6072595281306716</v>
      </c>
      <c r="CE33" s="306">
        <v>6020</v>
      </c>
      <c r="CF33" s="297">
        <v>8346.0000000000018</v>
      </c>
      <c r="CG33" s="311">
        <v>2.3863787375415284</v>
      </c>
    </row>
    <row r="34" spans="2:85">
      <c r="B34" s="350" t="s">
        <v>269</v>
      </c>
      <c r="C34" s="351"/>
      <c r="E34" s="289">
        <v>5540</v>
      </c>
      <c r="G34" s="352">
        <v>28</v>
      </c>
      <c r="H34" s="289">
        <v>5040</v>
      </c>
      <c r="I34" s="289">
        <v>5544</v>
      </c>
      <c r="J34" s="297">
        <v>4650</v>
      </c>
      <c r="K34" s="297">
        <v>894</v>
      </c>
      <c r="L34" s="302">
        <v>1.1922580645161289</v>
      </c>
      <c r="M34" s="306">
        <v>5180</v>
      </c>
      <c r="N34" s="297">
        <v>364</v>
      </c>
      <c r="O34" s="311">
        <v>1.0702702702702702</v>
      </c>
      <c r="Q34" s="352">
        <v>28</v>
      </c>
      <c r="R34" s="289">
        <v>5040</v>
      </c>
      <c r="S34" s="289">
        <v>5544</v>
      </c>
      <c r="T34" s="297">
        <v>4660</v>
      </c>
      <c r="U34" s="297">
        <v>884</v>
      </c>
      <c r="V34" s="302">
        <v>1.1896995708154507</v>
      </c>
      <c r="W34" s="306">
        <v>5190</v>
      </c>
      <c r="X34" s="297">
        <v>354</v>
      </c>
      <c r="Y34" s="311">
        <v>1.068208092485549</v>
      </c>
      <c r="AA34" s="352">
        <v>28</v>
      </c>
      <c r="AB34" s="289">
        <v>5740</v>
      </c>
      <c r="AC34" s="289">
        <v>6314.0000000000009</v>
      </c>
      <c r="AD34" s="297">
        <v>4870</v>
      </c>
      <c r="AE34" s="297">
        <v>1444.0000000000009</v>
      </c>
      <c r="AF34" s="302">
        <v>1.2965092402464067</v>
      </c>
      <c r="AG34" s="306">
        <v>5400</v>
      </c>
      <c r="AH34" s="297">
        <v>914.00000000000091</v>
      </c>
      <c r="AI34" s="311">
        <v>1.1692592592592594</v>
      </c>
      <c r="AK34" s="352">
        <v>28</v>
      </c>
      <c r="AL34" s="289">
        <v>6240</v>
      </c>
      <c r="AM34" s="289">
        <v>6864.0000000000009</v>
      </c>
      <c r="AN34" s="297">
        <v>4910</v>
      </c>
      <c r="AO34" s="297">
        <v>1954.0000000000009</v>
      </c>
      <c r="AP34" s="302">
        <v>1.3979633401221998</v>
      </c>
      <c r="AQ34" s="306">
        <v>5440</v>
      </c>
      <c r="AR34" s="297">
        <v>1424.0000000000009</v>
      </c>
      <c r="AS34" s="311">
        <v>1.2617647058823531</v>
      </c>
      <c r="AU34" s="352">
        <v>28</v>
      </c>
      <c r="AV34" s="289">
        <v>7240</v>
      </c>
      <c r="AW34" s="289">
        <v>7964.0000000000009</v>
      </c>
      <c r="AX34" s="297">
        <v>4930</v>
      </c>
      <c r="AY34" s="297">
        <v>3034.0000000000009</v>
      </c>
      <c r="AZ34" s="302">
        <v>1.6154158215010144</v>
      </c>
      <c r="BA34" s="306">
        <v>5460</v>
      </c>
      <c r="BB34" s="297">
        <v>2504.0000000000009</v>
      </c>
      <c r="BC34" s="311">
        <v>1.4586080586080588</v>
      </c>
      <c r="BE34" s="352">
        <v>28</v>
      </c>
      <c r="BF34" s="289">
        <v>8240</v>
      </c>
      <c r="BG34" s="289">
        <v>9064</v>
      </c>
      <c r="BH34" s="297">
        <v>5080</v>
      </c>
      <c r="BI34" s="297">
        <v>3984</v>
      </c>
      <c r="BJ34" s="302">
        <v>1.7842519685039371</v>
      </c>
      <c r="BK34" s="306">
        <v>5610</v>
      </c>
      <c r="BL34" s="297">
        <v>3454</v>
      </c>
      <c r="BM34" s="311">
        <v>1.615686274509804</v>
      </c>
      <c r="BO34" s="352">
        <v>28</v>
      </c>
      <c r="BP34" s="289">
        <v>10740</v>
      </c>
      <c r="BQ34" s="289">
        <v>11814.000000000002</v>
      </c>
      <c r="BR34" s="297">
        <v>5460</v>
      </c>
      <c r="BS34" s="297">
        <v>6354.0000000000018</v>
      </c>
      <c r="BT34" s="302">
        <v>2.163736263736264</v>
      </c>
      <c r="BU34" s="306">
        <v>5990</v>
      </c>
      <c r="BV34" s="297">
        <v>5824.0000000000018</v>
      </c>
      <c r="BW34" s="311">
        <v>1.9722871452420705</v>
      </c>
      <c r="BY34" s="352">
        <v>28</v>
      </c>
      <c r="BZ34" s="289">
        <v>13240</v>
      </c>
      <c r="CA34" s="289">
        <v>14564.000000000002</v>
      </c>
      <c r="CB34" s="297">
        <v>5690</v>
      </c>
      <c r="CC34" s="297">
        <v>8874.0000000000018</v>
      </c>
      <c r="CD34" s="302">
        <v>2.5595782073813713</v>
      </c>
      <c r="CE34" s="306">
        <v>6220</v>
      </c>
      <c r="CF34" s="297">
        <v>8344.0000000000018</v>
      </c>
      <c r="CG34" s="311">
        <v>2.3414790996784567</v>
      </c>
    </row>
    <row r="35" spans="2:85">
      <c r="B35" s="278" t="s">
        <v>270</v>
      </c>
      <c r="C35" s="280">
        <v>100</v>
      </c>
      <c r="E35" s="289">
        <v>5740</v>
      </c>
      <c r="G35" s="352">
        <v>29</v>
      </c>
      <c r="H35" s="289">
        <v>5220</v>
      </c>
      <c r="I35" s="289">
        <v>5742.0000000000009</v>
      </c>
      <c r="J35" s="297">
        <v>4820</v>
      </c>
      <c r="K35" s="297">
        <v>922.00000000000091</v>
      </c>
      <c r="L35" s="302">
        <v>1.1912863070539421</v>
      </c>
      <c r="M35" s="306">
        <v>5360</v>
      </c>
      <c r="N35" s="297">
        <v>382.00000000000091</v>
      </c>
      <c r="O35" s="311">
        <v>1.071268656716418</v>
      </c>
      <c r="Q35" s="352">
        <v>29</v>
      </c>
      <c r="R35" s="289">
        <v>5220</v>
      </c>
      <c r="S35" s="289">
        <v>5742.0000000000009</v>
      </c>
      <c r="T35" s="297">
        <v>4840</v>
      </c>
      <c r="U35" s="297">
        <v>902.00000000000091</v>
      </c>
      <c r="V35" s="302">
        <v>1.1863636363636365</v>
      </c>
      <c r="W35" s="306">
        <v>5370</v>
      </c>
      <c r="X35" s="297">
        <v>372.00000000000091</v>
      </c>
      <c r="Y35" s="311">
        <v>1.06927374301676</v>
      </c>
      <c r="AA35" s="352">
        <v>29</v>
      </c>
      <c r="AB35" s="289">
        <v>5920</v>
      </c>
      <c r="AC35" s="289">
        <v>6512.0000000000009</v>
      </c>
      <c r="AD35" s="297">
        <v>5060</v>
      </c>
      <c r="AE35" s="297">
        <v>1452.0000000000009</v>
      </c>
      <c r="AF35" s="302">
        <v>1.2869565217391306</v>
      </c>
      <c r="AG35" s="306">
        <v>5590</v>
      </c>
      <c r="AH35" s="297">
        <v>922.00000000000091</v>
      </c>
      <c r="AI35" s="311">
        <v>1.1649373881932024</v>
      </c>
      <c r="AK35" s="352">
        <v>29</v>
      </c>
      <c r="AL35" s="289">
        <v>6420</v>
      </c>
      <c r="AM35" s="289">
        <v>7062.0000000000009</v>
      </c>
      <c r="AN35" s="297">
        <v>5100</v>
      </c>
      <c r="AO35" s="297">
        <v>1962.0000000000009</v>
      </c>
      <c r="AP35" s="302">
        <v>1.3847058823529415</v>
      </c>
      <c r="AQ35" s="306">
        <v>5640</v>
      </c>
      <c r="AR35" s="297">
        <v>1422.0000000000009</v>
      </c>
      <c r="AS35" s="311">
        <v>1.2521276595744681</v>
      </c>
      <c r="AU35" s="352">
        <v>29</v>
      </c>
      <c r="AV35" s="289">
        <v>7420</v>
      </c>
      <c r="AW35" s="289">
        <v>8162.0000000000009</v>
      </c>
      <c r="AX35" s="297">
        <v>5120</v>
      </c>
      <c r="AY35" s="297">
        <v>3042.0000000000009</v>
      </c>
      <c r="AZ35" s="302">
        <v>1.5941406250000001</v>
      </c>
      <c r="BA35" s="306">
        <v>5660</v>
      </c>
      <c r="BB35" s="297">
        <v>2502.0000000000009</v>
      </c>
      <c r="BC35" s="311">
        <v>1.4420494699646644</v>
      </c>
      <c r="BE35" s="352">
        <v>29</v>
      </c>
      <c r="BF35" s="289">
        <v>8420</v>
      </c>
      <c r="BG35" s="289">
        <v>9262</v>
      </c>
      <c r="BH35" s="297">
        <v>5260</v>
      </c>
      <c r="BI35" s="297">
        <v>4002</v>
      </c>
      <c r="BJ35" s="302">
        <v>1.7608365019011407</v>
      </c>
      <c r="BK35" s="306">
        <v>5800</v>
      </c>
      <c r="BL35" s="297">
        <v>3462</v>
      </c>
      <c r="BM35" s="311">
        <v>1.596896551724138</v>
      </c>
      <c r="BO35" s="352">
        <v>29</v>
      </c>
      <c r="BP35" s="289">
        <v>10920</v>
      </c>
      <c r="BQ35" s="289">
        <v>12012.000000000002</v>
      </c>
      <c r="BR35" s="297">
        <v>5650</v>
      </c>
      <c r="BS35" s="297">
        <v>6362.0000000000018</v>
      </c>
      <c r="BT35" s="302">
        <v>2.1260176991150446</v>
      </c>
      <c r="BU35" s="306">
        <v>6190</v>
      </c>
      <c r="BV35" s="297">
        <v>5822.0000000000018</v>
      </c>
      <c r="BW35" s="311">
        <v>1.9405492730210019</v>
      </c>
      <c r="BY35" s="352">
        <v>29</v>
      </c>
      <c r="BZ35" s="289">
        <v>13420</v>
      </c>
      <c r="CA35" s="289">
        <v>14762.000000000002</v>
      </c>
      <c r="CB35" s="297">
        <v>5880</v>
      </c>
      <c r="CC35" s="297">
        <v>8882.0000000000018</v>
      </c>
      <c r="CD35" s="302">
        <v>2.5105442176870749</v>
      </c>
      <c r="CE35" s="306">
        <v>6420</v>
      </c>
      <c r="CF35" s="297">
        <v>8342.0000000000018</v>
      </c>
      <c r="CG35" s="311">
        <v>2.2993769470404986</v>
      </c>
    </row>
    <row r="36" spans="2:85" ht="14.25">
      <c r="B36" s="278" t="s">
        <v>271</v>
      </c>
      <c r="C36" s="280">
        <v>120</v>
      </c>
      <c r="E36" s="290">
        <v>5940</v>
      </c>
      <c r="G36" s="353">
        <v>30</v>
      </c>
      <c r="H36" s="290">
        <v>5400</v>
      </c>
      <c r="I36" s="290">
        <v>5940.0000000000009</v>
      </c>
      <c r="J36" s="298">
        <v>5000</v>
      </c>
      <c r="K36" s="298">
        <v>940.00000000000091</v>
      </c>
      <c r="L36" s="303">
        <v>1.1880000000000002</v>
      </c>
      <c r="M36" s="307">
        <v>5550</v>
      </c>
      <c r="N36" s="298">
        <v>390.00000000000091</v>
      </c>
      <c r="O36" s="312">
        <v>1.0702702702702704</v>
      </c>
      <c r="Q36" s="353">
        <v>30</v>
      </c>
      <c r="R36" s="290">
        <v>5400</v>
      </c>
      <c r="S36" s="290">
        <v>5940.0000000000009</v>
      </c>
      <c r="T36" s="298">
        <v>5010</v>
      </c>
      <c r="U36" s="298">
        <v>930.00000000000091</v>
      </c>
      <c r="V36" s="303">
        <v>1.1856287425149703</v>
      </c>
      <c r="W36" s="307">
        <v>5560</v>
      </c>
      <c r="X36" s="298">
        <v>380.00000000000091</v>
      </c>
      <c r="Y36" s="312">
        <v>1.0683453237410074</v>
      </c>
      <c r="AA36" s="353">
        <v>30</v>
      </c>
      <c r="AB36" s="290">
        <v>6100</v>
      </c>
      <c r="AC36" s="290">
        <v>6710.0000000000009</v>
      </c>
      <c r="AD36" s="298">
        <v>5240</v>
      </c>
      <c r="AE36" s="298">
        <v>1470.0000000000009</v>
      </c>
      <c r="AF36" s="303">
        <v>1.2805343511450384</v>
      </c>
      <c r="AG36" s="307">
        <v>5790</v>
      </c>
      <c r="AH36" s="298">
        <v>920.00000000000091</v>
      </c>
      <c r="AI36" s="312">
        <v>1.1588946459412781</v>
      </c>
      <c r="AK36" s="353">
        <v>30</v>
      </c>
      <c r="AL36" s="290">
        <v>6600</v>
      </c>
      <c r="AM36" s="290">
        <v>7260.0000000000009</v>
      </c>
      <c r="AN36" s="298">
        <v>5290</v>
      </c>
      <c r="AO36" s="298">
        <v>1970.0000000000009</v>
      </c>
      <c r="AP36" s="303">
        <v>1.3724007561436675</v>
      </c>
      <c r="AQ36" s="307">
        <v>5840</v>
      </c>
      <c r="AR36" s="298">
        <v>1420.0000000000009</v>
      </c>
      <c r="AS36" s="312">
        <v>1.243150684931507</v>
      </c>
      <c r="AU36" s="353">
        <v>30</v>
      </c>
      <c r="AV36" s="290">
        <v>7600</v>
      </c>
      <c r="AW36" s="290">
        <v>8360</v>
      </c>
      <c r="AX36" s="298">
        <v>5310</v>
      </c>
      <c r="AY36" s="298">
        <v>3050</v>
      </c>
      <c r="AZ36" s="303">
        <v>1.5743879472693032</v>
      </c>
      <c r="BA36" s="307">
        <v>5860</v>
      </c>
      <c r="BB36" s="298">
        <v>2500</v>
      </c>
      <c r="BC36" s="312">
        <v>1.4266211604095562</v>
      </c>
      <c r="BE36" s="353">
        <v>30</v>
      </c>
      <c r="BF36" s="290">
        <v>8600</v>
      </c>
      <c r="BG36" s="290">
        <v>9460</v>
      </c>
      <c r="BH36" s="298">
        <v>5450</v>
      </c>
      <c r="BI36" s="298">
        <v>4010</v>
      </c>
      <c r="BJ36" s="303">
        <v>1.7357798165137615</v>
      </c>
      <c r="BK36" s="307">
        <v>6000</v>
      </c>
      <c r="BL36" s="298">
        <v>3460</v>
      </c>
      <c r="BM36" s="312">
        <v>1.5766666666666667</v>
      </c>
      <c r="BO36" s="353">
        <v>30</v>
      </c>
      <c r="BP36" s="290">
        <v>11100</v>
      </c>
      <c r="BQ36" s="290">
        <v>12210.000000000002</v>
      </c>
      <c r="BR36" s="298">
        <v>5840</v>
      </c>
      <c r="BS36" s="298">
        <v>6370.0000000000018</v>
      </c>
      <c r="BT36" s="303">
        <v>2.0907534246575348</v>
      </c>
      <c r="BU36" s="307">
        <v>6390</v>
      </c>
      <c r="BV36" s="298">
        <v>5820.0000000000018</v>
      </c>
      <c r="BW36" s="312">
        <v>1.910798122065728</v>
      </c>
      <c r="BY36" s="353">
        <v>30</v>
      </c>
      <c r="BZ36" s="290">
        <v>13600</v>
      </c>
      <c r="CA36" s="290">
        <v>14960.000000000002</v>
      </c>
      <c r="CB36" s="298">
        <v>6070</v>
      </c>
      <c r="CC36" s="298">
        <v>8890.0000000000018</v>
      </c>
      <c r="CD36" s="303">
        <v>2.464579901153213</v>
      </c>
      <c r="CE36" s="307">
        <v>6620</v>
      </c>
      <c r="CF36" s="298">
        <v>8340.0000000000018</v>
      </c>
      <c r="CG36" s="312">
        <v>2.2598187311178251</v>
      </c>
    </row>
    <row r="37" spans="2:85">
      <c r="B37" s="278" t="s">
        <v>222</v>
      </c>
      <c r="C37" s="280">
        <v>140</v>
      </c>
      <c r="E37" s="291">
        <v>6140</v>
      </c>
      <c r="G37" s="354">
        <v>31</v>
      </c>
      <c r="H37" s="291">
        <v>5590</v>
      </c>
      <c r="I37" s="291">
        <v>6149.0000000000009</v>
      </c>
      <c r="J37" s="299">
        <v>5190</v>
      </c>
      <c r="K37" s="299">
        <v>959.00000000000091</v>
      </c>
      <c r="L37" s="304">
        <v>1.1847784200385358</v>
      </c>
      <c r="M37" s="308">
        <v>5750</v>
      </c>
      <c r="N37" s="299">
        <v>399.00000000000091</v>
      </c>
      <c r="O37" s="313">
        <v>1.0693913043478263</v>
      </c>
      <c r="Q37" s="354">
        <v>31</v>
      </c>
      <c r="R37" s="291">
        <v>5590</v>
      </c>
      <c r="S37" s="291">
        <v>6149.0000000000009</v>
      </c>
      <c r="T37" s="299">
        <v>5200</v>
      </c>
      <c r="U37" s="299">
        <v>949.00000000000091</v>
      </c>
      <c r="V37" s="304">
        <v>1.1825000000000001</v>
      </c>
      <c r="W37" s="308">
        <v>5760</v>
      </c>
      <c r="X37" s="299">
        <v>389.00000000000091</v>
      </c>
      <c r="Y37" s="313">
        <v>1.0675347222222225</v>
      </c>
      <c r="AA37" s="354">
        <v>31</v>
      </c>
      <c r="AB37" s="291">
        <v>6290</v>
      </c>
      <c r="AC37" s="291">
        <v>6919.0000000000009</v>
      </c>
      <c r="AD37" s="299">
        <v>5440</v>
      </c>
      <c r="AE37" s="299">
        <v>1479.0000000000009</v>
      </c>
      <c r="AF37" s="304">
        <v>1.2718750000000001</v>
      </c>
      <c r="AG37" s="308">
        <v>6000</v>
      </c>
      <c r="AH37" s="299">
        <v>919.00000000000091</v>
      </c>
      <c r="AI37" s="313">
        <v>1.1531666666666669</v>
      </c>
      <c r="AK37" s="354">
        <v>31</v>
      </c>
      <c r="AL37" s="291">
        <v>6790</v>
      </c>
      <c r="AM37" s="291">
        <v>7469.0000000000009</v>
      </c>
      <c r="AN37" s="299">
        <v>5480</v>
      </c>
      <c r="AO37" s="299">
        <v>1989.0000000000009</v>
      </c>
      <c r="AP37" s="304">
        <v>1.3629562043795622</v>
      </c>
      <c r="AQ37" s="308">
        <v>6050</v>
      </c>
      <c r="AR37" s="299">
        <v>1419.0000000000009</v>
      </c>
      <c r="AS37" s="313">
        <v>1.2345454545454546</v>
      </c>
      <c r="AU37" s="354">
        <v>31</v>
      </c>
      <c r="AV37" s="291">
        <v>7790</v>
      </c>
      <c r="AW37" s="291">
        <v>8569</v>
      </c>
      <c r="AX37" s="299">
        <v>5510</v>
      </c>
      <c r="AY37" s="299">
        <v>3059</v>
      </c>
      <c r="AZ37" s="304">
        <v>1.5551724137931036</v>
      </c>
      <c r="BA37" s="308">
        <v>6070</v>
      </c>
      <c r="BB37" s="299">
        <v>2499</v>
      </c>
      <c r="BC37" s="313">
        <v>1.4116968698517298</v>
      </c>
      <c r="BE37" s="354">
        <v>31</v>
      </c>
      <c r="BF37" s="291">
        <v>8790</v>
      </c>
      <c r="BG37" s="291">
        <v>9669</v>
      </c>
      <c r="BH37" s="299">
        <v>5650</v>
      </c>
      <c r="BI37" s="299">
        <v>4019</v>
      </c>
      <c r="BJ37" s="304">
        <v>1.7113274336283186</v>
      </c>
      <c r="BK37" s="308">
        <v>6210</v>
      </c>
      <c r="BL37" s="299">
        <v>3459</v>
      </c>
      <c r="BM37" s="313">
        <v>1.5570048309178743</v>
      </c>
      <c r="BO37" s="354">
        <v>31</v>
      </c>
      <c r="BP37" s="291">
        <v>11290</v>
      </c>
      <c r="BQ37" s="291">
        <v>12419.000000000002</v>
      </c>
      <c r="BR37" s="299">
        <v>6030</v>
      </c>
      <c r="BS37" s="299">
        <v>6389.0000000000018</v>
      </c>
      <c r="BT37" s="304">
        <v>2.0595356550580433</v>
      </c>
      <c r="BU37" s="308">
        <v>6600</v>
      </c>
      <c r="BV37" s="299">
        <v>5819.0000000000018</v>
      </c>
      <c r="BW37" s="313">
        <v>1.881666666666667</v>
      </c>
      <c r="BY37" s="354">
        <v>31</v>
      </c>
      <c r="BZ37" s="291">
        <v>13790</v>
      </c>
      <c r="CA37" s="291">
        <v>15169.000000000002</v>
      </c>
      <c r="CB37" s="299">
        <v>6270</v>
      </c>
      <c r="CC37" s="299">
        <v>8899.0000000000018</v>
      </c>
      <c r="CD37" s="304">
        <v>2.4192982456140353</v>
      </c>
      <c r="CE37" s="308">
        <v>6830</v>
      </c>
      <c r="CF37" s="299">
        <v>8339.0000000000018</v>
      </c>
      <c r="CG37" s="313">
        <v>2.2209370424597368</v>
      </c>
    </row>
    <row r="38" spans="2:85">
      <c r="B38" s="278" t="s">
        <v>262</v>
      </c>
      <c r="C38" s="280">
        <v>160</v>
      </c>
      <c r="E38" s="289">
        <v>6350</v>
      </c>
      <c r="G38" s="352">
        <v>32</v>
      </c>
      <c r="H38" s="289">
        <v>5780</v>
      </c>
      <c r="I38" s="289">
        <v>6358.0000000000009</v>
      </c>
      <c r="J38" s="297">
        <v>5370</v>
      </c>
      <c r="K38" s="297">
        <v>988.00000000000091</v>
      </c>
      <c r="L38" s="302">
        <v>1.1839851024208567</v>
      </c>
      <c r="M38" s="306">
        <v>5950</v>
      </c>
      <c r="N38" s="297">
        <v>408.00000000000091</v>
      </c>
      <c r="O38" s="311">
        <v>1.0685714285714287</v>
      </c>
      <c r="Q38" s="352">
        <v>32</v>
      </c>
      <c r="R38" s="289">
        <v>5780</v>
      </c>
      <c r="S38" s="289">
        <v>6358.0000000000009</v>
      </c>
      <c r="T38" s="297">
        <v>5390</v>
      </c>
      <c r="U38" s="297">
        <v>968.00000000000091</v>
      </c>
      <c r="V38" s="302">
        <v>1.179591836734694</v>
      </c>
      <c r="W38" s="306">
        <v>5960</v>
      </c>
      <c r="X38" s="297">
        <v>398.00000000000091</v>
      </c>
      <c r="Y38" s="311">
        <v>1.066778523489933</v>
      </c>
      <c r="AA38" s="352">
        <v>32</v>
      </c>
      <c r="AB38" s="289">
        <v>6480</v>
      </c>
      <c r="AC38" s="289">
        <v>7128.0000000000009</v>
      </c>
      <c r="AD38" s="297">
        <v>5640</v>
      </c>
      <c r="AE38" s="297">
        <v>1488.0000000000009</v>
      </c>
      <c r="AF38" s="302">
        <v>1.2638297872340427</v>
      </c>
      <c r="AG38" s="306">
        <v>6210</v>
      </c>
      <c r="AH38" s="297">
        <v>918.00000000000091</v>
      </c>
      <c r="AI38" s="311">
        <v>1.147826086956522</v>
      </c>
      <c r="AK38" s="352">
        <v>32</v>
      </c>
      <c r="AL38" s="289">
        <v>6980</v>
      </c>
      <c r="AM38" s="289">
        <v>7678.0000000000009</v>
      </c>
      <c r="AN38" s="297">
        <v>5680</v>
      </c>
      <c r="AO38" s="297">
        <v>1998.0000000000009</v>
      </c>
      <c r="AP38" s="302">
        <v>1.3517605633802818</v>
      </c>
      <c r="AQ38" s="306">
        <v>6250</v>
      </c>
      <c r="AR38" s="297">
        <v>1428.0000000000009</v>
      </c>
      <c r="AS38" s="311">
        <v>1.2284800000000002</v>
      </c>
      <c r="AU38" s="352">
        <v>32</v>
      </c>
      <c r="AV38" s="289">
        <v>7980</v>
      </c>
      <c r="AW38" s="289">
        <v>8778</v>
      </c>
      <c r="AX38" s="297">
        <v>5700</v>
      </c>
      <c r="AY38" s="297">
        <v>3078</v>
      </c>
      <c r="AZ38" s="302">
        <v>1.54</v>
      </c>
      <c r="BA38" s="306">
        <v>6280</v>
      </c>
      <c r="BB38" s="297">
        <v>2498</v>
      </c>
      <c r="BC38" s="311">
        <v>1.3977707006369426</v>
      </c>
      <c r="BE38" s="352">
        <v>32</v>
      </c>
      <c r="BF38" s="289">
        <v>8980</v>
      </c>
      <c r="BG38" s="289">
        <v>9878</v>
      </c>
      <c r="BH38" s="297">
        <v>5850</v>
      </c>
      <c r="BI38" s="297">
        <v>4028</v>
      </c>
      <c r="BJ38" s="302">
        <v>1.6885470085470085</v>
      </c>
      <c r="BK38" s="306">
        <v>6420</v>
      </c>
      <c r="BL38" s="297">
        <v>3458</v>
      </c>
      <c r="BM38" s="311">
        <v>1.5386292834890967</v>
      </c>
      <c r="BO38" s="352">
        <v>32</v>
      </c>
      <c r="BP38" s="289">
        <v>11480</v>
      </c>
      <c r="BQ38" s="289">
        <v>12628.000000000002</v>
      </c>
      <c r="BR38" s="297">
        <v>6230</v>
      </c>
      <c r="BS38" s="297">
        <v>6398.0000000000018</v>
      </c>
      <c r="BT38" s="302">
        <v>2.0269662921348317</v>
      </c>
      <c r="BU38" s="306">
        <v>6800</v>
      </c>
      <c r="BV38" s="297">
        <v>5828.0000000000018</v>
      </c>
      <c r="BW38" s="311">
        <v>1.8570588235294121</v>
      </c>
      <c r="BY38" s="352">
        <v>32</v>
      </c>
      <c r="BZ38" s="289">
        <v>13980</v>
      </c>
      <c r="CA38" s="289">
        <v>15378.000000000002</v>
      </c>
      <c r="CB38" s="297">
        <v>6460</v>
      </c>
      <c r="CC38" s="297">
        <v>8918.0000000000018</v>
      </c>
      <c r="CD38" s="302">
        <v>2.380495356037152</v>
      </c>
      <c r="CE38" s="306">
        <v>7040</v>
      </c>
      <c r="CF38" s="297">
        <v>8338.0000000000018</v>
      </c>
      <c r="CG38" s="311">
        <v>2.1843750000000002</v>
      </c>
    </row>
    <row r="39" spans="2:85">
      <c r="B39" s="278" t="s">
        <v>272</v>
      </c>
      <c r="C39" s="280">
        <v>180</v>
      </c>
      <c r="E39" s="289">
        <v>6560</v>
      </c>
      <c r="G39" s="352">
        <v>33</v>
      </c>
      <c r="H39" s="289">
        <v>5970</v>
      </c>
      <c r="I39" s="289">
        <v>6567.0000000000009</v>
      </c>
      <c r="J39" s="297">
        <v>5560</v>
      </c>
      <c r="K39" s="297">
        <v>1007.0000000000009</v>
      </c>
      <c r="L39" s="302">
        <v>1.1811151079136692</v>
      </c>
      <c r="M39" s="306">
        <v>6140</v>
      </c>
      <c r="N39" s="297">
        <v>427.00000000000091</v>
      </c>
      <c r="O39" s="311">
        <v>1.0695439739413681</v>
      </c>
      <c r="Q39" s="352">
        <v>33</v>
      </c>
      <c r="R39" s="289">
        <v>5970</v>
      </c>
      <c r="S39" s="289">
        <v>6567.0000000000009</v>
      </c>
      <c r="T39" s="297">
        <v>5570</v>
      </c>
      <c r="U39" s="297">
        <v>997.00000000000091</v>
      </c>
      <c r="V39" s="302">
        <v>1.1789946140035907</v>
      </c>
      <c r="W39" s="306">
        <v>6160</v>
      </c>
      <c r="X39" s="297">
        <v>407.00000000000091</v>
      </c>
      <c r="Y39" s="311">
        <v>1.0660714285714288</v>
      </c>
      <c r="AA39" s="352">
        <v>33</v>
      </c>
      <c r="AB39" s="289">
        <v>6670</v>
      </c>
      <c r="AC39" s="289">
        <v>7337.0000000000009</v>
      </c>
      <c r="AD39" s="297">
        <v>5840</v>
      </c>
      <c r="AE39" s="297">
        <v>1497.0000000000009</v>
      </c>
      <c r="AF39" s="302">
        <v>1.2563356164383563</v>
      </c>
      <c r="AG39" s="306">
        <v>6420</v>
      </c>
      <c r="AH39" s="297">
        <v>917.00000000000091</v>
      </c>
      <c r="AI39" s="311">
        <v>1.1428348909657322</v>
      </c>
      <c r="AK39" s="352">
        <v>33</v>
      </c>
      <c r="AL39" s="289">
        <v>7170</v>
      </c>
      <c r="AM39" s="289">
        <v>7887.0000000000009</v>
      </c>
      <c r="AN39" s="297">
        <v>5880</v>
      </c>
      <c r="AO39" s="297">
        <v>2007.0000000000009</v>
      </c>
      <c r="AP39" s="302">
        <v>1.341326530612245</v>
      </c>
      <c r="AQ39" s="306">
        <v>6460</v>
      </c>
      <c r="AR39" s="297">
        <v>1427.0000000000009</v>
      </c>
      <c r="AS39" s="311">
        <v>1.2208978328173377</v>
      </c>
      <c r="AU39" s="352">
        <v>33</v>
      </c>
      <c r="AV39" s="289">
        <v>8170</v>
      </c>
      <c r="AW39" s="289">
        <v>8987</v>
      </c>
      <c r="AX39" s="297">
        <v>5900</v>
      </c>
      <c r="AY39" s="297">
        <v>3087</v>
      </c>
      <c r="AZ39" s="302">
        <v>1.5232203389830508</v>
      </c>
      <c r="BA39" s="306">
        <v>6490</v>
      </c>
      <c r="BB39" s="297">
        <v>2497</v>
      </c>
      <c r="BC39" s="311">
        <v>1.3847457627118644</v>
      </c>
      <c r="BE39" s="352">
        <v>33</v>
      </c>
      <c r="BF39" s="289">
        <v>9170</v>
      </c>
      <c r="BG39" s="289">
        <v>10087</v>
      </c>
      <c r="BH39" s="297">
        <v>6050</v>
      </c>
      <c r="BI39" s="297">
        <v>4037</v>
      </c>
      <c r="BJ39" s="302">
        <v>1.6672727272727272</v>
      </c>
      <c r="BK39" s="306">
        <v>6630</v>
      </c>
      <c r="BL39" s="297">
        <v>3457</v>
      </c>
      <c r="BM39" s="311">
        <v>1.521417797888386</v>
      </c>
      <c r="BO39" s="352">
        <v>33</v>
      </c>
      <c r="BP39" s="289">
        <v>11670</v>
      </c>
      <c r="BQ39" s="289">
        <v>12837.000000000002</v>
      </c>
      <c r="BR39" s="297">
        <v>6430</v>
      </c>
      <c r="BS39" s="297">
        <v>6407.0000000000018</v>
      </c>
      <c r="BT39" s="302">
        <v>1.9964230171073098</v>
      </c>
      <c r="BU39" s="306">
        <v>7010</v>
      </c>
      <c r="BV39" s="297">
        <v>5827.0000000000018</v>
      </c>
      <c r="BW39" s="311">
        <v>1.831241084165478</v>
      </c>
      <c r="BY39" s="352">
        <v>33</v>
      </c>
      <c r="BZ39" s="289">
        <v>14170</v>
      </c>
      <c r="CA39" s="289">
        <v>15587.000000000002</v>
      </c>
      <c r="CB39" s="297">
        <v>6660</v>
      </c>
      <c r="CC39" s="297">
        <v>8927.0000000000018</v>
      </c>
      <c r="CD39" s="302">
        <v>2.3403903903903909</v>
      </c>
      <c r="CE39" s="306">
        <v>7240</v>
      </c>
      <c r="CF39" s="297">
        <v>8347.0000000000018</v>
      </c>
      <c r="CG39" s="311">
        <v>2.1529005524861882</v>
      </c>
    </row>
    <row r="40" spans="2:85">
      <c r="B40" s="278" t="s">
        <v>147</v>
      </c>
      <c r="C40" s="280">
        <v>200</v>
      </c>
      <c r="E40" s="289">
        <v>6770</v>
      </c>
      <c r="G40" s="352">
        <v>34</v>
      </c>
      <c r="H40" s="289">
        <v>6160</v>
      </c>
      <c r="I40" s="289">
        <v>6776.0000000000009</v>
      </c>
      <c r="J40" s="297">
        <v>5750</v>
      </c>
      <c r="K40" s="297">
        <v>1026.0000000000009</v>
      </c>
      <c r="L40" s="302">
        <v>1.1784347826086958</v>
      </c>
      <c r="M40" s="306">
        <v>6340</v>
      </c>
      <c r="N40" s="297">
        <v>436.00000000000091</v>
      </c>
      <c r="O40" s="311">
        <v>1.0687697160883283</v>
      </c>
      <c r="Q40" s="352">
        <v>34</v>
      </c>
      <c r="R40" s="289">
        <v>6160</v>
      </c>
      <c r="S40" s="289">
        <v>6776.0000000000009</v>
      </c>
      <c r="T40" s="297">
        <v>5760</v>
      </c>
      <c r="U40" s="297">
        <v>1016.0000000000009</v>
      </c>
      <c r="V40" s="302">
        <v>1.1763888888888892</v>
      </c>
      <c r="W40" s="306">
        <v>6350</v>
      </c>
      <c r="X40" s="297">
        <v>426.00000000000091</v>
      </c>
      <c r="Y40" s="311">
        <v>1.0670866141732285</v>
      </c>
      <c r="AA40" s="352">
        <v>34</v>
      </c>
      <c r="AB40" s="289">
        <v>6860</v>
      </c>
      <c r="AC40" s="289">
        <v>7546.0000000000009</v>
      </c>
      <c r="AD40" s="297">
        <v>6030</v>
      </c>
      <c r="AE40" s="297">
        <v>1516.0000000000009</v>
      </c>
      <c r="AF40" s="302">
        <v>1.2514096185737977</v>
      </c>
      <c r="AG40" s="306">
        <v>6630</v>
      </c>
      <c r="AH40" s="297">
        <v>916.00000000000091</v>
      </c>
      <c r="AI40" s="311">
        <v>1.1381598793363501</v>
      </c>
      <c r="AK40" s="352">
        <v>34</v>
      </c>
      <c r="AL40" s="289">
        <v>7360</v>
      </c>
      <c r="AM40" s="289">
        <v>8096.0000000000009</v>
      </c>
      <c r="AN40" s="297">
        <v>6080</v>
      </c>
      <c r="AO40" s="297">
        <v>2016.0000000000009</v>
      </c>
      <c r="AP40" s="302">
        <v>1.3315789473684212</v>
      </c>
      <c r="AQ40" s="306">
        <v>6670</v>
      </c>
      <c r="AR40" s="297">
        <v>1426.0000000000009</v>
      </c>
      <c r="AS40" s="311">
        <v>1.2137931034482761</v>
      </c>
      <c r="AU40" s="352">
        <v>34</v>
      </c>
      <c r="AV40" s="289">
        <v>8360</v>
      </c>
      <c r="AW40" s="289">
        <v>9196</v>
      </c>
      <c r="AX40" s="297">
        <v>6100</v>
      </c>
      <c r="AY40" s="297">
        <v>3096</v>
      </c>
      <c r="AZ40" s="302">
        <v>1.5075409836065574</v>
      </c>
      <c r="BA40" s="306">
        <v>6690</v>
      </c>
      <c r="BB40" s="297">
        <v>2506</v>
      </c>
      <c r="BC40" s="311">
        <v>1.3745889387144992</v>
      </c>
      <c r="BE40" s="352">
        <v>34</v>
      </c>
      <c r="BF40" s="289">
        <v>9360</v>
      </c>
      <c r="BG40" s="289">
        <v>10296</v>
      </c>
      <c r="BH40" s="297">
        <v>6240</v>
      </c>
      <c r="BI40" s="297">
        <v>4056</v>
      </c>
      <c r="BJ40" s="302">
        <v>1.65</v>
      </c>
      <c r="BK40" s="306">
        <v>6840</v>
      </c>
      <c r="BL40" s="297">
        <v>3456</v>
      </c>
      <c r="BM40" s="311">
        <v>1.5052631578947369</v>
      </c>
      <c r="BO40" s="352">
        <v>34</v>
      </c>
      <c r="BP40" s="289">
        <v>11860</v>
      </c>
      <c r="BQ40" s="289">
        <v>13046.000000000002</v>
      </c>
      <c r="BR40" s="297">
        <v>6630</v>
      </c>
      <c r="BS40" s="297">
        <v>6416.0000000000018</v>
      </c>
      <c r="BT40" s="302">
        <v>1.9677224736048269</v>
      </c>
      <c r="BU40" s="306">
        <v>7220</v>
      </c>
      <c r="BV40" s="297">
        <v>5826.0000000000018</v>
      </c>
      <c r="BW40" s="311">
        <v>1.806925207756233</v>
      </c>
      <c r="BY40" s="352">
        <v>34</v>
      </c>
      <c r="BZ40" s="289">
        <v>14360</v>
      </c>
      <c r="CA40" s="289">
        <v>15796.000000000002</v>
      </c>
      <c r="CB40" s="297">
        <v>6860</v>
      </c>
      <c r="CC40" s="297">
        <v>8936.0000000000018</v>
      </c>
      <c r="CD40" s="302">
        <v>2.3026239067055396</v>
      </c>
      <c r="CE40" s="306">
        <v>7450</v>
      </c>
      <c r="CF40" s="297">
        <v>8346.0000000000018</v>
      </c>
      <c r="CG40" s="311">
        <v>2.1202684563758392</v>
      </c>
    </row>
    <row r="41" spans="2:85">
      <c r="B41" s="278" t="s">
        <v>248</v>
      </c>
      <c r="C41" s="280">
        <v>220</v>
      </c>
      <c r="E41" s="289">
        <v>6980</v>
      </c>
      <c r="G41" s="352">
        <v>35</v>
      </c>
      <c r="H41" s="289">
        <v>6350</v>
      </c>
      <c r="I41" s="289">
        <v>6985.0000000000009</v>
      </c>
      <c r="J41" s="297">
        <v>5940</v>
      </c>
      <c r="K41" s="297">
        <v>1045.0000000000009</v>
      </c>
      <c r="L41" s="302">
        <v>1.175925925925926</v>
      </c>
      <c r="M41" s="306">
        <v>6540</v>
      </c>
      <c r="N41" s="297">
        <v>445.00000000000091</v>
      </c>
      <c r="O41" s="311">
        <v>1.0680428134556577</v>
      </c>
      <c r="Q41" s="352">
        <v>35</v>
      </c>
      <c r="R41" s="289">
        <v>6350</v>
      </c>
      <c r="S41" s="289">
        <v>6985.0000000000009</v>
      </c>
      <c r="T41" s="297">
        <v>5950</v>
      </c>
      <c r="U41" s="297">
        <v>1035.0000000000009</v>
      </c>
      <c r="V41" s="302">
        <v>1.1739495798319328</v>
      </c>
      <c r="W41" s="306">
        <v>6550</v>
      </c>
      <c r="X41" s="297">
        <v>435.00000000000091</v>
      </c>
      <c r="Y41" s="311">
        <v>1.0664122137404581</v>
      </c>
      <c r="AA41" s="352">
        <v>35</v>
      </c>
      <c r="AB41" s="289">
        <v>7050</v>
      </c>
      <c r="AC41" s="289">
        <v>7755.0000000000009</v>
      </c>
      <c r="AD41" s="297">
        <v>6230</v>
      </c>
      <c r="AE41" s="297">
        <v>1525.0000000000009</v>
      </c>
      <c r="AF41" s="302">
        <v>1.2447833065810596</v>
      </c>
      <c r="AG41" s="306">
        <v>6840</v>
      </c>
      <c r="AH41" s="297">
        <v>915.00000000000091</v>
      </c>
      <c r="AI41" s="311">
        <v>1.1337719298245614</v>
      </c>
      <c r="AK41" s="352">
        <v>35</v>
      </c>
      <c r="AL41" s="289">
        <v>7550</v>
      </c>
      <c r="AM41" s="289">
        <v>8305</v>
      </c>
      <c r="AN41" s="297">
        <v>6280</v>
      </c>
      <c r="AO41" s="297">
        <v>2025</v>
      </c>
      <c r="AP41" s="302">
        <v>1.322452229299363</v>
      </c>
      <c r="AQ41" s="306">
        <v>6880</v>
      </c>
      <c r="AR41" s="297">
        <v>1425</v>
      </c>
      <c r="AS41" s="311">
        <v>1.2071220930232558</v>
      </c>
      <c r="AU41" s="352">
        <v>35</v>
      </c>
      <c r="AV41" s="289">
        <v>8550</v>
      </c>
      <c r="AW41" s="289">
        <v>9405</v>
      </c>
      <c r="AX41" s="297">
        <v>6300</v>
      </c>
      <c r="AY41" s="297">
        <v>3105</v>
      </c>
      <c r="AZ41" s="302">
        <v>1.4928571428571429</v>
      </c>
      <c r="BA41" s="306">
        <v>6900</v>
      </c>
      <c r="BB41" s="297">
        <v>2505</v>
      </c>
      <c r="BC41" s="311">
        <v>1.3630434782608696</v>
      </c>
      <c r="BE41" s="352">
        <v>35</v>
      </c>
      <c r="BF41" s="289">
        <v>9550</v>
      </c>
      <c r="BG41" s="289">
        <v>10505</v>
      </c>
      <c r="BH41" s="297">
        <v>6440</v>
      </c>
      <c r="BI41" s="297">
        <v>4065</v>
      </c>
      <c r="BJ41" s="302">
        <v>1.6312111801242235</v>
      </c>
      <c r="BK41" s="306">
        <v>7050</v>
      </c>
      <c r="BL41" s="297">
        <v>3455</v>
      </c>
      <c r="BM41" s="311">
        <v>1.4900709219858157</v>
      </c>
      <c r="BO41" s="352">
        <v>35</v>
      </c>
      <c r="BP41" s="289">
        <v>12050</v>
      </c>
      <c r="BQ41" s="289">
        <v>13255.000000000002</v>
      </c>
      <c r="BR41" s="297">
        <v>6830</v>
      </c>
      <c r="BS41" s="297">
        <v>6425.0000000000018</v>
      </c>
      <c r="BT41" s="302">
        <v>1.9407027818448026</v>
      </c>
      <c r="BU41" s="306">
        <v>7430</v>
      </c>
      <c r="BV41" s="297">
        <v>5825.0000000000018</v>
      </c>
      <c r="BW41" s="311">
        <v>1.7839838492597579</v>
      </c>
      <c r="BY41" s="352">
        <v>35</v>
      </c>
      <c r="BZ41" s="289">
        <v>14550</v>
      </c>
      <c r="CA41" s="289">
        <v>16005.000000000002</v>
      </c>
      <c r="CB41" s="297">
        <v>7060</v>
      </c>
      <c r="CC41" s="297">
        <v>8945.0000000000018</v>
      </c>
      <c r="CD41" s="302">
        <v>2.2669971671388103</v>
      </c>
      <c r="CE41" s="306">
        <v>7660</v>
      </c>
      <c r="CF41" s="297">
        <v>8345.0000000000018</v>
      </c>
      <c r="CG41" s="311">
        <v>2.0894255874673631</v>
      </c>
    </row>
    <row r="42" spans="2:85">
      <c r="E42" s="289">
        <v>7190</v>
      </c>
      <c r="G42" s="352">
        <v>36</v>
      </c>
      <c r="H42" s="289">
        <v>6540</v>
      </c>
      <c r="I42" s="289">
        <v>7194.0000000000009</v>
      </c>
      <c r="J42" s="297">
        <v>6120</v>
      </c>
      <c r="K42" s="297">
        <v>1074.0000000000009</v>
      </c>
      <c r="L42" s="302">
        <v>1.1754901960784314</v>
      </c>
      <c r="M42" s="306">
        <v>6740</v>
      </c>
      <c r="N42" s="297">
        <v>454.00000000000091</v>
      </c>
      <c r="O42" s="311">
        <v>1.067359050445104</v>
      </c>
      <c r="Q42" s="352">
        <v>36</v>
      </c>
      <c r="R42" s="289">
        <v>6540</v>
      </c>
      <c r="S42" s="289">
        <v>7194.0000000000009</v>
      </c>
      <c r="T42" s="297">
        <v>6130</v>
      </c>
      <c r="U42" s="297">
        <v>1064.0000000000009</v>
      </c>
      <c r="V42" s="302">
        <v>1.1735725938009789</v>
      </c>
      <c r="W42" s="306">
        <v>6750</v>
      </c>
      <c r="X42" s="297">
        <v>444.00000000000091</v>
      </c>
      <c r="Y42" s="311">
        <v>1.0657777777777779</v>
      </c>
      <c r="AA42" s="352">
        <v>36</v>
      </c>
      <c r="AB42" s="289">
        <v>7240</v>
      </c>
      <c r="AC42" s="289">
        <v>7964.0000000000009</v>
      </c>
      <c r="AD42" s="297">
        <v>6430</v>
      </c>
      <c r="AE42" s="297">
        <v>1534.0000000000009</v>
      </c>
      <c r="AF42" s="302">
        <v>1.2385692068429239</v>
      </c>
      <c r="AG42" s="306">
        <v>7050</v>
      </c>
      <c r="AH42" s="297">
        <v>914.00000000000091</v>
      </c>
      <c r="AI42" s="311">
        <v>1.129645390070922</v>
      </c>
      <c r="AK42" s="352">
        <v>36</v>
      </c>
      <c r="AL42" s="289">
        <v>7740</v>
      </c>
      <c r="AM42" s="289">
        <v>8514</v>
      </c>
      <c r="AN42" s="297">
        <v>6470</v>
      </c>
      <c r="AO42" s="297">
        <v>2044</v>
      </c>
      <c r="AP42" s="302">
        <v>1.3159196290571871</v>
      </c>
      <c r="AQ42" s="306">
        <v>7090</v>
      </c>
      <c r="AR42" s="297">
        <v>1424</v>
      </c>
      <c r="AS42" s="311">
        <v>1.2008462623413259</v>
      </c>
      <c r="AU42" s="352">
        <v>36</v>
      </c>
      <c r="AV42" s="289">
        <v>8740</v>
      </c>
      <c r="AW42" s="289">
        <v>9614</v>
      </c>
      <c r="AX42" s="297">
        <v>6500</v>
      </c>
      <c r="AY42" s="297">
        <v>3114</v>
      </c>
      <c r="AZ42" s="302">
        <v>1.4790769230769232</v>
      </c>
      <c r="BA42" s="306">
        <v>7110</v>
      </c>
      <c r="BB42" s="297">
        <v>2504</v>
      </c>
      <c r="BC42" s="311">
        <v>1.3521800281293952</v>
      </c>
      <c r="BE42" s="352">
        <v>36</v>
      </c>
      <c r="BF42" s="289">
        <v>9740</v>
      </c>
      <c r="BG42" s="289">
        <v>10714</v>
      </c>
      <c r="BH42" s="297">
        <v>6640</v>
      </c>
      <c r="BI42" s="297">
        <v>4074</v>
      </c>
      <c r="BJ42" s="302">
        <v>1.6135542168674699</v>
      </c>
      <c r="BK42" s="306">
        <v>7260</v>
      </c>
      <c r="BL42" s="297">
        <v>3454</v>
      </c>
      <c r="BM42" s="311">
        <v>1.4757575757575758</v>
      </c>
      <c r="BO42" s="352">
        <v>36</v>
      </c>
      <c r="BP42" s="289">
        <v>12240</v>
      </c>
      <c r="BQ42" s="289">
        <v>13464.000000000002</v>
      </c>
      <c r="BR42" s="297">
        <v>7020</v>
      </c>
      <c r="BS42" s="297">
        <v>6444.0000000000018</v>
      </c>
      <c r="BT42" s="302">
        <v>1.9179487179487182</v>
      </c>
      <c r="BU42" s="306">
        <v>7640</v>
      </c>
      <c r="BV42" s="297">
        <v>5824.0000000000018</v>
      </c>
      <c r="BW42" s="311">
        <v>1.7623036649214663</v>
      </c>
      <c r="BY42" s="352">
        <v>36</v>
      </c>
      <c r="BZ42" s="289">
        <v>14740</v>
      </c>
      <c r="CA42" s="289">
        <v>16214.000000000002</v>
      </c>
      <c r="CB42" s="297">
        <v>7260</v>
      </c>
      <c r="CC42" s="297">
        <v>8954.0000000000018</v>
      </c>
      <c r="CD42" s="302">
        <v>2.2333333333333334</v>
      </c>
      <c r="CE42" s="306">
        <v>7870</v>
      </c>
      <c r="CF42" s="297">
        <v>8344.0000000000018</v>
      </c>
      <c r="CG42" s="311">
        <v>2.0602287166454896</v>
      </c>
    </row>
    <row r="43" spans="2:85">
      <c r="E43" s="289">
        <v>7400</v>
      </c>
      <c r="G43" s="352">
        <v>37</v>
      </c>
      <c r="H43" s="289">
        <v>6730</v>
      </c>
      <c r="I43" s="289">
        <v>7403.0000000000009</v>
      </c>
      <c r="J43" s="297">
        <v>6310</v>
      </c>
      <c r="K43" s="297">
        <v>1093.0000000000009</v>
      </c>
      <c r="L43" s="302">
        <v>1.173217115689382</v>
      </c>
      <c r="M43" s="306">
        <v>6940</v>
      </c>
      <c r="N43" s="297">
        <v>463.00000000000091</v>
      </c>
      <c r="O43" s="311">
        <v>1.0667146974063402</v>
      </c>
      <c r="Q43" s="352">
        <v>37</v>
      </c>
      <c r="R43" s="289">
        <v>6730</v>
      </c>
      <c r="S43" s="289">
        <v>7403.0000000000009</v>
      </c>
      <c r="T43" s="297">
        <v>6320</v>
      </c>
      <c r="U43" s="297">
        <v>1083.0000000000009</v>
      </c>
      <c r="V43" s="302">
        <v>1.171360759493671</v>
      </c>
      <c r="W43" s="306">
        <v>6950</v>
      </c>
      <c r="X43" s="297">
        <v>453.00000000000091</v>
      </c>
      <c r="Y43" s="311">
        <v>1.065179856115108</v>
      </c>
      <c r="AA43" s="352">
        <v>37</v>
      </c>
      <c r="AB43" s="289">
        <v>7430</v>
      </c>
      <c r="AC43" s="289">
        <v>8173.0000000000009</v>
      </c>
      <c r="AD43" s="297">
        <v>6630</v>
      </c>
      <c r="AE43" s="297">
        <v>1543.0000000000009</v>
      </c>
      <c r="AF43" s="302">
        <v>1.2327300150829563</v>
      </c>
      <c r="AG43" s="306">
        <v>7260</v>
      </c>
      <c r="AH43" s="297">
        <v>913.00000000000091</v>
      </c>
      <c r="AI43" s="311">
        <v>1.125757575757576</v>
      </c>
      <c r="AK43" s="352">
        <v>37</v>
      </c>
      <c r="AL43" s="289">
        <v>7930</v>
      </c>
      <c r="AM43" s="289">
        <v>8723</v>
      </c>
      <c r="AN43" s="297">
        <v>6670</v>
      </c>
      <c r="AO43" s="297">
        <v>2053</v>
      </c>
      <c r="AP43" s="302">
        <v>1.3077961019490254</v>
      </c>
      <c r="AQ43" s="306">
        <v>7300</v>
      </c>
      <c r="AR43" s="297">
        <v>1423</v>
      </c>
      <c r="AS43" s="311">
        <v>1.1949315068493152</v>
      </c>
      <c r="AU43" s="352">
        <v>37</v>
      </c>
      <c r="AV43" s="289">
        <v>8930</v>
      </c>
      <c r="AW43" s="289">
        <v>9823</v>
      </c>
      <c r="AX43" s="297">
        <v>6690</v>
      </c>
      <c r="AY43" s="297">
        <v>3133</v>
      </c>
      <c r="AZ43" s="302">
        <v>1.4683109118086697</v>
      </c>
      <c r="BA43" s="306">
        <v>7320</v>
      </c>
      <c r="BB43" s="297">
        <v>2503</v>
      </c>
      <c r="BC43" s="311">
        <v>1.3419398907103826</v>
      </c>
      <c r="BE43" s="352">
        <v>37</v>
      </c>
      <c r="BF43" s="289">
        <v>9930</v>
      </c>
      <c r="BG43" s="289">
        <v>10923</v>
      </c>
      <c r="BH43" s="297">
        <v>6840</v>
      </c>
      <c r="BI43" s="297">
        <v>4083</v>
      </c>
      <c r="BJ43" s="302">
        <v>1.5969298245614034</v>
      </c>
      <c r="BK43" s="306">
        <v>7460</v>
      </c>
      <c r="BL43" s="297">
        <v>3463</v>
      </c>
      <c r="BM43" s="311">
        <v>1.4642091152815013</v>
      </c>
      <c r="BO43" s="352">
        <v>37</v>
      </c>
      <c r="BP43" s="289">
        <v>12430</v>
      </c>
      <c r="BQ43" s="289">
        <v>13673.000000000002</v>
      </c>
      <c r="BR43" s="297">
        <v>7220</v>
      </c>
      <c r="BS43" s="297">
        <v>6453.0000000000018</v>
      </c>
      <c r="BT43" s="302">
        <v>1.8937673130193908</v>
      </c>
      <c r="BU43" s="306">
        <v>7850</v>
      </c>
      <c r="BV43" s="297">
        <v>5823.0000000000018</v>
      </c>
      <c r="BW43" s="311">
        <v>1.7417834394904461</v>
      </c>
      <c r="BY43" s="352">
        <v>37</v>
      </c>
      <c r="BZ43" s="289">
        <v>14930</v>
      </c>
      <c r="CA43" s="289">
        <v>16423</v>
      </c>
      <c r="CB43" s="297">
        <v>7450</v>
      </c>
      <c r="CC43" s="297">
        <v>8973</v>
      </c>
      <c r="CD43" s="302">
        <v>2.2044295302013421</v>
      </c>
      <c r="CE43" s="306">
        <v>8080</v>
      </c>
      <c r="CF43" s="297">
        <v>8343</v>
      </c>
      <c r="CG43" s="311">
        <v>2.0325495049504951</v>
      </c>
    </row>
    <row r="44" spans="2:85">
      <c r="E44" s="289">
        <v>7610</v>
      </c>
      <c r="G44" s="352">
        <v>38</v>
      </c>
      <c r="H44" s="289">
        <v>6920</v>
      </c>
      <c r="I44" s="289">
        <v>7612.0000000000009</v>
      </c>
      <c r="J44" s="297">
        <v>6500</v>
      </c>
      <c r="K44" s="297">
        <v>1112.0000000000009</v>
      </c>
      <c r="L44" s="302">
        <v>1.1710769230769231</v>
      </c>
      <c r="M44" s="306">
        <v>7130</v>
      </c>
      <c r="N44" s="297">
        <v>482.00000000000091</v>
      </c>
      <c r="O44" s="311">
        <v>1.0676016830294532</v>
      </c>
      <c r="Q44" s="352">
        <v>38</v>
      </c>
      <c r="R44" s="289">
        <v>6920</v>
      </c>
      <c r="S44" s="289">
        <v>7612.0000000000009</v>
      </c>
      <c r="T44" s="297">
        <v>6510</v>
      </c>
      <c r="U44" s="297">
        <v>1102.0000000000009</v>
      </c>
      <c r="V44" s="302">
        <v>1.1692780337941631</v>
      </c>
      <c r="W44" s="306">
        <v>7150</v>
      </c>
      <c r="X44" s="297">
        <v>462.00000000000091</v>
      </c>
      <c r="Y44" s="311">
        <v>1.0646153846153847</v>
      </c>
      <c r="AA44" s="352">
        <v>38</v>
      </c>
      <c r="AB44" s="289">
        <v>7620</v>
      </c>
      <c r="AC44" s="289">
        <v>8382</v>
      </c>
      <c r="AD44" s="297">
        <v>6830</v>
      </c>
      <c r="AE44" s="297">
        <v>1552</v>
      </c>
      <c r="AF44" s="302">
        <v>1.2272327964860907</v>
      </c>
      <c r="AG44" s="306">
        <v>7460</v>
      </c>
      <c r="AH44" s="297">
        <v>922</v>
      </c>
      <c r="AI44" s="311">
        <v>1.1235924932975871</v>
      </c>
      <c r="AK44" s="352">
        <v>38</v>
      </c>
      <c r="AL44" s="289">
        <v>8120</v>
      </c>
      <c r="AM44" s="289">
        <v>8932</v>
      </c>
      <c r="AN44" s="297">
        <v>6870</v>
      </c>
      <c r="AO44" s="297">
        <v>2062</v>
      </c>
      <c r="AP44" s="302">
        <v>1.3001455604075691</v>
      </c>
      <c r="AQ44" s="306">
        <v>7510</v>
      </c>
      <c r="AR44" s="297">
        <v>1422</v>
      </c>
      <c r="AS44" s="311">
        <v>1.189347536617843</v>
      </c>
      <c r="AU44" s="352">
        <v>38</v>
      </c>
      <c r="AV44" s="289">
        <v>9120</v>
      </c>
      <c r="AW44" s="289">
        <v>10032</v>
      </c>
      <c r="AX44" s="297">
        <v>6890</v>
      </c>
      <c r="AY44" s="297">
        <v>3142</v>
      </c>
      <c r="AZ44" s="302">
        <v>1.4560232220609579</v>
      </c>
      <c r="BA44" s="306">
        <v>7530</v>
      </c>
      <c r="BB44" s="297">
        <v>2502</v>
      </c>
      <c r="BC44" s="311">
        <v>1.3322709163346613</v>
      </c>
      <c r="BE44" s="352">
        <v>38</v>
      </c>
      <c r="BF44" s="289">
        <v>10120</v>
      </c>
      <c r="BG44" s="289">
        <v>11132</v>
      </c>
      <c r="BH44" s="297">
        <v>7040</v>
      </c>
      <c r="BI44" s="297">
        <v>4092</v>
      </c>
      <c r="BJ44" s="302">
        <v>1.58125</v>
      </c>
      <c r="BK44" s="306">
        <v>7670</v>
      </c>
      <c r="BL44" s="297">
        <v>3462</v>
      </c>
      <c r="BM44" s="311">
        <v>1.4513689700130379</v>
      </c>
      <c r="BO44" s="352">
        <v>38</v>
      </c>
      <c r="BP44" s="289">
        <v>12620</v>
      </c>
      <c r="BQ44" s="289">
        <v>13882.000000000002</v>
      </c>
      <c r="BR44" s="297">
        <v>7420</v>
      </c>
      <c r="BS44" s="297">
        <v>6462.0000000000018</v>
      </c>
      <c r="BT44" s="302">
        <v>1.8708894878706201</v>
      </c>
      <c r="BU44" s="306">
        <v>8060</v>
      </c>
      <c r="BV44" s="297">
        <v>5822.0000000000018</v>
      </c>
      <c r="BW44" s="311">
        <v>1.7223325062034742</v>
      </c>
      <c r="BY44" s="352">
        <v>38</v>
      </c>
      <c r="BZ44" s="289">
        <v>15120</v>
      </c>
      <c r="CA44" s="289">
        <v>16632</v>
      </c>
      <c r="CB44" s="297">
        <v>7650</v>
      </c>
      <c r="CC44" s="297">
        <v>8982</v>
      </c>
      <c r="CD44" s="302">
        <v>2.1741176470588237</v>
      </c>
      <c r="CE44" s="306">
        <v>8290</v>
      </c>
      <c r="CF44" s="297">
        <v>8342</v>
      </c>
      <c r="CG44" s="311">
        <v>2.0062726176115802</v>
      </c>
    </row>
    <row r="45" spans="2:85">
      <c r="E45" s="289">
        <v>7820</v>
      </c>
      <c r="G45" s="352">
        <v>39</v>
      </c>
      <c r="H45" s="289">
        <v>7110</v>
      </c>
      <c r="I45" s="289">
        <v>7821.0000000000009</v>
      </c>
      <c r="J45" s="297">
        <v>6680</v>
      </c>
      <c r="K45" s="297">
        <v>1141.0000000000009</v>
      </c>
      <c r="L45" s="302">
        <v>1.170808383233533</v>
      </c>
      <c r="M45" s="306">
        <v>7330</v>
      </c>
      <c r="N45" s="297">
        <v>491.00000000000091</v>
      </c>
      <c r="O45" s="311">
        <v>1.0669849931787176</v>
      </c>
      <c r="Q45" s="352">
        <v>39</v>
      </c>
      <c r="R45" s="289">
        <v>7110</v>
      </c>
      <c r="S45" s="289">
        <v>7821.0000000000009</v>
      </c>
      <c r="T45" s="297">
        <v>6690</v>
      </c>
      <c r="U45" s="297">
        <v>1131.0000000000009</v>
      </c>
      <c r="V45" s="302">
        <v>1.1690582959641258</v>
      </c>
      <c r="W45" s="306">
        <v>7340</v>
      </c>
      <c r="X45" s="297">
        <v>481.00000000000091</v>
      </c>
      <c r="Y45" s="311">
        <v>1.0655313351498639</v>
      </c>
      <c r="AA45" s="352">
        <v>39</v>
      </c>
      <c r="AB45" s="289">
        <v>7810</v>
      </c>
      <c r="AC45" s="289">
        <v>8591</v>
      </c>
      <c r="AD45" s="297">
        <v>7020</v>
      </c>
      <c r="AE45" s="297">
        <v>1571</v>
      </c>
      <c r="AF45" s="302">
        <v>1.2237891737891737</v>
      </c>
      <c r="AG45" s="306">
        <v>7670</v>
      </c>
      <c r="AH45" s="297">
        <v>921</v>
      </c>
      <c r="AI45" s="311">
        <v>1.1200782268578879</v>
      </c>
      <c r="AK45" s="352">
        <v>39</v>
      </c>
      <c r="AL45" s="289">
        <v>8310</v>
      </c>
      <c r="AM45" s="289">
        <v>9141</v>
      </c>
      <c r="AN45" s="297">
        <v>7070</v>
      </c>
      <c r="AO45" s="297">
        <v>2071</v>
      </c>
      <c r="AP45" s="302">
        <v>1.2929278642149928</v>
      </c>
      <c r="AQ45" s="306">
        <v>7720</v>
      </c>
      <c r="AR45" s="297">
        <v>1421</v>
      </c>
      <c r="AS45" s="311">
        <v>1.1840673575129534</v>
      </c>
      <c r="AU45" s="352">
        <v>39</v>
      </c>
      <c r="AV45" s="289">
        <v>9310</v>
      </c>
      <c r="AW45" s="289">
        <v>10241</v>
      </c>
      <c r="AX45" s="297">
        <v>7090</v>
      </c>
      <c r="AY45" s="297">
        <v>3151</v>
      </c>
      <c r="AZ45" s="302">
        <v>1.444428772919605</v>
      </c>
      <c r="BA45" s="306">
        <v>7740</v>
      </c>
      <c r="BB45" s="297">
        <v>2501</v>
      </c>
      <c r="BC45" s="311">
        <v>1.3231266149870802</v>
      </c>
      <c r="BE45" s="352">
        <v>39</v>
      </c>
      <c r="BF45" s="289">
        <v>10310</v>
      </c>
      <c r="BG45" s="289">
        <v>11341.000000000002</v>
      </c>
      <c r="BH45" s="297">
        <v>7230</v>
      </c>
      <c r="BI45" s="297">
        <v>4111.0000000000018</v>
      </c>
      <c r="BJ45" s="302">
        <v>1.568603042876902</v>
      </c>
      <c r="BK45" s="306">
        <v>7880</v>
      </c>
      <c r="BL45" s="297">
        <v>3461.0000000000018</v>
      </c>
      <c r="BM45" s="311">
        <v>1.4392131979695433</v>
      </c>
      <c r="BO45" s="352">
        <v>39</v>
      </c>
      <c r="BP45" s="289">
        <v>12810</v>
      </c>
      <c r="BQ45" s="289">
        <v>14091.000000000002</v>
      </c>
      <c r="BR45" s="297">
        <v>7620</v>
      </c>
      <c r="BS45" s="297">
        <v>6471.0000000000018</v>
      </c>
      <c r="BT45" s="302">
        <v>1.849212598425197</v>
      </c>
      <c r="BU45" s="306">
        <v>8270</v>
      </c>
      <c r="BV45" s="297">
        <v>5821.0000000000018</v>
      </c>
      <c r="BW45" s="311">
        <v>1.7038694074969774</v>
      </c>
      <c r="BY45" s="352">
        <v>39</v>
      </c>
      <c r="BZ45" s="289">
        <v>15310</v>
      </c>
      <c r="CA45" s="289">
        <v>16841</v>
      </c>
      <c r="CB45" s="297">
        <v>7850</v>
      </c>
      <c r="CC45" s="297">
        <v>8991</v>
      </c>
      <c r="CD45" s="302">
        <v>2.1453503184713374</v>
      </c>
      <c r="CE45" s="306">
        <v>8500</v>
      </c>
      <c r="CF45" s="297">
        <v>8341</v>
      </c>
      <c r="CG45" s="311">
        <v>1.9812941176470589</v>
      </c>
    </row>
    <row r="46" spans="2:85">
      <c r="E46" s="289">
        <v>8030</v>
      </c>
      <c r="G46" s="352">
        <v>40</v>
      </c>
      <c r="H46" s="289">
        <v>7300</v>
      </c>
      <c r="I46" s="289">
        <v>8030.0000000000009</v>
      </c>
      <c r="J46" s="297">
        <v>6870</v>
      </c>
      <c r="K46" s="297">
        <v>1160.0000000000009</v>
      </c>
      <c r="L46" s="302">
        <v>1.1688500727802038</v>
      </c>
      <c r="M46" s="306">
        <v>7530</v>
      </c>
      <c r="N46" s="297">
        <v>500.00000000000091</v>
      </c>
      <c r="O46" s="311">
        <v>1.0664010624169988</v>
      </c>
      <c r="Q46" s="352">
        <v>40</v>
      </c>
      <c r="R46" s="289">
        <v>7300</v>
      </c>
      <c r="S46" s="289">
        <v>8030.0000000000009</v>
      </c>
      <c r="T46" s="297">
        <v>6880</v>
      </c>
      <c r="U46" s="297">
        <v>1150.0000000000009</v>
      </c>
      <c r="V46" s="302">
        <v>1.1671511627906979</v>
      </c>
      <c r="W46" s="306">
        <v>7540</v>
      </c>
      <c r="X46" s="297">
        <v>490.00000000000091</v>
      </c>
      <c r="Y46" s="311">
        <v>1.0649867374005306</v>
      </c>
      <c r="AA46" s="352">
        <v>40</v>
      </c>
      <c r="AB46" s="289">
        <v>8000</v>
      </c>
      <c r="AC46" s="289">
        <v>8800</v>
      </c>
      <c r="AD46" s="297">
        <v>7220</v>
      </c>
      <c r="AE46" s="297">
        <v>1580</v>
      </c>
      <c r="AF46" s="302">
        <v>1.2188365650969528</v>
      </c>
      <c r="AG46" s="306">
        <v>7880</v>
      </c>
      <c r="AH46" s="297">
        <v>920</v>
      </c>
      <c r="AI46" s="311">
        <v>1.116751269035533</v>
      </c>
      <c r="AK46" s="352">
        <v>40</v>
      </c>
      <c r="AL46" s="289">
        <v>8500</v>
      </c>
      <c r="AM46" s="289">
        <v>9350</v>
      </c>
      <c r="AN46" s="297">
        <v>7270</v>
      </c>
      <c r="AO46" s="297">
        <v>2080</v>
      </c>
      <c r="AP46" s="302">
        <v>1.2861072902338377</v>
      </c>
      <c r="AQ46" s="306">
        <v>7930</v>
      </c>
      <c r="AR46" s="297">
        <v>1420</v>
      </c>
      <c r="AS46" s="311">
        <v>1.1790668348045397</v>
      </c>
      <c r="AU46" s="352">
        <v>40</v>
      </c>
      <c r="AV46" s="289">
        <v>9500</v>
      </c>
      <c r="AW46" s="289">
        <v>10450</v>
      </c>
      <c r="AX46" s="297">
        <v>7290</v>
      </c>
      <c r="AY46" s="297">
        <v>3160</v>
      </c>
      <c r="AZ46" s="302">
        <v>1.4334705075445817</v>
      </c>
      <c r="BA46" s="306">
        <v>7950</v>
      </c>
      <c r="BB46" s="297">
        <v>2500</v>
      </c>
      <c r="BC46" s="311">
        <v>1.3144654088050314</v>
      </c>
      <c r="BE46" s="352">
        <v>40</v>
      </c>
      <c r="BF46" s="289">
        <v>10500</v>
      </c>
      <c r="BG46" s="289">
        <v>11550.000000000002</v>
      </c>
      <c r="BH46" s="297">
        <v>7430</v>
      </c>
      <c r="BI46" s="297">
        <v>4120.0000000000018</v>
      </c>
      <c r="BJ46" s="302">
        <v>1.5545087483176314</v>
      </c>
      <c r="BK46" s="306">
        <v>8090</v>
      </c>
      <c r="BL46" s="297">
        <v>3460.0000000000018</v>
      </c>
      <c r="BM46" s="311">
        <v>1.427688504326329</v>
      </c>
      <c r="BO46" s="352">
        <v>40</v>
      </c>
      <c r="BP46" s="289">
        <v>13000</v>
      </c>
      <c r="BQ46" s="289">
        <v>14300.000000000002</v>
      </c>
      <c r="BR46" s="297">
        <v>7820</v>
      </c>
      <c r="BS46" s="297">
        <v>6480.0000000000018</v>
      </c>
      <c r="BT46" s="302">
        <v>1.8286445012787726</v>
      </c>
      <c r="BU46" s="306">
        <v>8480</v>
      </c>
      <c r="BV46" s="297">
        <v>5820.0000000000018</v>
      </c>
      <c r="BW46" s="311">
        <v>1.6863207547169814</v>
      </c>
      <c r="BY46" s="352">
        <v>40</v>
      </c>
      <c r="BZ46" s="289">
        <v>15500</v>
      </c>
      <c r="CA46" s="289">
        <v>17050</v>
      </c>
      <c r="CB46" s="297">
        <v>8050</v>
      </c>
      <c r="CC46" s="297">
        <v>9000</v>
      </c>
      <c r="CD46" s="302">
        <v>2.1180124223602483</v>
      </c>
      <c r="CE46" s="306">
        <v>8710</v>
      </c>
      <c r="CF46" s="297">
        <v>8340</v>
      </c>
      <c r="CG46" s="311">
        <v>1.9575200918484501</v>
      </c>
    </row>
    <row r="47" spans="2:85">
      <c r="E47" s="289">
        <v>8230</v>
      </c>
      <c r="G47" s="352">
        <v>41</v>
      </c>
      <c r="H47" s="289">
        <v>7490</v>
      </c>
      <c r="I47" s="289">
        <v>8239</v>
      </c>
      <c r="J47" s="297">
        <v>7060</v>
      </c>
      <c r="K47" s="297">
        <v>1179</v>
      </c>
      <c r="L47" s="302">
        <v>1.1669971671388102</v>
      </c>
      <c r="M47" s="306">
        <v>7730</v>
      </c>
      <c r="N47" s="297">
        <v>509</v>
      </c>
      <c r="O47" s="311">
        <v>1.0658473479948254</v>
      </c>
      <c r="Q47" s="352">
        <v>41</v>
      </c>
      <c r="R47" s="289">
        <v>7490</v>
      </c>
      <c r="S47" s="289">
        <v>8239</v>
      </c>
      <c r="T47" s="297">
        <v>7070</v>
      </c>
      <c r="U47" s="297">
        <v>1169</v>
      </c>
      <c r="V47" s="302">
        <v>1.1653465346534653</v>
      </c>
      <c r="W47" s="306">
        <v>7740</v>
      </c>
      <c r="X47" s="297">
        <v>499</v>
      </c>
      <c r="Y47" s="311">
        <v>1.064470284237726</v>
      </c>
      <c r="AA47" s="352">
        <v>41</v>
      </c>
      <c r="AB47" s="289">
        <v>8190</v>
      </c>
      <c r="AC47" s="289">
        <v>9009</v>
      </c>
      <c r="AD47" s="297">
        <v>7420</v>
      </c>
      <c r="AE47" s="297">
        <v>1589</v>
      </c>
      <c r="AF47" s="302">
        <v>1.2141509433962263</v>
      </c>
      <c r="AG47" s="306">
        <v>8090</v>
      </c>
      <c r="AH47" s="297">
        <v>919</v>
      </c>
      <c r="AI47" s="311">
        <v>1.1135970333745364</v>
      </c>
      <c r="AK47" s="352">
        <v>41</v>
      </c>
      <c r="AL47" s="289">
        <v>8690</v>
      </c>
      <c r="AM47" s="289">
        <v>9559</v>
      </c>
      <c r="AN47" s="297">
        <v>7460</v>
      </c>
      <c r="AO47" s="297">
        <v>2099</v>
      </c>
      <c r="AP47" s="302">
        <v>1.2813672922252011</v>
      </c>
      <c r="AQ47" s="306">
        <v>8140</v>
      </c>
      <c r="AR47" s="297">
        <v>1419</v>
      </c>
      <c r="AS47" s="311">
        <v>1.1743243243243244</v>
      </c>
      <c r="AU47" s="352">
        <v>41</v>
      </c>
      <c r="AV47" s="289">
        <v>9690</v>
      </c>
      <c r="AW47" s="289">
        <v>10659</v>
      </c>
      <c r="AX47" s="297">
        <v>7490</v>
      </c>
      <c r="AY47" s="297">
        <v>3169</v>
      </c>
      <c r="AZ47" s="302">
        <v>1.4230974632843791</v>
      </c>
      <c r="BA47" s="306">
        <v>8160</v>
      </c>
      <c r="BB47" s="297">
        <v>2499</v>
      </c>
      <c r="BC47" s="311">
        <v>1.3062499999999999</v>
      </c>
      <c r="BE47" s="352">
        <v>41</v>
      </c>
      <c r="BF47" s="289">
        <v>10690</v>
      </c>
      <c r="BG47" s="289">
        <v>11759.000000000002</v>
      </c>
      <c r="BH47" s="297">
        <v>7630</v>
      </c>
      <c r="BI47" s="297">
        <v>4129.0000000000018</v>
      </c>
      <c r="BJ47" s="302">
        <v>1.5411533420707735</v>
      </c>
      <c r="BK47" s="306">
        <v>8300</v>
      </c>
      <c r="BL47" s="297">
        <v>3459.0000000000018</v>
      </c>
      <c r="BM47" s="311">
        <v>1.4167469879518075</v>
      </c>
      <c r="BO47" s="352">
        <v>41</v>
      </c>
      <c r="BP47" s="289">
        <v>13190</v>
      </c>
      <c r="BQ47" s="289">
        <v>14509.000000000002</v>
      </c>
      <c r="BR47" s="297">
        <v>8010</v>
      </c>
      <c r="BS47" s="297">
        <v>6499.0000000000018</v>
      </c>
      <c r="BT47" s="302">
        <v>1.8113607990012486</v>
      </c>
      <c r="BU47" s="306">
        <v>8690</v>
      </c>
      <c r="BV47" s="297">
        <v>5819.0000000000018</v>
      </c>
      <c r="BW47" s="311">
        <v>1.6696202531645572</v>
      </c>
      <c r="BY47" s="352">
        <v>41</v>
      </c>
      <c r="BZ47" s="289">
        <v>15690</v>
      </c>
      <c r="CA47" s="289">
        <v>17259</v>
      </c>
      <c r="CB47" s="297">
        <v>8250</v>
      </c>
      <c r="CC47" s="297">
        <v>9009</v>
      </c>
      <c r="CD47" s="302">
        <v>2.0920000000000001</v>
      </c>
      <c r="CE47" s="306">
        <v>8920</v>
      </c>
      <c r="CF47" s="297">
        <v>8339</v>
      </c>
      <c r="CG47" s="311">
        <v>1.9348654708520179</v>
      </c>
    </row>
    <row r="48" spans="2:85">
      <c r="E48" s="289">
        <v>8440</v>
      </c>
      <c r="G48" s="352">
        <v>42</v>
      </c>
      <c r="H48" s="289">
        <v>7680</v>
      </c>
      <c r="I48" s="289">
        <v>8448</v>
      </c>
      <c r="J48" s="297">
        <v>7240</v>
      </c>
      <c r="K48" s="297">
        <v>1208</v>
      </c>
      <c r="L48" s="302">
        <v>1.1668508287292818</v>
      </c>
      <c r="M48" s="306">
        <v>7930</v>
      </c>
      <c r="N48" s="297">
        <v>518</v>
      </c>
      <c r="O48" s="311">
        <v>1.0653215636822195</v>
      </c>
      <c r="Q48" s="352">
        <v>42</v>
      </c>
      <c r="R48" s="289">
        <v>7680</v>
      </c>
      <c r="S48" s="289">
        <v>8448</v>
      </c>
      <c r="T48" s="297">
        <v>7260</v>
      </c>
      <c r="U48" s="297">
        <v>1188</v>
      </c>
      <c r="V48" s="302">
        <v>1.1636363636363636</v>
      </c>
      <c r="W48" s="306">
        <v>7940</v>
      </c>
      <c r="X48" s="297">
        <v>508</v>
      </c>
      <c r="Y48" s="311">
        <v>1.0639798488664987</v>
      </c>
      <c r="AA48" s="352">
        <v>42</v>
      </c>
      <c r="AB48" s="289">
        <v>8380</v>
      </c>
      <c r="AC48" s="289">
        <v>9218</v>
      </c>
      <c r="AD48" s="297">
        <v>7620</v>
      </c>
      <c r="AE48" s="297">
        <v>1598</v>
      </c>
      <c r="AF48" s="302">
        <v>1.2097112860892389</v>
      </c>
      <c r="AG48" s="306">
        <v>8300</v>
      </c>
      <c r="AH48" s="297">
        <v>918</v>
      </c>
      <c r="AI48" s="311">
        <v>1.1106024096385543</v>
      </c>
      <c r="AK48" s="352">
        <v>42</v>
      </c>
      <c r="AL48" s="289">
        <v>8880</v>
      </c>
      <c r="AM48" s="289">
        <v>9768</v>
      </c>
      <c r="AN48" s="297">
        <v>7660</v>
      </c>
      <c r="AO48" s="297">
        <v>2108</v>
      </c>
      <c r="AP48" s="302">
        <v>1.2751958224543081</v>
      </c>
      <c r="AQ48" s="306">
        <v>8340</v>
      </c>
      <c r="AR48" s="297">
        <v>1428</v>
      </c>
      <c r="AS48" s="311">
        <v>1.1712230215827337</v>
      </c>
      <c r="AU48" s="352">
        <v>42</v>
      </c>
      <c r="AV48" s="289">
        <v>9880</v>
      </c>
      <c r="AW48" s="289">
        <v>10868</v>
      </c>
      <c r="AX48" s="297">
        <v>7680</v>
      </c>
      <c r="AY48" s="297">
        <v>3188</v>
      </c>
      <c r="AZ48" s="302">
        <v>1.4151041666666666</v>
      </c>
      <c r="BA48" s="306">
        <v>8370</v>
      </c>
      <c r="BB48" s="297">
        <v>2498</v>
      </c>
      <c r="BC48" s="311">
        <v>1.2984468339307049</v>
      </c>
      <c r="BE48" s="352">
        <v>42</v>
      </c>
      <c r="BF48" s="289">
        <v>10880</v>
      </c>
      <c r="BG48" s="289">
        <v>11968.000000000002</v>
      </c>
      <c r="BH48" s="297">
        <v>7830</v>
      </c>
      <c r="BI48" s="297">
        <v>4138.0000000000018</v>
      </c>
      <c r="BJ48" s="302">
        <v>1.5284802043422736</v>
      </c>
      <c r="BK48" s="306">
        <v>8510</v>
      </c>
      <c r="BL48" s="297">
        <v>3458.0000000000018</v>
      </c>
      <c r="BM48" s="311">
        <v>1.4063454759106935</v>
      </c>
      <c r="BO48" s="352">
        <v>42</v>
      </c>
      <c r="BP48" s="289">
        <v>13380</v>
      </c>
      <c r="BQ48" s="289">
        <v>14718.000000000002</v>
      </c>
      <c r="BR48" s="297">
        <v>8210</v>
      </c>
      <c r="BS48" s="297">
        <v>6508.0000000000018</v>
      </c>
      <c r="BT48" s="302">
        <v>1.7926918392204632</v>
      </c>
      <c r="BU48" s="306">
        <v>8890</v>
      </c>
      <c r="BV48" s="297">
        <v>5828.0000000000018</v>
      </c>
      <c r="BW48" s="311">
        <v>1.6555680539932511</v>
      </c>
      <c r="BY48" s="352">
        <v>42</v>
      </c>
      <c r="BZ48" s="289">
        <v>15880</v>
      </c>
      <c r="CA48" s="289">
        <v>17468</v>
      </c>
      <c r="CB48" s="297">
        <v>8440</v>
      </c>
      <c r="CC48" s="297">
        <v>9028</v>
      </c>
      <c r="CD48" s="302">
        <v>2.0696682464454979</v>
      </c>
      <c r="CE48" s="306">
        <v>9130</v>
      </c>
      <c r="CF48" s="297">
        <v>8338</v>
      </c>
      <c r="CG48" s="311">
        <v>1.9132530120481928</v>
      </c>
    </row>
    <row r="49" spans="5:85">
      <c r="E49" s="289">
        <v>8650</v>
      </c>
      <c r="G49" s="352">
        <v>43</v>
      </c>
      <c r="H49" s="289">
        <v>7870</v>
      </c>
      <c r="I49" s="289">
        <v>8657</v>
      </c>
      <c r="J49" s="297">
        <v>7430</v>
      </c>
      <c r="K49" s="297">
        <v>1227</v>
      </c>
      <c r="L49" s="302">
        <v>1.1651413189771198</v>
      </c>
      <c r="M49" s="306">
        <v>8120</v>
      </c>
      <c r="N49" s="297">
        <v>537</v>
      </c>
      <c r="O49" s="311">
        <v>1.0661330049261084</v>
      </c>
      <c r="Q49" s="352">
        <v>43</v>
      </c>
      <c r="R49" s="289">
        <v>7870</v>
      </c>
      <c r="S49" s="289">
        <v>8657</v>
      </c>
      <c r="T49" s="297">
        <v>7440</v>
      </c>
      <c r="U49" s="297">
        <v>1217</v>
      </c>
      <c r="V49" s="302">
        <v>1.1635752688172043</v>
      </c>
      <c r="W49" s="306">
        <v>8140</v>
      </c>
      <c r="X49" s="297">
        <v>517</v>
      </c>
      <c r="Y49" s="311">
        <v>1.0635135135135134</v>
      </c>
      <c r="AA49" s="352">
        <v>43</v>
      </c>
      <c r="AB49" s="289">
        <v>8570</v>
      </c>
      <c r="AC49" s="289">
        <v>9427</v>
      </c>
      <c r="AD49" s="297">
        <v>7820</v>
      </c>
      <c r="AE49" s="297">
        <v>1607</v>
      </c>
      <c r="AF49" s="302">
        <v>1.2054987212276216</v>
      </c>
      <c r="AG49" s="306">
        <v>8510</v>
      </c>
      <c r="AH49" s="297">
        <v>917</v>
      </c>
      <c r="AI49" s="311">
        <v>1.1077555816686251</v>
      </c>
      <c r="AK49" s="352">
        <v>43</v>
      </c>
      <c r="AL49" s="289">
        <v>9070</v>
      </c>
      <c r="AM49" s="289">
        <v>9977</v>
      </c>
      <c r="AN49" s="297">
        <v>7860</v>
      </c>
      <c r="AO49" s="297">
        <v>2117</v>
      </c>
      <c r="AP49" s="302">
        <v>1.2693384223918576</v>
      </c>
      <c r="AQ49" s="306">
        <v>8550</v>
      </c>
      <c r="AR49" s="297">
        <v>1427</v>
      </c>
      <c r="AS49" s="311">
        <v>1.1669005847953215</v>
      </c>
      <c r="AU49" s="352">
        <v>43</v>
      </c>
      <c r="AV49" s="289">
        <v>10070</v>
      </c>
      <c r="AW49" s="289">
        <v>11077</v>
      </c>
      <c r="AX49" s="297">
        <v>7880</v>
      </c>
      <c r="AY49" s="297">
        <v>3197</v>
      </c>
      <c r="AZ49" s="302">
        <v>1.4057106598984772</v>
      </c>
      <c r="BA49" s="306">
        <v>8580</v>
      </c>
      <c r="BB49" s="297">
        <v>2497</v>
      </c>
      <c r="BC49" s="311">
        <v>1.2910256410256411</v>
      </c>
      <c r="BE49" s="352">
        <v>43</v>
      </c>
      <c r="BF49" s="289">
        <v>11070</v>
      </c>
      <c r="BG49" s="289">
        <v>12177.000000000002</v>
      </c>
      <c r="BH49" s="297">
        <v>8030</v>
      </c>
      <c r="BI49" s="297">
        <v>4147.0000000000018</v>
      </c>
      <c r="BJ49" s="302">
        <v>1.5164383561643837</v>
      </c>
      <c r="BK49" s="306">
        <v>8720</v>
      </c>
      <c r="BL49" s="297">
        <v>3457.0000000000018</v>
      </c>
      <c r="BM49" s="311">
        <v>1.3964449541284405</v>
      </c>
      <c r="BO49" s="352">
        <v>43</v>
      </c>
      <c r="BP49" s="289">
        <v>13570</v>
      </c>
      <c r="BQ49" s="289">
        <v>14927.000000000002</v>
      </c>
      <c r="BR49" s="297">
        <v>8410</v>
      </c>
      <c r="BS49" s="297">
        <v>6517.0000000000018</v>
      </c>
      <c r="BT49" s="302">
        <v>1.7749108204518433</v>
      </c>
      <c r="BU49" s="306">
        <v>9100</v>
      </c>
      <c r="BV49" s="297">
        <v>5827.0000000000018</v>
      </c>
      <c r="BW49" s="311">
        <v>1.6403296703296706</v>
      </c>
      <c r="BY49" s="352">
        <v>43</v>
      </c>
      <c r="BZ49" s="289">
        <v>16070</v>
      </c>
      <c r="CA49" s="289">
        <v>17677</v>
      </c>
      <c r="CB49" s="297">
        <v>8640</v>
      </c>
      <c r="CC49" s="297">
        <v>9037</v>
      </c>
      <c r="CD49" s="302">
        <v>2.0459490740740742</v>
      </c>
      <c r="CE49" s="306">
        <v>9330</v>
      </c>
      <c r="CF49" s="297">
        <v>8347</v>
      </c>
      <c r="CG49" s="311">
        <v>1.8946409431939979</v>
      </c>
    </row>
    <row r="50" spans="5:85">
      <c r="E50" s="289">
        <v>8860</v>
      </c>
      <c r="G50" s="352">
        <v>44</v>
      </c>
      <c r="H50" s="289">
        <v>8060</v>
      </c>
      <c r="I50" s="289">
        <v>8866</v>
      </c>
      <c r="J50" s="297">
        <v>7620</v>
      </c>
      <c r="K50" s="297">
        <v>1246</v>
      </c>
      <c r="L50" s="302">
        <v>1.1635170603674541</v>
      </c>
      <c r="M50" s="306">
        <v>8320</v>
      </c>
      <c r="N50" s="297">
        <v>546</v>
      </c>
      <c r="O50" s="311">
        <v>1.065625</v>
      </c>
      <c r="Q50" s="352">
        <v>44</v>
      </c>
      <c r="R50" s="289">
        <v>8060</v>
      </c>
      <c r="S50" s="289">
        <v>8866</v>
      </c>
      <c r="T50" s="297">
        <v>7630</v>
      </c>
      <c r="U50" s="297">
        <v>1236</v>
      </c>
      <c r="V50" s="302">
        <v>1.1619921363040628</v>
      </c>
      <c r="W50" s="306">
        <v>8330</v>
      </c>
      <c r="X50" s="297">
        <v>536</v>
      </c>
      <c r="Y50" s="311">
        <v>1.0643457382953181</v>
      </c>
      <c r="AA50" s="352">
        <v>44</v>
      </c>
      <c r="AB50" s="289">
        <v>8760</v>
      </c>
      <c r="AC50" s="289">
        <v>9636</v>
      </c>
      <c r="AD50" s="297">
        <v>8010</v>
      </c>
      <c r="AE50" s="297">
        <v>1626</v>
      </c>
      <c r="AF50" s="302">
        <v>1.2029962546816479</v>
      </c>
      <c r="AG50" s="306">
        <v>8720</v>
      </c>
      <c r="AH50" s="297">
        <v>916</v>
      </c>
      <c r="AI50" s="311">
        <v>1.105045871559633</v>
      </c>
      <c r="AK50" s="352">
        <v>44</v>
      </c>
      <c r="AL50" s="289">
        <v>9260</v>
      </c>
      <c r="AM50" s="289">
        <v>10186</v>
      </c>
      <c r="AN50" s="297">
        <v>8060</v>
      </c>
      <c r="AO50" s="297">
        <v>2126</v>
      </c>
      <c r="AP50" s="302">
        <v>1.263771712158809</v>
      </c>
      <c r="AQ50" s="306">
        <v>8760</v>
      </c>
      <c r="AR50" s="297">
        <v>1426</v>
      </c>
      <c r="AS50" s="311">
        <v>1.1627853881278538</v>
      </c>
      <c r="AU50" s="352">
        <v>44</v>
      </c>
      <c r="AV50" s="289">
        <v>10260</v>
      </c>
      <c r="AW50" s="289">
        <v>11286.000000000002</v>
      </c>
      <c r="AX50" s="297">
        <v>8080</v>
      </c>
      <c r="AY50" s="297">
        <v>3206.0000000000018</v>
      </c>
      <c r="AZ50" s="302">
        <v>1.396782178217822</v>
      </c>
      <c r="BA50" s="306">
        <v>8780</v>
      </c>
      <c r="BB50" s="297">
        <v>2506.0000000000018</v>
      </c>
      <c r="BC50" s="311">
        <v>1.2854214123006835</v>
      </c>
      <c r="BE50" s="352">
        <v>44</v>
      </c>
      <c r="BF50" s="289">
        <v>11260</v>
      </c>
      <c r="BG50" s="289">
        <v>12386.000000000002</v>
      </c>
      <c r="BH50" s="297">
        <v>8220</v>
      </c>
      <c r="BI50" s="297">
        <v>4166.0000000000018</v>
      </c>
      <c r="BJ50" s="302">
        <v>1.5068126520681266</v>
      </c>
      <c r="BK50" s="306">
        <v>8930</v>
      </c>
      <c r="BL50" s="297">
        <v>3456.0000000000018</v>
      </c>
      <c r="BM50" s="311">
        <v>1.3870100783874582</v>
      </c>
      <c r="BO50" s="352">
        <v>44</v>
      </c>
      <c r="BP50" s="289">
        <v>13760</v>
      </c>
      <c r="BQ50" s="289">
        <v>15136.000000000002</v>
      </c>
      <c r="BR50" s="297">
        <v>8610</v>
      </c>
      <c r="BS50" s="297">
        <v>6526.0000000000018</v>
      </c>
      <c r="BT50" s="302">
        <v>1.7579558652729386</v>
      </c>
      <c r="BU50" s="306">
        <v>9310</v>
      </c>
      <c r="BV50" s="297">
        <v>5826.0000000000018</v>
      </c>
      <c r="BW50" s="311">
        <v>1.6257787325456501</v>
      </c>
      <c r="BY50" s="352">
        <v>44</v>
      </c>
      <c r="BZ50" s="289">
        <v>16260</v>
      </c>
      <c r="CA50" s="289">
        <v>17886</v>
      </c>
      <c r="CB50" s="297">
        <v>8840</v>
      </c>
      <c r="CC50" s="297">
        <v>9046</v>
      </c>
      <c r="CD50" s="302">
        <v>2.0233031674208144</v>
      </c>
      <c r="CE50" s="306">
        <v>9540</v>
      </c>
      <c r="CF50" s="297">
        <v>8346</v>
      </c>
      <c r="CG50" s="311">
        <v>1.8748427672955974</v>
      </c>
    </row>
    <row r="51" spans="5:85">
      <c r="E51" s="289">
        <v>9070</v>
      </c>
      <c r="G51" s="352">
        <v>45</v>
      </c>
      <c r="H51" s="289">
        <v>8250</v>
      </c>
      <c r="I51" s="289">
        <v>9075</v>
      </c>
      <c r="J51" s="297">
        <v>7810</v>
      </c>
      <c r="K51" s="297">
        <v>1265</v>
      </c>
      <c r="L51" s="302">
        <v>1.1619718309859155</v>
      </c>
      <c r="M51" s="306">
        <v>8520</v>
      </c>
      <c r="N51" s="297">
        <v>555</v>
      </c>
      <c r="O51" s="311">
        <v>1.0651408450704225</v>
      </c>
      <c r="Q51" s="352">
        <v>45</v>
      </c>
      <c r="R51" s="289">
        <v>8250</v>
      </c>
      <c r="S51" s="289">
        <v>9075</v>
      </c>
      <c r="T51" s="297">
        <v>7820</v>
      </c>
      <c r="U51" s="297">
        <v>1255</v>
      </c>
      <c r="V51" s="302">
        <v>1.1604859335038362</v>
      </c>
      <c r="W51" s="306">
        <v>8530</v>
      </c>
      <c r="X51" s="297">
        <v>545</v>
      </c>
      <c r="Y51" s="311">
        <v>1.0638921453692849</v>
      </c>
      <c r="AA51" s="352">
        <v>45</v>
      </c>
      <c r="AB51" s="289">
        <v>8950</v>
      </c>
      <c r="AC51" s="289">
        <v>9845</v>
      </c>
      <c r="AD51" s="297">
        <v>8210</v>
      </c>
      <c r="AE51" s="297">
        <v>1635</v>
      </c>
      <c r="AF51" s="302">
        <v>1.1991473812423874</v>
      </c>
      <c r="AG51" s="306">
        <v>8930</v>
      </c>
      <c r="AH51" s="297">
        <v>915</v>
      </c>
      <c r="AI51" s="311">
        <v>1.1024636058230683</v>
      </c>
      <c r="AK51" s="352">
        <v>45</v>
      </c>
      <c r="AL51" s="289">
        <v>9450</v>
      </c>
      <c r="AM51" s="289">
        <v>10395</v>
      </c>
      <c r="AN51" s="297">
        <v>8260</v>
      </c>
      <c r="AO51" s="297">
        <v>2135</v>
      </c>
      <c r="AP51" s="302">
        <v>1.2584745762711864</v>
      </c>
      <c r="AQ51" s="306">
        <v>8970</v>
      </c>
      <c r="AR51" s="297">
        <v>1425</v>
      </c>
      <c r="AS51" s="311">
        <v>1.1588628762541806</v>
      </c>
      <c r="AU51" s="352">
        <v>45</v>
      </c>
      <c r="AV51" s="289">
        <v>10450</v>
      </c>
      <c r="AW51" s="289">
        <v>11495.000000000002</v>
      </c>
      <c r="AX51" s="297">
        <v>8280</v>
      </c>
      <c r="AY51" s="297">
        <v>3215.0000000000018</v>
      </c>
      <c r="AZ51" s="302">
        <v>1.3882850241545897</v>
      </c>
      <c r="BA51" s="306">
        <v>8990</v>
      </c>
      <c r="BB51" s="297">
        <v>2505.0000000000018</v>
      </c>
      <c r="BC51" s="311">
        <v>1.2786429365962182</v>
      </c>
      <c r="BE51" s="352">
        <v>45</v>
      </c>
      <c r="BF51" s="289">
        <v>11450</v>
      </c>
      <c r="BG51" s="289">
        <v>12595.000000000002</v>
      </c>
      <c r="BH51" s="297">
        <v>8420</v>
      </c>
      <c r="BI51" s="297">
        <v>4175.0000000000018</v>
      </c>
      <c r="BJ51" s="302">
        <v>1.4958432304038007</v>
      </c>
      <c r="BK51" s="306">
        <v>9140</v>
      </c>
      <c r="BL51" s="297">
        <v>3455.0000000000018</v>
      </c>
      <c r="BM51" s="311">
        <v>1.37800875273523</v>
      </c>
      <c r="BO51" s="352">
        <v>45</v>
      </c>
      <c r="BP51" s="289">
        <v>13950</v>
      </c>
      <c r="BQ51" s="289">
        <v>15345.000000000002</v>
      </c>
      <c r="BR51" s="297">
        <v>8810</v>
      </c>
      <c r="BS51" s="297">
        <v>6535.0000000000018</v>
      </c>
      <c r="BT51" s="302">
        <v>1.7417707150964814</v>
      </c>
      <c r="BU51" s="306">
        <v>9520</v>
      </c>
      <c r="BV51" s="297">
        <v>5825.0000000000018</v>
      </c>
      <c r="BW51" s="311">
        <v>1.6118697478991599</v>
      </c>
      <c r="BY51" s="352">
        <v>45</v>
      </c>
      <c r="BZ51" s="289">
        <v>16450</v>
      </c>
      <c r="CA51" s="289">
        <v>18095</v>
      </c>
      <c r="CB51" s="297">
        <v>9040</v>
      </c>
      <c r="CC51" s="297">
        <v>9055</v>
      </c>
      <c r="CD51" s="302">
        <v>2.0016592920353982</v>
      </c>
      <c r="CE51" s="306">
        <v>9750</v>
      </c>
      <c r="CF51" s="297">
        <v>8345</v>
      </c>
      <c r="CG51" s="311">
        <v>1.8558974358974358</v>
      </c>
    </row>
    <row r="52" spans="5:85">
      <c r="E52" s="289">
        <v>9280</v>
      </c>
      <c r="G52" s="352">
        <v>46</v>
      </c>
      <c r="H52" s="289">
        <v>8440</v>
      </c>
      <c r="I52" s="289">
        <v>9284</v>
      </c>
      <c r="J52" s="297">
        <v>7990</v>
      </c>
      <c r="K52" s="297">
        <v>1294</v>
      </c>
      <c r="L52" s="302">
        <v>1.1619524405506885</v>
      </c>
      <c r="M52" s="306">
        <v>8720</v>
      </c>
      <c r="N52" s="297">
        <v>564</v>
      </c>
      <c r="O52" s="311">
        <v>1.0646788990825689</v>
      </c>
      <c r="Q52" s="352">
        <v>46</v>
      </c>
      <c r="R52" s="289">
        <v>8440</v>
      </c>
      <c r="S52" s="289">
        <v>9284</v>
      </c>
      <c r="T52" s="297">
        <v>8000</v>
      </c>
      <c r="U52" s="297">
        <v>1284</v>
      </c>
      <c r="V52" s="302">
        <v>1.1605000000000001</v>
      </c>
      <c r="W52" s="306">
        <v>8730</v>
      </c>
      <c r="X52" s="297">
        <v>554</v>
      </c>
      <c r="Y52" s="311">
        <v>1.0634593356242841</v>
      </c>
      <c r="AA52" s="352">
        <v>46</v>
      </c>
      <c r="AB52" s="289">
        <v>9140</v>
      </c>
      <c r="AC52" s="289">
        <v>10054</v>
      </c>
      <c r="AD52" s="297">
        <v>8410</v>
      </c>
      <c r="AE52" s="297">
        <v>1644</v>
      </c>
      <c r="AF52" s="302">
        <v>1.1954815695600476</v>
      </c>
      <c r="AG52" s="306">
        <v>9140</v>
      </c>
      <c r="AH52" s="297">
        <v>914</v>
      </c>
      <c r="AI52" s="311">
        <v>1.1000000000000001</v>
      </c>
      <c r="AK52" s="352">
        <v>46</v>
      </c>
      <c r="AL52" s="289">
        <v>9640</v>
      </c>
      <c r="AM52" s="289">
        <v>10604</v>
      </c>
      <c r="AN52" s="297">
        <v>8450</v>
      </c>
      <c r="AO52" s="297">
        <v>2154</v>
      </c>
      <c r="AP52" s="302">
        <v>1.2549112426035502</v>
      </c>
      <c r="AQ52" s="306">
        <v>9180</v>
      </c>
      <c r="AR52" s="297">
        <v>1424</v>
      </c>
      <c r="AS52" s="311">
        <v>1.155119825708061</v>
      </c>
      <c r="AU52" s="352">
        <v>46</v>
      </c>
      <c r="AV52" s="289">
        <v>10640</v>
      </c>
      <c r="AW52" s="289">
        <v>11704.000000000002</v>
      </c>
      <c r="AX52" s="297">
        <v>8480</v>
      </c>
      <c r="AY52" s="297">
        <v>3224.0000000000018</v>
      </c>
      <c r="AZ52" s="302">
        <v>1.3801886792452833</v>
      </c>
      <c r="BA52" s="306">
        <v>9200</v>
      </c>
      <c r="BB52" s="297">
        <v>2504.0000000000018</v>
      </c>
      <c r="BC52" s="311">
        <v>1.2721739130434784</v>
      </c>
      <c r="BE52" s="352">
        <v>46</v>
      </c>
      <c r="BF52" s="289">
        <v>11640</v>
      </c>
      <c r="BG52" s="289">
        <v>12804.000000000002</v>
      </c>
      <c r="BH52" s="297">
        <v>8620</v>
      </c>
      <c r="BI52" s="297">
        <v>4184.0000000000018</v>
      </c>
      <c r="BJ52" s="302">
        <v>1.4853828306264503</v>
      </c>
      <c r="BK52" s="306">
        <v>9350</v>
      </c>
      <c r="BL52" s="297">
        <v>3454.0000000000018</v>
      </c>
      <c r="BM52" s="311">
        <v>1.3694117647058826</v>
      </c>
      <c r="BO52" s="352">
        <v>46</v>
      </c>
      <c r="BP52" s="289">
        <v>14140</v>
      </c>
      <c r="BQ52" s="289">
        <v>15554.000000000002</v>
      </c>
      <c r="BR52" s="297">
        <v>9000</v>
      </c>
      <c r="BS52" s="297">
        <v>6554.0000000000018</v>
      </c>
      <c r="BT52" s="302">
        <v>1.7282222222222223</v>
      </c>
      <c r="BU52" s="306">
        <v>9730</v>
      </c>
      <c r="BV52" s="297">
        <v>5824.0000000000018</v>
      </c>
      <c r="BW52" s="311">
        <v>1.5985611510791369</v>
      </c>
      <c r="BY52" s="352">
        <v>46</v>
      </c>
      <c r="BZ52" s="289">
        <v>16640</v>
      </c>
      <c r="CA52" s="289">
        <v>18304</v>
      </c>
      <c r="CB52" s="297">
        <v>9240</v>
      </c>
      <c r="CC52" s="297">
        <v>9064</v>
      </c>
      <c r="CD52" s="302">
        <v>1.980952380952381</v>
      </c>
      <c r="CE52" s="306">
        <v>9960</v>
      </c>
      <c r="CF52" s="297">
        <v>8344</v>
      </c>
      <c r="CG52" s="311">
        <v>1.8377510040160643</v>
      </c>
    </row>
    <row r="53" spans="5:85">
      <c r="E53" s="289">
        <v>9490</v>
      </c>
      <c r="G53" s="352">
        <v>47</v>
      </c>
      <c r="H53" s="289">
        <v>8630</v>
      </c>
      <c r="I53" s="289">
        <v>9493</v>
      </c>
      <c r="J53" s="297">
        <v>8180</v>
      </c>
      <c r="K53" s="297">
        <v>1313</v>
      </c>
      <c r="L53" s="302">
        <v>1.1605134474327627</v>
      </c>
      <c r="M53" s="306">
        <v>8920</v>
      </c>
      <c r="N53" s="297">
        <v>573</v>
      </c>
      <c r="O53" s="311">
        <v>1.0642376681614349</v>
      </c>
      <c r="Q53" s="352">
        <v>47</v>
      </c>
      <c r="R53" s="289">
        <v>8630</v>
      </c>
      <c r="S53" s="289">
        <v>9493</v>
      </c>
      <c r="T53" s="297">
        <v>8190</v>
      </c>
      <c r="U53" s="297">
        <v>1303</v>
      </c>
      <c r="V53" s="302">
        <v>1.1590964590964592</v>
      </c>
      <c r="W53" s="306">
        <v>8930</v>
      </c>
      <c r="X53" s="297">
        <v>563</v>
      </c>
      <c r="Y53" s="311">
        <v>1.0630459126539753</v>
      </c>
      <c r="AA53" s="352">
        <v>47</v>
      </c>
      <c r="AB53" s="289">
        <v>9330</v>
      </c>
      <c r="AC53" s="289">
        <v>10263</v>
      </c>
      <c r="AD53" s="297">
        <v>8610</v>
      </c>
      <c r="AE53" s="297">
        <v>1653</v>
      </c>
      <c r="AF53" s="302">
        <v>1.1919860627177701</v>
      </c>
      <c r="AG53" s="306">
        <v>9350</v>
      </c>
      <c r="AH53" s="297">
        <v>913</v>
      </c>
      <c r="AI53" s="311">
        <v>1.0976470588235294</v>
      </c>
      <c r="AK53" s="352">
        <v>47</v>
      </c>
      <c r="AL53" s="289">
        <v>9830</v>
      </c>
      <c r="AM53" s="289">
        <v>10813</v>
      </c>
      <c r="AN53" s="297">
        <v>8650</v>
      </c>
      <c r="AO53" s="297">
        <v>2163</v>
      </c>
      <c r="AP53" s="302">
        <v>1.2500578034682082</v>
      </c>
      <c r="AQ53" s="306">
        <v>9390</v>
      </c>
      <c r="AR53" s="297">
        <v>1423</v>
      </c>
      <c r="AS53" s="311">
        <v>1.1515441959531416</v>
      </c>
      <c r="AU53" s="352">
        <v>47</v>
      </c>
      <c r="AV53" s="289">
        <v>10830</v>
      </c>
      <c r="AW53" s="289">
        <v>11913.000000000002</v>
      </c>
      <c r="AX53" s="297">
        <v>8670</v>
      </c>
      <c r="AY53" s="297">
        <v>3243.0000000000018</v>
      </c>
      <c r="AZ53" s="302">
        <v>1.3740484429065747</v>
      </c>
      <c r="BA53" s="306">
        <v>9410</v>
      </c>
      <c r="BB53" s="297">
        <v>2503.0000000000018</v>
      </c>
      <c r="BC53" s="311">
        <v>1.2659936238044636</v>
      </c>
      <c r="BE53" s="352">
        <v>47</v>
      </c>
      <c r="BF53" s="289">
        <v>11830</v>
      </c>
      <c r="BG53" s="289">
        <v>13013.000000000002</v>
      </c>
      <c r="BH53" s="297">
        <v>8820</v>
      </c>
      <c r="BI53" s="297">
        <v>4193.0000000000018</v>
      </c>
      <c r="BJ53" s="302">
        <v>1.4753968253968257</v>
      </c>
      <c r="BK53" s="306">
        <v>9550</v>
      </c>
      <c r="BL53" s="297">
        <v>3463.0000000000018</v>
      </c>
      <c r="BM53" s="311">
        <v>1.3626178010471206</v>
      </c>
      <c r="BO53" s="352">
        <v>47</v>
      </c>
      <c r="BP53" s="289">
        <v>14330</v>
      </c>
      <c r="BQ53" s="289">
        <v>15763.000000000002</v>
      </c>
      <c r="BR53" s="297">
        <v>9200</v>
      </c>
      <c r="BS53" s="297">
        <v>6563.0000000000018</v>
      </c>
      <c r="BT53" s="302">
        <v>1.7133695652173915</v>
      </c>
      <c r="BU53" s="306">
        <v>9940</v>
      </c>
      <c r="BV53" s="297">
        <v>5823.0000000000018</v>
      </c>
      <c r="BW53" s="311">
        <v>1.5858148893360162</v>
      </c>
      <c r="BY53" s="352">
        <v>47</v>
      </c>
      <c r="BZ53" s="289">
        <v>16830</v>
      </c>
      <c r="CA53" s="289">
        <v>18513</v>
      </c>
      <c r="CB53" s="297">
        <v>9430</v>
      </c>
      <c r="CC53" s="297">
        <v>9083</v>
      </c>
      <c r="CD53" s="302">
        <v>1.963202545068929</v>
      </c>
      <c r="CE53" s="306">
        <v>10170</v>
      </c>
      <c r="CF53" s="297">
        <v>8343</v>
      </c>
      <c r="CG53" s="311">
        <v>1.820353982300885</v>
      </c>
    </row>
    <row r="54" spans="5:85">
      <c r="E54" s="289">
        <v>9700</v>
      </c>
      <c r="G54" s="352">
        <v>48</v>
      </c>
      <c r="H54" s="289">
        <v>8820</v>
      </c>
      <c r="I54" s="289">
        <v>9702</v>
      </c>
      <c r="J54" s="297">
        <v>8370</v>
      </c>
      <c r="K54" s="297">
        <v>1332</v>
      </c>
      <c r="L54" s="302">
        <v>1.1591397849462366</v>
      </c>
      <c r="M54" s="306">
        <v>9110</v>
      </c>
      <c r="N54" s="297">
        <v>592</v>
      </c>
      <c r="O54" s="311">
        <v>1.0649835345773875</v>
      </c>
      <c r="Q54" s="352">
        <v>48</v>
      </c>
      <c r="R54" s="289">
        <v>8820</v>
      </c>
      <c r="S54" s="289">
        <v>9702</v>
      </c>
      <c r="T54" s="297">
        <v>8380</v>
      </c>
      <c r="U54" s="297">
        <v>1322</v>
      </c>
      <c r="V54" s="302">
        <v>1.1577565632458233</v>
      </c>
      <c r="W54" s="306">
        <v>9130</v>
      </c>
      <c r="X54" s="297">
        <v>572</v>
      </c>
      <c r="Y54" s="311">
        <v>1.0626506024096385</v>
      </c>
      <c r="AA54" s="352">
        <v>48</v>
      </c>
      <c r="AB54" s="289">
        <v>9520</v>
      </c>
      <c r="AC54" s="289">
        <v>10472</v>
      </c>
      <c r="AD54" s="297">
        <v>8810</v>
      </c>
      <c r="AE54" s="297">
        <v>1662</v>
      </c>
      <c r="AF54" s="302">
        <v>1.188649262202043</v>
      </c>
      <c r="AG54" s="306">
        <v>9550</v>
      </c>
      <c r="AH54" s="297">
        <v>922</v>
      </c>
      <c r="AI54" s="311">
        <v>1.0965445026178011</v>
      </c>
      <c r="AK54" s="352">
        <v>48</v>
      </c>
      <c r="AL54" s="289">
        <v>10020</v>
      </c>
      <c r="AM54" s="289">
        <v>11022</v>
      </c>
      <c r="AN54" s="297">
        <v>8850</v>
      </c>
      <c r="AO54" s="297">
        <v>2172</v>
      </c>
      <c r="AP54" s="302">
        <v>1.2454237288135592</v>
      </c>
      <c r="AQ54" s="306">
        <v>9600</v>
      </c>
      <c r="AR54" s="297">
        <v>1422</v>
      </c>
      <c r="AS54" s="311">
        <v>1.1481250000000001</v>
      </c>
      <c r="AU54" s="352">
        <v>48</v>
      </c>
      <c r="AV54" s="289">
        <v>11020</v>
      </c>
      <c r="AW54" s="289">
        <v>12122.000000000002</v>
      </c>
      <c r="AX54" s="297">
        <v>8870</v>
      </c>
      <c r="AY54" s="297">
        <v>3252.0000000000018</v>
      </c>
      <c r="AZ54" s="302">
        <v>1.3666290868094704</v>
      </c>
      <c r="BA54" s="306">
        <v>9620</v>
      </c>
      <c r="BB54" s="297">
        <v>2502.0000000000018</v>
      </c>
      <c r="BC54" s="311">
        <v>1.2600831600831603</v>
      </c>
      <c r="BE54" s="352">
        <v>48</v>
      </c>
      <c r="BF54" s="289">
        <v>12020</v>
      </c>
      <c r="BG54" s="289">
        <v>13222.000000000002</v>
      </c>
      <c r="BH54" s="297">
        <v>9020</v>
      </c>
      <c r="BI54" s="297">
        <v>4202.0000000000018</v>
      </c>
      <c r="BJ54" s="302">
        <v>1.4658536585365856</v>
      </c>
      <c r="BK54" s="306">
        <v>9760</v>
      </c>
      <c r="BL54" s="297">
        <v>3462.0000000000018</v>
      </c>
      <c r="BM54" s="311">
        <v>1.3547131147540985</v>
      </c>
      <c r="BO54" s="352">
        <v>48</v>
      </c>
      <c r="BP54" s="289">
        <v>14520</v>
      </c>
      <c r="BQ54" s="289">
        <v>15972.000000000002</v>
      </c>
      <c r="BR54" s="297">
        <v>9400</v>
      </c>
      <c r="BS54" s="297">
        <v>6572.0000000000018</v>
      </c>
      <c r="BT54" s="302">
        <v>1.699148936170213</v>
      </c>
      <c r="BU54" s="306">
        <v>10150</v>
      </c>
      <c r="BV54" s="297">
        <v>5822.0000000000018</v>
      </c>
      <c r="BW54" s="311">
        <v>1.5735960591133007</v>
      </c>
      <c r="BY54" s="352">
        <v>48</v>
      </c>
      <c r="BZ54" s="289">
        <v>17020</v>
      </c>
      <c r="CA54" s="289">
        <v>18722</v>
      </c>
      <c r="CB54" s="297">
        <v>9630</v>
      </c>
      <c r="CC54" s="297">
        <v>9092</v>
      </c>
      <c r="CD54" s="302">
        <v>1.9441329179646936</v>
      </c>
      <c r="CE54" s="306">
        <v>10380</v>
      </c>
      <c r="CF54" s="297">
        <v>8342</v>
      </c>
      <c r="CG54" s="311">
        <v>1.8036608863198458</v>
      </c>
    </row>
    <row r="55" spans="5:85">
      <c r="E55" s="289">
        <v>9910</v>
      </c>
      <c r="G55" s="352">
        <v>49</v>
      </c>
      <c r="H55" s="289">
        <v>9010</v>
      </c>
      <c r="I55" s="289">
        <v>9911</v>
      </c>
      <c r="J55" s="297">
        <v>8550</v>
      </c>
      <c r="K55" s="297">
        <v>1361</v>
      </c>
      <c r="L55" s="302">
        <v>1.1591812865497075</v>
      </c>
      <c r="M55" s="306">
        <v>9310</v>
      </c>
      <c r="N55" s="297">
        <v>601</v>
      </c>
      <c r="O55" s="311">
        <v>1.0645542427497314</v>
      </c>
      <c r="Q55" s="352">
        <v>49</v>
      </c>
      <c r="R55" s="289">
        <v>9010</v>
      </c>
      <c r="S55" s="289">
        <v>9911</v>
      </c>
      <c r="T55" s="297">
        <v>8560</v>
      </c>
      <c r="U55" s="297">
        <v>1351</v>
      </c>
      <c r="V55" s="302">
        <v>1.1578271028037384</v>
      </c>
      <c r="W55" s="306">
        <v>9320</v>
      </c>
      <c r="X55" s="297">
        <v>591</v>
      </c>
      <c r="Y55" s="311">
        <v>1.063412017167382</v>
      </c>
      <c r="AA55" s="352">
        <v>49</v>
      </c>
      <c r="AB55" s="289">
        <v>9710</v>
      </c>
      <c r="AC55" s="289">
        <v>10681</v>
      </c>
      <c r="AD55" s="297">
        <v>9000</v>
      </c>
      <c r="AE55" s="297">
        <v>1681</v>
      </c>
      <c r="AF55" s="302">
        <v>1.1867777777777777</v>
      </c>
      <c r="AG55" s="306">
        <v>9760</v>
      </c>
      <c r="AH55" s="297">
        <v>921</v>
      </c>
      <c r="AI55" s="311">
        <v>1.0943647540983608</v>
      </c>
      <c r="AK55" s="352">
        <v>49</v>
      </c>
      <c r="AL55" s="289">
        <v>10210</v>
      </c>
      <c r="AM55" s="289">
        <v>11231</v>
      </c>
      <c r="AN55" s="297">
        <v>9050</v>
      </c>
      <c r="AO55" s="297">
        <v>2181</v>
      </c>
      <c r="AP55" s="302">
        <v>1.2409944751381214</v>
      </c>
      <c r="AQ55" s="306">
        <v>9810</v>
      </c>
      <c r="AR55" s="297">
        <v>1421</v>
      </c>
      <c r="AS55" s="311">
        <v>1.1448521916411825</v>
      </c>
      <c r="AU55" s="352">
        <v>49</v>
      </c>
      <c r="AV55" s="289">
        <v>11210</v>
      </c>
      <c r="AW55" s="289">
        <v>12331.000000000002</v>
      </c>
      <c r="AX55" s="297">
        <v>9070</v>
      </c>
      <c r="AY55" s="297">
        <v>3261.0000000000018</v>
      </c>
      <c r="AZ55" s="302">
        <v>1.3595369349503861</v>
      </c>
      <c r="BA55" s="306">
        <v>9830</v>
      </c>
      <c r="BB55" s="297">
        <v>2501.0000000000018</v>
      </c>
      <c r="BC55" s="311">
        <v>1.2544252288911497</v>
      </c>
      <c r="BE55" s="352">
        <v>49</v>
      </c>
      <c r="BF55" s="289">
        <v>12210</v>
      </c>
      <c r="BG55" s="289">
        <v>13431.000000000002</v>
      </c>
      <c r="BH55" s="297">
        <v>9210</v>
      </c>
      <c r="BI55" s="297">
        <v>4221.0000000000018</v>
      </c>
      <c r="BJ55" s="302">
        <v>1.4583061889250817</v>
      </c>
      <c r="BK55" s="306">
        <v>9970</v>
      </c>
      <c r="BL55" s="297">
        <v>3461.0000000000018</v>
      </c>
      <c r="BM55" s="311">
        <v>1.3471414242728186</v>
      </c>
      <c r="BO55" s="352">
        <v>49</v>
      </c>
      <c r="BP55" s="289">
        <v>14710</v>
      </c>
      <c r="BQ55" s="289">
        <v>16181.000000000002</v>
      </c>
      <c r="BR55" s="297">
        <v>9600</v>
      </c>
      <c r="BS55" s="297">
        <v>6581.0000000000018</v>
      </c>
      <c r="BT55" s="302">
        <v>1.6855208333333336</v>
      </c>
      <c r="BU55" s="306">
        <v>10360</v>
      </c>
      <c r="BV55" s="297">
        <v>5821.0000000000018</v>
      </c>
      <c r="BW55" s="311">
        <v>1.5618725868725871</v>
      </c>
      <c r="BY55" s="352">
        <v>49</v>
      </c>
      <c r="BZ55" s="289">
        <v>17210</v>
      </c>
      <c r="CA55" s="289">
        <v>18931</v>
      </c>
      <c r="CB55" s="297">
        <v>9830</v>
      </c>
      <c r="CC55" s="297">
        <v>9101</v>
      </c>
      <c r="CD55" s="302">
        <v>1.9258392675483214</v>
      </c>
      <c r="CE55" s="306">
        <v>10590</v>
      </c>
      <c r="CF55" s="297">
        <v>8341</v>
      </c>
      <c r="CG55" s="311">
        <v>1.7876298394711994</v>
      </c>
    </row>
    <row r="56" spans="5:85" ht="14.25">
      <c r="E56" s="290">
        <v>10120</v>
      </c>
      <c r="G56" s="353">
        <v>50</v>
      </c>
      <c r="H56" s="290">
        <v>9200</v>
      </c>
      <c r="I56" s="290">
        <v>10120</v>
      </c>
      <c r="J56" s="298">
        <v>8740</v>
      </c>
      <c r="K56" s="298">
        <v>1380</v>
      </c>
      <c r="L56" s="303">
        <v>1.1578947368421053</v>
      </c>
      <c r="M56" s="307">
        <v>9510</v>
      </c>
      <c r="N56" s="298">
        <v>610</v>
      </c>
      <c r="O56" s="312">
        <v>1.064143007360673</v>
      </c>
      <c r="Q56" s="353">
        <v>50</v>
      </c>
      <c r="R56" s="290">
        <v>9200</v>
      </c>
      <c r="S56" s="290">
        <v>10120</v>
      </c>
      <c r="T56" s="298">
        <v>8750</v>
      </c>
      <c r="U56" s="298">
        <v>1370</v>
      </c>
      <c r="V56" s="303">
        <v>1.1565714285714286</v>
      </c>
      <c r="W56" s="307">
        <v>9520</v>
      </c>
      <c r="X56" s="298">
        <v>600</v>
      </c>
      <c r="Y56" s="312">
        <v>1.0630252100840336</v>
      </c>
      <c r="AA56" s="353">
        <v>50</v>
      </c>
      <c r="AB56" s="290">
        <v>9900</v>
      </c>
      <c r="AC56" s="290">
        <v>10890</v>
      </c>
      <c r="AD56" s="298">
        <v>9200</v>
      </c>
      <c r="AE56" s="298">
        <v>1690</v>
      </c>
      <c r="AF56" s="303">
        <v>1.183695652173913</v>
      </c>
      <c r="AG56" s="307">
        <v>9970</v>
      </c>
      <c r="AH56" s="298">
        <v>920</v>
      </c>
      <c r="AI56" s="312">
        <v>1.0922768304914745</v>
      </c>
      <c r="AK56" s="353">
        <v>50</v>
      </c>
      <c r="AL56" s="290">
        <v>10400</v>
      </c>
      <c r="AM56" s="290">
        <v>11440.000000000002</v>
      </c>
      <c r="AN56" s="298">
        <v>9250</v>
      </c>
      <c r="AO56" s="298">
        <v>2190.0000000000018</v>
      </c>
      <c r="AP56" s="303">
        <v>1.236756756756757</v>
      </c>
      <c r="AQ56" s="307">
        <v>10020</v>
      </c>
      <c r="AR56" s="298">
        <v>1420.0000000000018</v>
      </c>
      <c r="AS56" s="312">
        <v>1.1417165668662677</v>
      </c>
      <c r="AU56" s="353">
        <v>50</v>
      </c>
      <c r="AV56" s="290">
        <v>11400</v>
      </c>
      <c r="AW56" s="290">
        <v>12540.000000000002</v>
      </c>
      <c r="AX56" s="298">
        <v>9270</v>
      </c>
      <c r="AY56" s="298">
        <v>3270.0000000000018</v>
      </c>
      <c r="AZ56" s="303">
        <v>1.3527508090614888</v>
      </c>
      <c r="BA56" s="307">
        <v>10040</v>
      </c>
      <c r="BB56" s="298">
        <v>2500.0000000000018</v>
      </c>
      <c r="BC56" s="312">
        <v>1.2490039840637452</v>
      </c>
      <c r="BE56" s="353">
        <v>50</v>
      </c>
      <c r="BF56" s="290">
        <v>12400</v>
      </c>
      <c r="BG56" s="290">
        <v>13640.000000000002</v>
      </c>
      <c r="BH56" s="298">
        <v>9410</v>
      </c>
      <c r="BI56" s="298">
        <v>4230.0000000000018</v>
      </c>
      <c r="BJ56" s="303">
        <v>1.4495217853347504</v>
      </c>
      <c r="BK56" s="307">
        <v>10180</v>
      </c>
      <c r="BL56" s="298">
        <v>3460.0000000000018</v>
      </c>
      <c r="BM56" s="312">
        <v>1.3398821218074657</v>
      </c>
      <c r="BO56" s="353">
        <v>50</v>
      </c>
      <c r="BP56" s="290">
        <v>14900</v>
      </c>
      <c r="BQ56" s="290">
        <v>16390</v>
      </c>
      <c r="BR56" s="298">
        <v>9800</v>
      </c>
      <c r="BS56" s="298">
        <v>6590</v>
      </c>
      <c r="BT56" s="303">
        <v>1.6724489795918367</v>
      </c>
      <c r="BU56" s="307">
        <v>10570</v>
      </c>
      <c r="BV56" s="298">
        <v>5820</v>
      </c>
      <c r="BW56" s="312">
        <v>1.5506149479659412</v>
      </c>
      <c r="BY56" s="353">
        <v>50</v>
      </c>
      <c r="BZ56" s="290">
        <v>17400</v>
      </c>
      <c r="CA56" s="290">
        <v>19140</v>
      </c>
      <c r="CB56" s="298">
        <v>10030</v>
      </c>
      <c r="CC56" s="298">
        <v>9110</v>
      </c>
      <c r="CD56" s="303">
        <v>1.9082751744765702</v>
      </c>
      <c r="CE56" s="307">
        <v>10800</v>
      </c>
      <c r="CF56" s="298">
        <v>8340</v>
      </c>
      <c r="CG56" s="312">
        <v>1.7722222222222221</v>
      </c>
    </row>
    <row r="57" spans="5:85">
      <c r="E57" s="291">
        <v>10320</v>
      </c>
      <c r="G57" s="354">
        <v>51</v>
      </c>
      <c r="H57" s="291">
        <v>9390</v>
      </c>
      <c r="I57" s="291">
        <v>10329</v>
      </c>
      <c r="J57" s="299">
        <v>8930</v>
      </c>
      <c r="K57" s="299">
        <v>1399</v>
      </c>
      <c r="L57" s="304">
        <v>1.1566629339305712</v>
      </c>
      <c r="M57" s="308">
        <v>9710</v>
      </c>
      <c r="N57" s="299">
        <v>619</v>
      </c>
      <c r="O57" s="313">
        <v>1.0637487126673533</v>
      </c>
      <c r="Q57" s="354">
        <v>51</v>
      </c>
      <c r="R57" s="291">
        <v>9390</v>
      </c>
      <c r="S57" s="291">
        <v>10329</v>
      </c>
      <c r="T57" s="299">
        <v>8940</v>
      </c>
      <c r="U57" s="299">
        <v>1389</v>
      </c>
      <c r="V57" s="304">
        <v>1.1553691275167786</v>
      </c>
      <c r="W57" s="308">
        <v>9720</v>
      </c>
      <c r="X57" s="299">
        <v>609</v>
      </c>
      <c r="Y57" s="313">
        <v>1.0626543209876542</v>
      </c>
      <c r="AA57" s="354">
        <v>51</v>
      </c>
      <c r="AB57" s="291">
        <v>10090</v>
      </c>
      <c r="AC57" s="291">
        <v>11099</v>
      </c>
      <c r="AD57" s="299">
        <v>9400</v>
      </c>
      <c r="AE57" s="299">
        <v>1699</v>
      </c>
      <c r="AF57" s="304">
        <v>1.1807446808510638</v>
      </c>
      <c r="AG57" s="308">
        <v>10180</v>
      </c>
      <c r="AH57" s="299">
        <v>919</v>
      </c>
      <c r="AI57" s="313">
        <v>1.0902750491159137</v>
      </c>
      <c r="AK57" s="354">
        <v>51</v>
      </c>
      <c r="AL57" s="291">
        <v>10590</v>
      </c>
      <c r="AM57" s="291">
        <v>11649.000000000002</v>
      </c>
      <c r="AN57" s="299">
        <v>9440</v>
      </c>
      <c r="AO57" s="299">
        <v>2209.0000000000018</v>
      </c>
      <c r="AP57" s="304">
        <v>1.2340042372881357</v>
      </c>
      <c r="AQ57" s="308">
        <v>10230</v>
      </c>
      <c r="AR57" s="299">
        <v>1419.0000000000018</v>
      </c>
      <c r="AS57" s="313">
        <v>1.138709677419355</v>
      </c>
      <c r="AU57" s="354">
        <v>51</v>
      </c>
      <c r="AV57" s="291">
        <v>11590</v>
      </c>
      <c r="AW57" s="291">
        <v>12749.000000000002</v>
      </c>
      <c r="AX57" s="299">
        <v>9470</v>
      </c>
      <c r="AY57" s="299">
        <v>3279.0000000000018</v>
      </c>
      <c r="AZ57" s="304">
        <v>1.3462513199577615</v>
      </c>
      <c r="BA57" s="308">
        <v>10250</v>
      </c>
      <c r="BB57" s="299">
        <v>2499.0000000000018</v>
      </c>
      <c r="BC57" s="313">
        <v>1.2438048780487807</v>
      </c>
      <c r="BE57" s="354">
        <v>51</v>
      </c>
      <c r="BF57" s="291">
        <v>12590</v>
      </c>
      <c r="BG57" s="291">
        <v>13849.000000000002</v>
      </c>
      <c r="BH57" s="299">
        <v>9610</v>
      </c>
      <c r="BI57" s="299">
        <v>4239.0000000000018</v>
      </c>
      <c r="BJ57" s="304">
        <v>1.4411030176899065</v>
      </c>
      <c r="BK57" s="308">
        <v>10390</v>
      </c>
      <c r="BL57" s="299">
        <v>3459.0000000000018</v>
      </c>
      <c r="BM57" s="313">
        <v>1.3329162656400386</v>
      </c>
      <c r="BO57" s="354">
        <v>51</v>
      </c>
      <c r="BP57" s="291">
        <v>15090</v>
      </c>
      <c r="BQ57" s="291">
        <v>16599</v>
      </c>
      <c r="BR57" s="299">
        <v>9990</v>
      </c>
      <c r="BS57" s="299">
        <v>6609</v>
      </c>
      <c r="BT57" s="304">
        <v>1.6615615615615615</v>
      </c>
      <c r="BU57" s="308">
        <v>10780</v>
      </c>
      <c r="BV57" s="299">
        <v>5819</v>
      </c>
      <c r="BW57" s="313">
        <v>1.5397959183673469</v>
      </c>
      <c r="BY57" s="354">
        <v>51</v>
      </c>
      <c r="BZ57" s="291">
        <v>17590</v>
      </c>
      <c r="CA57" s="291">
        <v>19349</v>
      </c>
      <c r="CB57" s="299">
        <v>10230</v>
      </c>
      <c r="CC57" s="299">
        <v>9119</v>
      </c>
      <c r="CD57" s="304">
        <v>1.8913978494623656</v>
      </c>
      <c r="CE57" s="308">
        <v>11010</v>
      </c>
      <c r="CF57" s="299">
        <v>8339</v>
      </c>
      <c r="CG57" s="313">
        <v>1.7574023614895549</v>
      </c>
    </row>
    <row r="58" spans="5:85">
      <c r="E58" s="289">
        <v>10530</v>
      </c>
      <c r="G58" s="352">
        <v>52</v>
      </c>
      <c r="H58" s="289">
        <v>9580</v>
      </c>
      <c r="I58" s="289">
        <v>10538</v>
      </c>
      <c r="J58" s="297">
        <v>9110</v>
      </c>
      <c r="K58" s="297">
        <v>1428</v>
      </c>
      <c r="L58" s="302">
        <v>1.1567508232711305</v>
      </c>
      <c r="M58" s="306">
        <v>9910</v>
      </c>
      <c r="N58" s="297">
        <v>628</v>
      </c>
      <c r="O58" s="311">
        <v>1.0633703329969728</v>
      </c>
      <c r="Q58" s="352">
        <v>52</v>
      </c>
      <c r="R58" s="289">
        <v>9580</v>
      </c>
      <c r="S58" s="289">
        <v>10538</v>
      </c>
      <c r="T58" s="297">
        <v>9130</v>
      </c>
      <c r="U58" s="297">
        <v>1408</v>
      </c>
      <c r="V58" s="302">
        <v>1.1542168674698796</v>
      </c>
      <c r="W58" s="306">
        <v>9920</v>
      </c>
      <c r="X58" s="297">
        <v>618</v>
      </c>
      <c r="Y58" s="311">
        <v>1.0622983870967742</v>
      </c>
      <c r="AA58" s="352">
        <v>52</v>
      </c>
      <c r="AB58" s="289">
        <v>10280</v>
      </c>
      <c r="AC58" s="289">
        <v>11308.000000000002</v>
      </c>
      <c r="AD58" s="297">
        <v>9600</v>
      </c>
      <c r="AE58" s="297">
        <v>1708.0000000000018</v>
      </c>
      <c r="AF58" s="302">
        <v>1.1779166666666669</v>
      </c>
      <c r="AG58" s="306">
        <v>10390</v>
      </c>
      <c r="AH58" s="297">
        <v>918.00000000000182</v>
      </c>
      <c r="AI58" s="311">
        <v>1.0883541867179982</v>
      </c>
      <c r="AK58" s="352">
        <v>52</v>
      </c>
      <c r="AL58" s="289">
        <v>10780</v>
      </c>
      <c r="AM58" s="289">
        <v>11858.000000000002</v>
      </c>
      <c r="AN58" s="297">
        <v>9640</v>
      </c>
      <c r="AO58" s="297">
        <v>2218.0000000000018</v>
      </c>
      <c r="AP58" s="302">
        <v>1.2300829875518675</v>
      </c>
      <c r="AQ58" s="306">
        <v>10430</v>
      </c>
      <c r="AR58" s="297">
        <v>1428.0000000000018</v>
      </c>
      <c r="AS58" s="311">
        <v>1.1369127516778526</v>
      </c>
      <c r="AU58" s="352">
        <v>52</v>
      </c>
      <c r="AV58" s="289">
        <v>11780</v>
      </c>
      <c r="AW58" s="289">
        <v>12958.000000000002</v>
      </c>
      <c r="AX58" s="297">
        <v>9660</v>
      </c>
      <c r="AY58" s="297">
        <v>3298.0000000000018</v>
      </c>
      <c r="AZ58" s="302">
        <v>1.3414078674948242</v>
      </c>
      <c r="BA58" s="306">
        <v>10460</v>
      </c>
      <c r="BB58" s="297">
        <v>2498.0000000000018</v>
      </c>
      <c r="BC58" s="311">
        <v>1.2388145315487573</v>
      </c>
      <c r="BE58" s="352">
        <v>52</v>
      </c>
      <c r="BF58" s="289">
        <v>12780</v>
      </c>
      <c r="BG58" s="289">
        <v>14058.000000000002</v>
      </c>
      <c r="BH58" s="297">
        <v>9810</v>
      </c>
      <c r="BI58" s="297">
        <v>4248.0000000000018</v>
      </c>
      <c r="BJ58" s="302">
        <v>1.4330275229357801</v>
      </c>
      <c r="BK58" s="306">
        <v>10600</v>
      </c>
      <c r="BL58" s="297">
        <v>3458.0000000000018</v>
      </c>
      <c r="BM58" s="311">
        <v>1.3262264150943397</v>
      </c>
      <c r="BO58" s="352">
        <v>52</v>
      </c>
      <c r="BP58" s="289">
        <v>15280</v>
      </c>
      <c r="BQ58" s="289">
        <v>16808</v>
      </c>
      <c r="BR58" s="297">
        <v>10190</v>
      </c>
      <c r="BS58" s="297">
        <v>6618</v>
      </c>
      <c r="BT58" s="302">
        <v>1.6494602551521098</v>
      </c>
      <c r="BU58" s="306">
        <v>10980</v>
      </c>
      <c r="BV58" s="297">
        <v>5828</v>
      </c>
      <c r="BW58" s="311">
        <v>1.530783242258652</v>
      </c>
      <c r="BY58" s="352">
        <v>52</v>
      </c>
      <c r="BZ58" s="289">
        <v>17780</v>
      </c>
      <c r="CA58" s="289">
        <v>19558</v>
      </c>
      <c r="CB58" s="297">
        <v>10420</v>
      </c>
      <c r="CC58" s="297">
        <v>9138</v>
      </c>
      <c r="CD58" s="302">
        <v>1.8769673704414587</v>
      </c>
      <c r="CE58" s="306">
        <v>11220</v>
      </c>
      <c r="CF58" s="297">
        <v>8338</v>
      </c>
      <c r="CG58" s="311">
        <v>1.7431372549019608</v>
      </c>
    </row>
    <row r="59" spans="5:85">
      <c r="E59" s="289">
        <v>10740</v>
      </c>
      <c r="G59" s="352">
        <v>53</v>
      </c>
      <c r="H59" s="289">
        <v>9770</v>
      </c>
      <c r="I59" s="289">
        <v>10747</v>
      </c>
      <c r="J59" s="297">
        <v>9300</v>
      </c>
      <c r="K59" s="297">
        <v>1447</v>
      </c>
      <c r="L59" s="302">
        <v>1.1555913978494623</v>
      </c>
      <c r="M59" s="306">
        <v>10100</v>
      </c>
      <c r="N59" s="297">
        <v>647</v>
      </c>
      <c r="O59" s="311">
        <v>1.0640594059405941</v>
      </c>
      <c r="Q59" s="352">
        <v>53</v>
      </c>
      <c r="R59" s="289">
        <v>9770</v>
      </c>
      <c r="S59" s="289">
        <v>10747</v>
      </c>
      <c r="T59" s="297">
        <v>9310</v>
      </c>
      <c r="U59" s="297">
        <v>1437</v>
      </c>
      <c r="V59" s="302">
        <v>1.1543501611170783</v>
      </c>
      <c r="W59" s="306">
        <v>10120</v>
      </c>
      <c r="X59" s="297">
        <v>627</v>
      </c>
      <c r="Y59" s="311">
        <v>1.0619565217391305</v>
      </c>
      <c r="AA59" s="352">
        <v>53</v>
      </c>
      <c r="AB59" s="289">
        <v>10470</v>
      </c>
      <c r="AC59" s="289">
        <v>11517.000000000002</v>
      </c>
      <c r="AD59" s="297">
        <v>9800</v>
      </c>
      <c r="AE59" s="297">
        <v>1717.0000000000018</v>
      </c>
      <c r="AF59" s="302">
        <v>1.1752040816326532</v>
      </c>
      <c r="AG59" s="306">
        <v>10600</v>
      </c>
      <c r="AH59" s="297">
        <v>917.00000000000182</v>
      </c>
      <c r="AI59" s="311">
        <v>1.0865094339622643</v>
      </c>
      <c r="AK59" s="352">
        <v>53</v>
      </c>
      <c r="AL59" s="289">
        <v>10970</v>
      </c>
      <c r="AM59" s="289">
        <v>12067.000000000002</v>
      </c>
      <c r="AN59" s="297">
        <v>9840</v>
      </c>
      <c r="AO59" s="297">
        <v>2227.0000000000018</v>
      </c>
      <c r="AP59" s="302">
        <v>1.2263211382113823</v>
      </c>
      <c r="AQ59" s="306">
        <v>10640</v>
      </c>
      <c r="AR59" s="297">
        <v>1427.0000000000018</v>
      </c>
      <c r="AS59" s="311">
        <v>1.1341165413533836</v>
      </c>
      <c r="AU59" s="352">
        <v>53</v>
      </c>
      <c r="AV59" s="289">
        <v>11970</v>
      </c>
      <c r="AW59" s="289">
        <v>13167.000000000002</v>
      </c>
      <c r="AX59" s="297">
        <v>9860</v>
      </c>
      <c r="AY59" s="297">
        <v>3307.0000000000018</v>
      </c>
      <c r="AZ59" s="302">
        <v>1.3353955375253552</v>
      </c>
      <c r="BA59" s="306">
        <v>10670</v>
      </c>
      <c r="BB59" s="297">
        <v>2497.0000000000018</v>
      </c>
      <c r="BC59" s="311">
        <v>1.2340206185567013</v>
      </c>
      <c r="BE59" s="352">
        <v>53</v>
      </c>
      <c r="BF59" s="289">
        <v>12970</v>
      </c>
      <c r="BG59" s="289">
        <v>14267.000000000002</v>
      </c>
      <c r="BH59" s="297">
        <v>10010</v>
      </c>
      <c r="BI59" s="297">
        <v>4257.0000000000018</v>
      </c>
      <c r="BJ59" s="302">
        <v>1.4252747252747255</v>
      </c>
      <c r="BK59" s="306">
        <v>10810</v>
      </c>
      <c r="BL59" s="297">
        <v>3457.0000000000018</v>
      </c>
      <c r="BM59" s="311">
        <v>1.3197964847363555</v>
      </c>
      <c r="BO59" s="352">
        <v>53</v>
      </c>
      <c r="BP59" s="289">
        <v>15470</v>
      </c>
      <c r="BQ59" s="289">
        <v>17017</v>
      </c>
      <c r="BR59" s="297">
        <v>10390</v>
      </c>
      <c r="BS59" s="297">
        <v>6627</v>
      </c>
      <c r="BT59" s="302">
        <v>1.6378248315688162</v>
      </c>
      <c r="BU59" s="306">
        <v>11190</v>
      </c>
      <c r="BV59" s="297">
        <v>5827</v>
      </c>
      <c r="BW59" s="311">
        <v>1.5207327971403037</v>
      </c>
      <c r="BY59" s="352">
        <v>53</v>
      </c>
      <c r="BZ59" s="289">
        <v>17970</v>
      </c>
      <c r="CA59" s="289">
        <v>19767</v>
      </c>
      <c r="CB59" s="297">
        <v>10620</v>
      </c>
      <c r="CC59" s="297">
        <v>9147</v>
      </c>
      <c r="CD59" s="302">
        <v>1.8612994350282486</v>
      </c>
      <c r="CE59" s="306">
        <v>11420</v>
      </c>
      <c r="CF59" s="297">
        <v>8347</v>
      </c>
      <c r="CG59" s="311">
        <v>1.7309106830122591</v>
      </c>
    </row>
    <row r="60" spans="5:85">
      <c r="E60" s="289">
        <v>10950</v>
      </c>
      <c r="G60" s="352">
        <v>54</v>
      </c>
      <c r="H60" s="289">
        <v>9960</v>
      </c>
      <c r="I60" s="289">
        <v>10956</v>
      </c>
      <c r="J60" s="297">
        <v>9490</v>
      </c>
      <c r="K60" s="297">
        <v>1466</v>
      </c>
      <c r="L60" s="302">
        <v>1.1544783983140148</v>
      </c>
      <c r="M60" s="306">
        <v>10300</v>
      </c>
      <c r="N60" s="297">
        <v>656</v>
      </c>
      <c r="O60" s="311">
        <v>1.0636893203883495</v>
      </c>
      <c r="Q60" s="352">
        <v>54</v>
      </c>
      <c r="R60" s="289">
        <v>9960</v>
      </c>
      <c r="S60" s="289">
        <v>10956</v>
      </c>
      <c r="T60" s="297">
        <v>9500</v>
      </c>
      <c r="U60" s="297">
        <v>1456</v>
      </c>
      <c r="V60" s="302">
        <v>1.1532631578947368</v>
      </c>
      <c r="W60" s="306">
        <v>10310</v>
      </c>
      <c r="X60" s="297">
        <v>646</v>
      </c>
      <c r="Y60" s="311">
        <v>1.0626576139670223</v>
      </c>
      <c r="AA60" s="352">
        <v>54</v>
      </c>
      <c r="AB60" s="289">
        <v>10660</v>
      </c>
      <c r="AC60" s="289">
        <v>11726.000000000002</v>
      </c>
      <c r="AD60" s="297">
        <v>9990</v>
      </c>
      <c r="AE60" s="297">
        <v>1736.0000000000018</v>
      </c>
      <c r="AF60" s="302">
        <v>1.1737737737737739</v>
      </c>
      <c r="AG60" s="306">
        <v>10810</v>
      </c>
      <c r="AH60" s="297">
        <v>916.00000000000182</v>
      </c>
      <c r="AI60" s="311">
        <v>1.0847363552266422</v>
      </c>
      <c r="AK60" s="352">
        <v>54</v>
      </c>
      <c r="AL60" s="289">
        <v>11160</v>
      </c>
      <c r="AM60" s="289">
        <v>12276.000000000002</v>
      </c>
      <c r="AN60" s="297">
        <v>10040</v>
      </c>
      <c r="AO60" s="297">
        <v>2236.0000000000018</v>
      </c>
      <c r="AP60" s="302">
        <v>1.2227091633466138</v>
      </c>
      <c r="AQ60" s="306">
        <v>10850</v>
      </c>
      <c r="AR60" s="297">
        <v>1426.0000000000018</v>
      </c>
      <c r="AS60" s="311">
        <v>1.1314285714285717</v>
      </c>
      <c r="AU60" s="352">
        <v>54</v>
      </c>
      <c r="AV60" s="289">
        <v>12160</v>
      </c>
      <c r="AW60" s="289">
        <v>13376.000000000002</v>
      </c>
      <c r="AX60" s="297">
        <v>10060</v>
      </c>
      <c r="AY60" s="297">
        <v>3316.0000000000018</v>
      </c>
      <c r="AZ60" s="302">
        <v>1.3296222664015906</v>
      </c>
      <c r="BA60" s="306">
        <v>10870</v>
      </c>
      <c r="BB60" s="297">
        <v>2506.0000000000018</v>
      </c>
      <c r="BC60" s="311">
        <v>1.2305427782888687</v>
      </c>
      <c r="BE60" s="352">
        <v>54</v>
      </c>
      <c r="BF60" s="289">
        <v>13160</v>
      </c>
      <c r="BG60" s="289">
        <v>14476.000000000002</v>
      </c>
      <c r="BH60" s="297">
        <v>10200</v>
      </c>
      <c r="BI60" s="297">
        <v>4276.0000000000018</v>
      </c>
      <c r="BJ60" s="302">
        <v>1.41921568627451</v>
      </c>
      <c r="BK60" s="306">
        <v>11020</v>
      </c>
      <c r="BL60" s="297">
        <v>3456.0000000000018</v>
      </c>
      <c r="BM60" s="311">
        <v>1.3136116152450092</v>
      </c>
      <c r="BO60" s="352">
        <v>54</v>
      </c>
      <c r="BP60" s="289">
        <v>15660</v>
      </c>
      <c r="BQ60" s="289">
        <v>17226</v>
      </c>
      <c r="BR60" s="297">
        <v>10590</v>
      </c>
      <c r="BS60" s="297">
        <v>6636</v>
      </c>
      <c r="BT60" s="302">
        <v>1.6266288951841359</v>
      </c>
      <c r="BU60" s="306">
        <v>11400</v>
      </c>
      <c r="BV60" s="297">
        <v>5826</v>
      </c>
      <c r="BW60" s="311">
        <v>1.5110526315789474</v>
      </c>
      <c r="BY60" s="352">
        <v>54</v>
      </c>
      <c r="BZ60" s="289">
        <v>18160</v>
      </c>
      <c r="CA60" s="289">
        <v>19976</v>
      </c>
      <c r="CB60" s="297">
        <v>10820</v>
      </c>
      <c r="CC60" s="297">
        <v>9156</v>
      </c>
      <c r="CD60" s="302">
        <v>1.8462107208872458</v>
      </c>
      <c r="CE60" s="306">
        <v>11630</v>
      </c>
      <c r="CF60" s="297">
        <v>8346</v>
      </c>
      <c r="CG60" s="311">
        <v>1.7176268271711093</v>
      </c>
    </row>
    <row r="61" spans="5:85">
      <c r="E61" s="289">
        <v>11160</v>
      </c>
      <c r="G61" s="352">
        <v>55</v>
      </c>
      <c r="H61" s="289">
        <v>10150</v>
      </c>
      <c r="I61" s="289">
        <v>11165</v>
      </c>
      <c r="J61" s="297">
        <v>9680</v>
      </c>
      <c r="K61" s="297">
        <v>1485</v>
      </c>
      <c r="L61" s="302">
        <v>1.1534090909090908</v>
      </c>
      <c r="M61" s="306">
        <v>10500</v>
      </c>
      <c r="N61" s="297">
        <v>665</v>
      </c>
      <c r="O61" s="311">
        <v>1.0633333333333332</v>
      </c>
      <c r="Q61" s="352">
        <v>55</v>
      </c>
      <c r="R61" s="289">
        <v>10150</v>
      </c>
      <c r="S61" s="289">
        <v>11165</v>
      </c>
      <c r="T61" s="297">
        <v>9690</v>
      </c>
      <c r="U61" s="297">
        <v>1475</v>
      </c>
      <c r="V61" s="302">
        <v>1.1522187822497421</v>
      </c>
      <c r="W61" s="306">
        <v>10510</v>
      </c>
      <c r="X61" s="297">
        <v>655</v>
      </c>
      <c r="Y61" s="311">
        <v>1.0623215984776404</v>
      </c>
      <c r="AA61" s="352">
        <v>55</v>
      </c>
      <c r="AB61" s="289">
        <v>10850</v>
      </c>
      <c r="AC61" s="289">
        <v>11935.000000000002</v>
      </c>
      <c r="AD61" s="297">
        <v>10190</v>
      </c>
      <c r="AE61" s="297">
        <v>1745.0000000000018</v>
      </c>
      <c r="AF61" s="302">
        <v>1.1712463199214918</v>
      </c>
      <c r="AG61" s="306">
        <v>11020</v>
      </c>
      <c r="AH61" s="297">
        <v>915.00000000000182</v>
      </c>
      <c r="AI61" s="311">
        <v>1.0830308529945556</v>
      </c>
      <c r="AK61" s="352">
        <v>55</v>
      </c>
      <c r="AL61" s="289">
        <v>11350</v>
      </c>
      <c r="AM61" s="289">
        <v>12485.000000000002</v>
      </c>
      <c r="AN61" s="297">
        <v>10240</v>
      </c>
      <c r="AO61" s="297">
        <v>2245.0000000000018</v>
      </c>
      <c r="AP61" s="302">
        <v>1.2192382812500002</v>
      </c>
      <c r="AQ61" s="306">
        <v>11060</v>
      </c>
      <c r="AR61" s="297">
        <v>1425.0000000000018</v>
      </c>
      <c r="AS61" s="311">
        <v>1.1288426763110309</v>
      </c>
      <c r="AU61" s="352">
        <v>55</v>
      </c>
      <c r="AV61" s="289">
        <v>12350</v>
      </c>
      <c r="AW61" s="289">
        <v>13585.000000000002</v>
      </c>
      <c r="AX61" s="297">
        <v>10260</v>
      </c>
      <c r="AY61" s="297">
        <v>3325.0000000000018</v>
      </c>
      <c r="AZ61" s="302">
        <v>1.3240740740740742</v>
      </c>
      <c r="BA61" s="306">
        <v>11080</v>
      </c>
      <c r="BB61" s="297">
        <v>2505.0000000000018</v>
      </c>
      <c r="BC61" s="311">
        <v>1.2260830324909748</v>
      </c>
      <c r="BE61" s="352">
        <v>55</v>
      </c>
      <c r="BF61" s="289">
        <v>13350</v>
      </c>
      <c r="BG61" s="289">
        <v>14685.000000000002</v>
      </c>
      <c r="BH61" s="297">
        <v>10400</v>
      </c>
      <c r="BI61" s="297">
        <v>4285.0000000000018</v>
      </c>
      <c r="BJ61" s="302">
        <v>1.412019230769231</v>
      </c>
      <c r="BK61" s="306">
        <v>11230</v>
      </c>
      <c r="BL61" s="297">
        <v>3455.0000000000018</v>
      </c>
      <c r="BM61" s="311">
        <v>1.3076580587711488</v>
      </c>
      <c r="BO61" s="352">
        <v>55</v>
      </c>
      <c r="BP61" s="289">
        <v>15850</v>
      </c>
      <c r="BQ61" s="289">
        <v>17435</v>
      </c>
      <c r="BR61" s="297">
        <v>10790</v>
      </c>
      <c r="BS61" s="297">
        <v>6645</v>
      </c>
      <c r="BT61" s="302">
        <v>1.6158480074142725</v>
      </c>
      <c r="BU61" s="306">
        <v>11610</v>
      </c>
      <c r="BV61" s="297">
        <v>5825</v>
      </c>
      <c r="BW61" s="311">
        <v>1.5017226528854435</v>
      </c>
      <c r="BY61" s="352">
        <v>55</v>
      </c>
      <c r="BZ61" s="289">
        <v>18350</v>
      </c>
      <c r="CA61" s="289">
        <v>20185</v>
      </c>
      <c r="CB61" s="297">
        <v>11020</v>
      </c>
      <c r="CC61" s="297">
        <v>9165</v>
      </c>
      <c r="CD61" s="302">
        <v>1.8316696914700545</v>
      </c>
      <c r="CE61" s="306">
        <v>11840</v>
      </c>
      <c r="CF61" s="297">
        <v>8345</v>
      </c>
      <c r="CG61" s="311">
        <v>1.7048141891891893</v>
      </c>
    </row>
    <row r="62" spans="5:85">
      <c r="E62" s="289">
        <v>11370</v>
      </c>
      <c r="G62" s="352">
        <v>56</v>
      </c>
      <c r="H62" s="289">
        <v>10340</v>
      </c>
      <c r="I62" s="289">
        <v>11374.000000000002</v>
      </c>
      <c r="J62" s="297">
        <v>9860</v>
      </c>
      <c r="K62" s="297">
        <v>1514.0000000000018</v>
      </c>
      <c r="L62" s="302">
        <v>1.1535496957403653</v>
      </c>
      <c r="M62" s="306">
        <v>10700</v>
      </c>
      <c r="N62" s="297">
        <v>674.00000000000182</v>
      </c>
      <c r="O62" s="311">
        <v>1.0629906542056076</v>
      </c>
      <c r="Q62" s="352">
        <v>56</v>
      </c>
      <c r="R62" s="289">
        <v>10340</v>
      </c>
      <c r="S62" s="289">
        <v>11374.000000000002</v>
      </c>
      <c r="T62" s="297">
        <v>9870</v>
      </c>
      <c r="U62" s="297">
        <v>1504.0000000000018</v>
      </c>
      <c r="V62" s="302">
        <v>1.1523809523809525</v>
      </c>
      <c r="W62" s="306">
        <v>10710</v>
      </c>
      <c r="X62" s="297">
        <v>664.00000000000182</v>
      </c>
      <c r="Y62" s="311">
        <v>1.0619981325863681</v>
      </c>
      <c r="AA62" s="352">
        <v>56</v>
      </c>
      <c r="AB62" s="289">
        <v>11040</v>
      </c>
      <c r="AC62" s="289">
        <v>12144.000000000002</v>
      </c>
      <c r="AD62" s="297">
        <v>10390</v>
      </c>
      <c r="AE62" s="297">
        <v>1754.0000000000018</v>
      </c>
      <c r="AF62" s="302">
        <v>1.1688161693936479</v>
      </c>
      <c r="AG62" s="306">
        <v>11230</v>
      </c>
      <c r="AH62" s="297">
        <v>914.00000000000182</v>
      </c>
      <c r="AI62" s="311">
        <v>1.0813891362422086</v>
      </c>
      <c r="AK62" s="352">
        <v>56</v>
      </c>
      <c r="AL62" s="289">
        <v>11540</v>
      </c>
      <c r="AM62" s="289">
        <v>12694.000000000002</v>
      </c>
      <c r="AN62" s="297">
        <v>10430</v>
      </c>
      <c r="AO62" s="297">
        <v>2264.0000000000018</v>
      </c>
      <c r="AP62" s="302">
        <v>1.217066155321189</v>
      </c>
      <c r="AQ62" s="306">
        <v>11270</v>
      </c>
      <c r="AR62" s="297">
        <v>1424.0000000000018</v>
      </c>
      <c r="AS62" s="311">
        <v>1.1263531499556345</v>
      </c>
      <c r="AU62" s="352">
        <v>56</v>
      </c>
      <c r="AV62" s="289">
        <v>12540</v>
      </c>
      <c r="AW62" s="289">
        <v>13794.000000000002</v>
      </c>
      <c r="AX62" s="297">
        <v>10460</v>
      </c>
      <c r="AY62" s="297">
        <v>3334.0000000000018</v>
      </c>
      <c r="AZ62" s="302">
        <v>1.3187380497131933</v>
      </c>
      <c r="BA62" s="306">
        <v>11290</v>
      </c>
      <c r="BB62" s="297">
        <v>2504.0000000000018</v>
      </c>
      <c r="BC62" s="311">
        <v>1.2217891939769709</v>
      </c>
      <c r="BE62" s="352">
        <v>56</v>
      </c>
      <c r="BF62" s="289">
        <v>13540</v>
      </c>
      <c r="BG62" s="289">
        <v>14894.000000000002</v>
      </c>
      <c r="BH62" s="297">
        <v>10600</v>
      </c>
      <c r="BI62" s="297">
        <v>4294.0000000000018</v>
      </c>
      <c r="BJ62" s="302">
        <v>1.4050943396226416</v>
      </c>
      <c r="BK62" s="306">
        <v>11440</v>
      </c>
      <c r="BL62" s="297">
        <v>3454.0000000000018</v>
      </c>
      <c r="BM62" s="311">
        <v>1.3019230769230772</v>
      </c>
      <c r="BO62" s="352">
        <v>56</v>
      </c>
      <c r="BP62" s="289">
        <v>16040</v>
      </c>
      <c r="BQ62" s="289">
        <v>17644</v>
      </c>
      <c r="BR62" s="297">
        <v>10980</v>
      </c>
      <c r="BS62" s="297">
        <v>6664</v>
      </c>
      <c r="BT62" s="302">
        <v>1.6069216757741347</v>
      </c>
      <c r="BU62" s="306">
        <v>11820</v>
      </c>
      <c r="BV62" s="297">
        <v>5824</v>
      </c>
      <c r="BW62" s="311">
        <v>1.4927241962774958</v>
      </c>
      <c r="BY62" s="352">
        <v>56</v>
      </c>
      <c r="BZ62" s="289">
        <v>18540</v>
      </c>
      <c r="CA62" s="289">
        <v>20394</v>
      </c>
      <c r="CB62" s="297">
        <v>11220</v>
      </c>
      <c r="CC62" s="297">
        <v>9174</v>
      </c>
      <c r="CD62" s="302">
        <v>1.8176470588235294</v>
      </c>
      <c r="CE62" s="306">
        <v>12050</v>
      </c>
      <c r="CF62" s="297">
        <v>8344</v>
      </c>
      <c r="CG62" s="311">
        <v>1.6924481327800829</v>
      </c>
    </row>
    <row r="63" spans="5:85">
      <c r="E63" s="289">
        <v>11580</v>
      </c>
      <c r="G63" s="352">
        <v>57</v>
      </c>
      <c r="H63" s="289">
        <v>10530</v>
      </c>
      <c r="I63" s="289">
        <v>11583.000000000002</v>
      </c>
      <c r="J63" s="297">
        <v>10050</v>
      </c>
      <c r="K63" s="297">
        <v>1533.0000000000018</v>
      </c>
      <c r="L63" s="302">
        <v>1.1525373134328361</v>
      </c>
      <c r="M63" s="306">
        <v>10900</v>
      </c>
      <c r="N63" s="297">
        <v>683.00000000000182</v>
      </c>
      <c r="O63" s="311">
        <v>1.0626605504587157</v>
      </c>
      <c r="Q63" s="352">
        <v>57</v>
      </c>
      <c r="R63" s="289">
        <v>10530</v>
      </c>
      <c r="S63" s="289">
        <v>11583.000000000002</v>
      </c>
      <c r="T63" s="297">
        <v>10060</v>
      </c>
      <c r="U63" s="297">
        <v>1523.0000000000018</v>
      </c>
      <c r="V63" s="302">
        <v>1.1513916500994037</v>
      </c>
      <c r="W63" s="306">
        <v>10910</v>
      </c>
      <c r="X63" s="297">
        <v>673.00000000000182</v>
      </c>
      <c r="Y63" s="311">
        <v>1.0616865261228232</v>
      </c>
      <c r="AA63" s="352">
        <v>57</v>
      </c>
      <c r="AB63" s="289">
        <v>11230</v>
      </c>
      <c r="AC63" s="289">
        <v>12353.000000000002</v>
      </c>
      <c r="AD63" s="297">
        <v>10590</v>
      </c>
      <c r="AE63" s="297">
        <v>1763.0000000000018</v>
      </c>
      <c r="AF63" s="302">
        <v>1.1664778092540133</v>
      </c>
      <c r="AG63" s="306">
        <v>11440</v>
      </c>
      <c r="AH63" s="297">
        <v>913.00000000000182</v>
      </c>
      <c r="AI63" s="311">
        <v>1.0798076923076925</v>
      </c>
      <c r="AK63" s="352">
        <v>57</v>
      </c>
      <c r="AL63" s="289">
        <v>11730</v>
      </c>
      <c r="AM63" s="289">
        <v>12903.000000000002</v>
      </c>
      <c r="AN63" s="297">
        <v>10630</v>
      </c>
      <c r="AO63" s="297">
        <v>2273.0000000000018</v>
      </c>
      <c r="AP63" s="302">
        <v>1.2138287864534338</v>
      </c>
      <c r="AQ63" s="306">
        <v>11480</v>
      </c>
      <c r="AR63" s="297">
        <v>1423.0000000000018</v>
      </c>
      <c r="AS63" s="311">
        <v>1.1239547038327529</v>
      </c>
      <c r="AU63" s="352">
        <v>57</v>
      </c>
      <c r="AV63" s="289">
        <v>12730</v>
      </c>
      <c r="AW63" s="289">
        <v>14003.000000000002</v>
      </c>
      <c r="AX63" s="297">
        <v>10650</v>
      </c>
      <c r="AY63" s="297">
        <v>3353.0000000000018</v>
      </c>
      <c r="AZ63" s="302">
        <v>1.3148356807511739</v>
      </c>
      <c r="BA63" s="306">
        <v>11500</v>
      </c>
      <c r="BB63" s="297">
        <v>2503.0000000000018</v>
      </c>
      <c r="BC63" s="311">
        <v>1.2176521739130437</v>
      </c>
      <c r="BE63" s="352">
        <v>57</v>
      </c>
      <c r="BF63" s="289">
        <v>13730</v>
      </c>
      <c r="BG63" s="289">
        <v>15103.000000000002</v>
      </c>
      <c r="BH63" s="297">
        <v>10800</v>
      </c>
      <c r="BI63" s="297">
        <v>4303.0000000000018</v>
      </c>
      <c r="BJ63" s="302">
        <v>1.3984259259259262</v>
      </c>
      <c r="BK63" s="306">
        <v>11640</v>
      </c>
      <c r="BL63" s="297">
        <v>3463.0000000000018</v>
      </c>
      <c r="BM63" s="311">
        <v>1.2975085910652921</v>
      </c>
      <c r="BO63" s="352">
        <v>57</v>
      </c>
      <c r="BP63" s="289">
        <v>16230</v>
      </c>
      <c r="BQ63" s="289">
        <v>17853</v>
      </c>
      <c r="BR63" s="297">
        <v>11180</v>
      </c>
      <c r="BS63" s="297">
        <v>6673</v>
      </c>
      <c r="BT63" s="302">
        <v>1.5968694096601073</v>
      </c>
      <c r="BU63" s="306">
        <v>12030</v>
      </c>
      <c r="BV63" s="297">
        <v>5823</v>
      </c>
      <c r="BW63" s="311">
        <v>1.4840399002493765</v>
      </c>
      <c r="BY63" s="352">
        <v>57</v>
      </c>
      <c r="BZ63" s="289">
        <v>18730</v>
      </c>
      <c r="CA63" s="289">
        <v>20603</v>
      </c>
      <c r="CB63" s="297">
        <v>11410</v>
      </c>
      <c r="CC63" s="297">
        <v>9193</v>
      </c>
      <c r="CD63" s="302">
        <v>1.8056967572304996</v>
      </c>
      <c r="CE63" s="306">
        <v>12260</v>
      </c>
      <c r="CF63" s="297">
        <v>8343</v>
      </c>
      <c r="CG63" s="311">
        <v>1.6805057096247962</v>
      </c>
    </row>
    <row r="64" spans="5:85">
      <c r="E64" s="289">
        <v>11790</v>
      </c>
      <c r="G64" s="352">
        <v>58</v>
      </c>
      <c r="H64" s="289">
        <v>10720</v>
      </c>
      <c r="I64" s="289">
        <v>11792.000000000002</v>
      </c>
      <c r="J64" s="297">
        <v>10240</v>
      </c>
      <c r="K64" s="297">
        <v>1552.0000000000018</v>
      </c>
      <c r="L64" s="302">
        <v>1.1515625000000003</v>
      </c>
      <c r="M64" s="306">
        <v>11090</v>
      </c>
      <c r="N64" s="297">
        <v>702.00000000000182</v>
      </c>
      <c r="O64" s="311">
        <v>1.0633002705139767</v>
      </c>
      <c r="Q64" s="352">
        <v>58</v>
      </c>
      <c r="R64" s="289">
        <v>10720</v>
      </c>
      <c r="S64" s="289">
        <v>11792.000000000002</v>
      </c>
      <c r="T64" s="297">
        <v>10250</v>
      </c>
      <c r="U64" s="297">
        <v>1542.0000000000018</v>
      </c>
      <c r="V64" s="302">
        <v>1.150439024390244</v>
      </c>
      <c r="W64" s="306">
        <v>11110</v>
      </c>
      <c r="X64" s="297">
        <v>682.00000000000182</v>
      </c>
      <c r="Y64" s="311">
        <v>1.0613861386138614</v>
      </c>
      <c r="AA64" s="352">
        <v>58</v>
      </c>
      <c r="AB64" s="289">
        <v>11420</v>
      </c>
      <c r="AC64" s="289">
        <v>12562.000000000002</v>
      </c>
      <c r="AD64" s="297">
        <v>10790</v>
      </c>
      <c r="AE64" s="297">
        <v>1772.0000000000018</v>
      </c>
      <c r="AF64" s="302">
        <v>1.1642261353104728</v>
      </c>
      <c r="AG64" s="306">
        <v>11640</v>
      </c>
      <c r="AH64" s="297">
        <v>922.00000000000182</v>
      </c>
      <c r="AI64" s="311">
        <v>1.0792096219931273</v>
      </c>
      <c r="AK64" s="352">
        <v>58</v>
      </c>
      <c r="AL64" s="289">
        <v>11920</v>
      </c>
      <c r="AM64" s="289">
        <v>13112.000000000002</v>
      </c>
      <c r="AN64" s="297">
        <v>10830</v>
      </c>
      <c r="AO64" s="297">
        <v>2282.0000000000018</v>
      </c>
      <c r="AP64" s="302">
        <v>1.2107109879963067</v>
      </c>
      <c r="AQ64" s="306">
        <v>11690</v>
      </c>
      <c r="AR64" s="297">
        <v>1422.0000000000018</v>
      </c>
      <c r="AS64" s="311">
        <v>1.1216424294268608</v>
      </c>
      <c r="AU64" s="352">
        <v>58</v>
      </c>
      <c r="AV64" s="289">
        <v>12920</v>
      </c>
      <c r="AW64" s="289">
        <v>14212.000000000002</v>
      </c>
      <c r="AX64" s="297">
        <v>10850</v>
      </c>
      <c r="AY64" s="297">
        <v>3362.0000000000018</v>
      </c>
      <c r="AZ64" s="302">
        <v>1.3098617511520738</v>
      </c>
      <c r="BA64" s="306">
        <v>11710</v>
      </c>
      <c r="BB64" s="297">
        <v>2502.0000000000018</v>
      </c>
      <c r="BC64" s="311">
        <v>1.2136635354397951</v>
      </c>
      <c r="BE64" s="352">
        <v>58</v>
      </c>
      <c r="BF64" s="289">
        <v>13920</v>
      </c>
      <c r="BG64" s="289">
        <v>15312.000000000002</v>
      </c>
      <c r="BH64" s="297">
        <v>11000</v>
      </c>
      <c r="BI64" s="297">
        <v>4312.0000000000018</v>
      </c>
      <c r="BJ64" s="302">
        <v>1.3920000000000001</v>
      </c>
      <c r="BK64" s="306">
        <v>11850</v>
      </c>
      <c r="BL64" s="297">
        <v>3462.0000000000018</v>
      </c>
      <c r="BM64" s="311">
        <v>1.2921518987341774</v>
      </c>
      <c r="BO64" s="352">
        <v>58</v>
      </c>
      <c r="BP64" s="289">
        <v>16420</v>
      </c>
      <c r="BQ64" s="289">
        <v>18062</v>
      </c>
      <c r="BR64" s="297">
        <v>11380</v>
      </c>
      <c r="BS64" s="297">
        <v>6682</v>
      </c>
      <c r="BT64" s="302">
        <v>1.5871704745166959</v>
      </c>
      <c r="BU64" s="306">
        <v>12240</v>
      </c>
      <c r="BV64" s="297">
        <v>5822</v>
      </c>
      <c r="BW64" s="311">
        <v>1.4756535947712419</v>
      </c>
      <c r="BY64" s="352">
        <v>58</v>
      </c>
      <c r="BZ64" s="289">
        <v>18920</v>
      </c>
      <c r="CA64" s="289">
        <v>20812</v>
      </c>
      <c r="CB64" s="297">
        <v>11610</v>
      </c>
      <c r="CC64" s="297">
        <v>9202</v>
      </c>
      <c r="CD64" s="302">
        <v>1.7925925925925925</v>
      </c>
      <c r="CE64" s="306">
        <v>12470</v>
      </c>
      <c r="CF64" s="297">
        <v>8342</v>
      </c>
      <c r="CG64" s="311">
        <v>1.6689655172413793</v>
      </c>
    </row>
    <row r="65" spans="5:85">
      <c r="E65" s="289">
        <v>12000</v>
      </c>
      <c r="G65" s="352">
        <v>59</v>
      </c>
      <c r="H65" s="289">
        <v>10910</v>
      </c>
      <c r="I65" s="289">
        <v>12001.000000000002</v>
      </c>
      <c r="J65" s="297">
        <v>10420</v>
      </c>
      <c r="K65" s="297">
        <v>1581.0000000000018</v>
      </c>
      <c r="L65" s="302">
        <v>1.1517274472168908</v>
      </c>
      <c r="M65" s="306">
        <v>11290</v>
      </c>
      <c r="N65" s="297">
        <v>711.00000000000182</v>
      </c>
      <c r="O65" s="311">
        <v>1.0629760850310011</v>
      </c>
      <c r="Q65" s="352">
        <v>59</v>
      </c>
      <c r="R65" s="289">
        <v>10910</v>
      </c>
      <c r="S65" s="289">
        <v>12001.000000000002</v>
      </c>
      <c r="T65" s="297">
        <v>10430</v>
      </c>
      <c r="U65" s="297">
        <v>1571.0000000000018</v>
      </c>
      <c r="V65" s="302">
        <v>1.1506232023010547</v>
      </c>
      <c r="W65" s="306">
        <v>11300</v>
      </c>
      <c r="X65" s="297">
        <v>701.00000000000182</v>
      </c>
      <c r="Y65" s="311">
        <v>1.0620353982300887</v>
      </c>
      <c r="AA65" s="352">
        <v>59</v>
      </c>
      <c r="AB65" s="289">
        <v>11610</v>
      </c>
      <c r="AC65" s="289">
        <v>12771.000000000002</v>
      </c>
      <c r="AD65" s="297">
        <v>10980</v>
      </c>
      <c r="AE65" s="297">
        <v>1791.0000000000018</v>
      </c>
      <c r="AF65" s="302">
        <v>1.1631147540983608</v>
      </c>
      <c r="AG65" s="306">
        <v>11850</v>
      </c>
      <c r="AH65" s="297">
        <v>921.00000000000182</v>
      </c>
      <c r="AI65" s="311">
        <v>1.0777215189873419</v>
      </c>
      <c r="AK65" s="352">
        <v>59</v>
      </c>
      <c r="AL65" s="289">
        <v>12110</v>
      </c>
      <c r="AM65" s="289">
        <v>13321.000000000002</v>
      </c>
      <c r="AN65" s="297">
        <v>11030</v>
      </c>
      <c r="AO65" s="297">
        <v>2291.0000000000018</v>
      </c>
      <c r="AP65" s="302">
        <v>1.2077062556663647</v>
      </c>
      <c r="AQ65" s="306">
        <v>11900</v>
      </c>
      <c r="AR65" s="297">
        <v>1421.0000000000018</v>
      </c>
      <c r="AS65" s="311">
        <v>1.1194117647058826</v>
      </c>
      <c r="AU65" s="352">
        <v>59</v>
      </c>
      <c r="AV65" s="289">
        <v>13110</v>
      </c>
      <c r="AW65" s="289">
        <v>14421.000000000002</v>
      </c>
      <c r="AX65" s="297">
        <v>11050</v>
      </c>
      <c r="AY65" s="297">
        <v>3371.0000000000018</v>
      </c>
      <c r="AZ65" s="302">
        <v>1.3050678733031675</v>
      </c>
      <c r="BA65" s="306">
        <v>11920</v>
      </c>
      <c r="BB65" s="297">
        <v>2501.0000000000018</v>
      </c>
      <c r="BC65" s="311">
        <v>1.2098154362416109</v>
      </c>
      <c r="BE65" s="352">
        <v>59</v>
      </c>
      <c r="BF65" s="289">
        <v>14110</v>
      </c>
      <c r="BG65" s="289">
        <v>15521.000000000002</v>
      </c>
      <c r="BH65" s="297">
        <v>11190</v>
      </c>
      <c r="BI65" s="297">
        <v>4331.0000000000018</v>
      </c>
      <c r="BJ65" s="302">
        <v>1.3870420017873102</v>
      </c>
      <c r="BK65" s="306">
        <v>12060</v>
      </c>
      <c r="BL65" s="297">
        <v>3461.0000000000018</v>
      </c>
      <c r="BM65" s="311">
        <v>1.2869817578772804</v>
      </c>
      <c r="BO65" s="352">
        <v>59</v>
      </c>
      <c r="BP65" s="289">
        <v>16610</v>
      </c>
      <c r="BQ65" s="289">
        <v>18271</v>
      </c>
      <c r="BR65" s="297">
        <v>11580</v>
      </c>
      <c r="BS65" s="297">
        <v>6691</v>
      </c>
      <c r="BT65" s="302">
        <v>1.5778065630397236</v>
      </c>
      <c r="BU65" s="306">
        <v>12450</v>
      </c>
      <c r="BV65" s="297">
        <v>5821</v>
      </c>
      <c r="BW65" s="311">
        <v>1.4675502008032129</v>
      </c>
      <c r="BY65" s="352">
        <v>59</v>
      </c>
      <c r="BZ65" s="289">
        <v>19110</v>
      </c>
      <c r="CA65" s="289">
        <v>21021</v>
      </c>
      <c r="CB65" s="297">
        <v>11810</v>
      </c>
      <c r="CC65" s="297">
        <v>9211</v>
      </c>
      <c r="CD65" s="302">
        <v>1.7799322607959356</v>
      </c>
      <c r="CE65" s="306">
        <v>12680</v>
      </c>
      <c r="CF65" s="297">
        <v>8341</v>
      </c>
      <c r="CG65" s="311">
        <v>1.6578075709779181</v>
      </c>
    </row>
    <row r="66" spans="5:85">
      <c r="E66" s="289">
        <v>12210</v>
      </c>
      <c r="G66" s="352">
        <v>60</v>
      </c>
      <c r="H66" s="289">
        <v>11100</v>
      </c>
      <c r="I66" s="289">
        <v>12210.000000000002</v>
      </c>
      <c r="J66" s="297">
        <v>10610</v>
      </c>
      <c r="K66" s="297">
        <v>1600.0000000000018</v>
      </c>
      <c r="L66" s="302">
        <v>1.1508011310084827</v>
      </c>
      <c r="M66" s="306">
        <v>11490</v>
      </c>
      <c r="N66" s="297">
        <v>720.00000000000182</v>
      </c>
      <c r="O66" s="311">
        <v>1.0626631853785902</v>
      </c>
      <c r="Q66" s="352">
        <v>60</v>
      </c>
      <c r="R66" s="289">
        <v>11100</v>
      </c>
      <c r="S66" s="289">
        <v>12210.000000000002</v>
      </c>
      <c r="T66" s="297">
        <v>10620</v>
      </c>
      <c r="U66" s="297">
        <v>1590.0000000000018</v>
      </c>
      <c r="V66" s="302">
        <v>1.1497175141242939</v>
      </c>
      <c r="W66" s="306">
        <v>11500</v>
      </c>
      <c r="X66" s="297">
        <v>710.00000000000182</v>
      </c>
      <c r="Y66" s="311">
        <v>1.0617391304347827</v>
      </c>
      <c r="AA66" s="352">
        <v>60</v>
      </c>
      <c r="AB66" s="289">
        <v>11800</v>
      </c>
      <c r="AC66" s="289">
        <v>12980.000000000002</v>
      </c>
      <c r="AD66" s="297">
        <v>11180</v>
      </c>
      <c r="AE66" s="297">
        <v>1800.0000000000018</v>
      </c>
      <c r="AF66" s="302">
        <v>1.1610017889087658</v>
      </c>
      <c r="AG66" s="306">
        <v>12060</v>
      </c>
      <c r="AH66" s="297">
        <v>920.00000000000182</v>
      </c>
      <c r="AI66" s="311">
        <v>1.076285240464345</v>
      </c>
      <c r="AK66" s="352">
        <v>60</v>
      </c>
      <c r="AL66" s="289">
        <v>12300</v>
      </c>
      <c r="AM66" s="289">
        <v>13530.000000000002</v>
      </c>
      <c r="AN66" s="297">
        <v>11230</v>
      </c>
      <c r="AO66" s="297">
        <v>2300.0000000000018</v>
      </c>
      <c r="AP66" s="302">
        <v>1.2048085485307214</v>
      </c>
      <c r="AQ66" s="306">
        <v>12110</v>
      </c>
      <c r="AR66" s="297">
        <v>1420.0000000000018</v>
      </c>
      <c r="AS66" s="311">
        <v>1.1172584640792735</v>
      </c>
      <c r="AU66" s="352">
        <v>60</v>
      </c>
      <c r="AV66" s="289">
        <v>13300</v>
      </c>
      <c r="AW66" s="289">
        <v>14630.000000000002</v>
      </c>
      <c r="AX66" s="297">
        <v>11250</v>
      </c>
      <c r="AY66" s="297">
        <v>3380.0000000000018</v>
      </c>
      <c r="AZ66" s="302">
        <v>1.3004444444444445</v>
      </c>
      <c r="BA66" s="306">
        <v>12130</v>
      </c>
      <c r="BB66" s="297">
        <v>2500.0000000000018</v>
      </c>
      <c r="BC66" s="311">
        <v>1.206100577081616</v>
      </c>
      <c r="BE66" s="352">
        <v>60</v>
      </c>
      <c r="BF66" s="289">
        <v>14300</v>
      </c>
      <c r="BG66" s="289">
        <v>15730.000000000002</v>
      </c>
      <c r="BH66" s="297">
        <v>11390</v>
      </c>
      <c r="BI66" s="297">
        <v>4340.0000000000018</v>
      </c>
      <c r="BJ66" s="302">
        <v>1.3810359964881476</v>
      </c>
      <c r="BK66" s="306">
        <v>12270</v>
      </c>
      <c r="BL66" s="297">
        <v>3460.0000000000018</v>
      </c>
      <c r="BM66" s="311">
        <v>1.2819885900570498</v>
      </c>
      <c r="BO66" s="352">
        <v>60</v>
      </c>
      <c r="BP66" s="289">
        <v>16800</v>
      </c>
      <c r="BQ66" s="289">
        <v>18480</v>
      </c>
      <c r="BR66" s="297">
        <v>11780</v>
      </c>
      <c r="BS66" s="297">
        <v>6700</v>
      </c>
      <c r="BT66" s="302">
        <v>1.5687606112054329</v>
      </c>
      <c r="BU66" s="306">
        <v>12660</v>
      </c>
      <c r="BV66" s="297">
        <v>5820</v>
      </c>
      <c r="BW66" s="311">
        <v>1.4597156398104265</v>
      </c>
      <c r="BY66" s="352">
        <v>60</v>
      </c>
      <c r="BZ66" s="289">
        <v>19300</v>
      </c>
      <c r="CA66" s="289">
        <v>21230</v>
      </c>
      <c r="CB66" s="297">
        <v>12010</v>
      </c>
      <c r="CC66" s="297">
        <v>9220</v>
      </c>
      <c r="CD66" s="302">
        <v>1.7676935886761032</v>
      </c>
      <c r="CE66" s="306">
        <v>12890</v>
      </c>
      <c r="CF66" s="297">
        <v>8340</v>
      </c>
      <c r="CG66" s="311">
        <v>1.6470131885182311</v>
      </c>
    </row>
    <row r="67" spans="5:85">
      <c r="E67" s="289">
        <v>12410</v>
      </c>
      <c r="G67" s="352">
        <v>61</v>
      </c>
      <c r="H67" s="289">
        <v>11290</v>
      </c>
      <c r="I67" s="289">
        <v>12419.000000000002</v>
      </c>
      <c r="J67" s="297">
        <v>10800</v>
      </c>
      <c r="K67" s="297">
        <v>1619.0000000000018</v>
      </c>
      <c r="L67" s="302">
        <v>1.1499074074074076</v>
      </c>
      <c r="M67" s="306">
        <v>11690</v>
      </c>
      <c r="N67" s="297">
        <v>729.00000000000182</v>
      </c>
      <c r="O67" s="311">
        <v>1.0623609923011121</v>
      </c>
      <c r="Q67" s="352">
        <v>61</v>
      </c>
      <c r="R67" s="289">
        <v>11290</v>
      </c>
      <c r="S67" s="289">
        <v>12419.000000000002</v>
      </c>
      <c r="T67" s="297">
        <v>10810</v>
      </c>
      <c r="U67" s="297">
        <v>1609.0000000000018</v>
      </c>
      <c r="V67" s="302">
        <v>1.1488436632747459</v>
      </c>
      <c r="W67" s="306">
        <v>11700</v>
      </c>
      <c r="X67" s="297">
        <v>719.00000000000182</v>
      </c>
      <c r="Y67" s="311">
        <v>1.0614529914529915</v>
      </c>
      <c r="AA67" s="352">
        <v>61</v>
      </c>
      <c r="AB67" s="289">
        <v>11990</v>
      </c>
      <c r="AC67" s="289">
        <v>13189.000000000002</v>
      </c>
      <c r="AD67" s="297">
        <v>11380</v>
      </c>
      <c r="AE67" s="297">
        <v>1809.0000000000018</v>
      </c>
      <c r="AF67" s="302">
        <v>1.1589630931458701</v>
      </c>
      <c r="AG67" s="306">
        <v>12270</v>
      </c>
      <c r="AH67" s="297">
        <v>919.00000000000182</v>
      </c>
      <c r="AI67" s="311">
        <v>1.0748981255093726</v>
      </c>
      <c r="AK67" s="352">
        <v>61</v>
      </c>
      <c r="AL67" s="289">
        <v>12490</v>
      </c>
      <c r="AM67" s="289">
        <v>13739.000000000002</v>
      </c>
      <c r="AN67" s="297">
        <v>11420</v>
      </c>
      <c r="AO67" s="297">
        <v>2319.0000000000018</v>
      </c>
      <c r="AP67" s="302">
        <v>1.2030647985989493</v>
      </c>
      <c r="AQ67" s="306">
        <v>12320</v>
      </c>
      <c r="AR67" s="297">
        <v>1419.0000000000018</v>
      </c>
      <c r="AS67" s="311">
        <v>1.1151785714285716</v>
      </c>
      <c r="AU67" s="352">
        <v>61</v>
      </c>
      <c r="AV67" s="289">
        <v>13490</v>
      </c>
      <c r="AW67" s="289">
        <v>14839.000000000002</v>
      </c>
      <c r="AX67" s="297">
        <v>11450</v>
      </c>
      <c r="AY67" s="297">
        <v>3389.0000000000018</v>
      </c>
      <c r="AZ67" s="302">
        <v>1.2959825327510919</v>
      </c>
      <c r="BA67" s="306">
        <v>12340</v>
      </c>
      <c r="BB67" s="297">
        <v>2499.0000000000018</v>
      </c>
      <c r="BC67" s="311">
        <v>1.2025121555915723</v>
      </c>
      <c r="BE67" s="352">
        <v>61</v>
      </c>
      <c r="BF67" s="289">
        <v>14490</v>
      </c>
      <c r="BG67" s="289">
        <v>15939.000000000002</v>
      </c>
      <c r="BH67" s="297">
        <v>11590</v>
      </c>
      <c r="BI67" s="297">
        <v>4349.0000000000018</v>
      </c>
      <c r="BJ67" s="302">
        <v>1.375237273511648</v>
      </c>
      <c r="BK67" s="306">
        <v>12480</v>
      </c>
      <c r="BL67" s="297">
        <v>3459.0000000000018</v>
      </c>
      <c r="BM67" s="311">
        <v>1.2771634615384617</v>
      </c>
      <c r="BO67" s="352">
        <v>61</v>
      </c>
      <c r="BP67" s="289">
        <v>16990</v>
      </c>
      <c r="BQ67" s="289">
        <v>18689</v>
      </c>
      <c r="BR67" s="297">
        <v>11970</v>
      </c>
      <c r="BS67" s="297">
        <v>6719</v>
      </c>
      <c r="BT67" s="302">
        <v>1.5613199665831246</v>
      </c>
      <c r="BU67" s="306">
        <v>12870</v>
      </c>
      <c r="BV67" s="297">
        <v>5819</v>
      </c>
      <c r="BW67" s="311">
        <v>1.4521367521367521</v>
      </c>
      <c r="BY67" s="352">
        <v>61</v>
      </c>
      <c r="BZ67" s="289">
        <v>19490</v>
      </c>
      <c r="CA67" s="289">
        <v>21439</v>
      </c>
      <c r="CB67" s="297">
        <v>12210</v>
      </c>
      <c r="CC67" s="297">
        <v>9229</v>
      </c>
      <c r="CD67" s="302">
        <v>1.7558558558558559</v>
      </c>
      <c r="CE67" s="306">
        <v>13100</v>
      </c>
      <c r="CF67" s="297">
        <v>8339</v>
      </c>
      <c r="CG67" s="311">
        <v>1.6365648854961832</v>
      </c>
    </row>
    <row r="68" spans="5:85">
      <c r="E68" s="289">
        <v>12620</v>
      </c>
      <c r="G68" s="352">
        <v>62</v>
      </c>
      <c r="H68" s="289">
        <v>11480</v>
      </c>
      <c r="I68" s="289">
        <v>12628.000000000002</v>
      </c>
      <c r="J68" s="297">
        <v>10980</v>
      </c>
      <c r="K68" s="297">
        <v>1648.0000000000018</v>
      </c>
      <c r="L68" s="302">
        <v>1.1500910746812387</v>
      </c>
      <c r="M68" s="306">
        <v>11890</v>
      </c>
      <c r="N68" s="297">
        <v>738.00000000000182</v>
      </c>
      <c r="O68" s="311">
        <v>1.0620689655172415</v>
      </c>
      <c r="Q68" s="352">
        <v>62</v>
      </c>
      <c r="R68" s="289">
        <v>11480</v>
      </c>
      <c r="S68" s="289">
        <v>12628.000000000002</v>
      </c>
      <c r="T68" s="297">
        <v>11000</v>
      </c>
      <c r="U68" s="297">
        <v>1628.0000000000018</v>
      </c>
      <c r="V68" s="302">
        <v>1.1480000000000001</v>
      </c>
      <c r="W68" s="306">
        <v>11900</v>
      </c>
      <c r="X68" s="297">
        <v>728.00000000000182</v>
      </c>
      <c r="Y68" s="311">
        <v>1.0611764705882354</v>
      </c>
      <c r="AA68" s="352">
        <v>62</v>
      </c>
      <c r="AB68" s="289">
        <v>12180</v>
      </c>
      <c r="AC68" s="289">
        <v>13398.000000000002</v>
      </c>
      <c r="AD68" s="297">
        <v>11580</v>
      </c>
      <c r="AE68" s="297">
        <v>1818.0000000000018</v>
      </c>
      <c r="AF68" s="302">
        <v>1.1569948186528498</v>
      </c>
      <c r="AG68" s="306">
        <v>12480</v>
      </c>
      <c r="AH68" s="297">
        <v>918.00000000000182</v>
      </c>
      <c r="AI68" s="311">
        <v>1.0735576923076924</v>
      </c>
      <c r="AK68" s="352">
        <v>62</v>
      </c>
      <c r="AL68" s="289">
        <v>12680</v>
      </c>
      <c r="AM68" s="289">
        <v>13948.000000000002</v>
      </c>
      <c r="AN68" s="297">
        <v>11620</v>
      </c>
      <c r="AO68" s="297">
        <v>2328.0000000000018</v>
      </c>
      <c r="AP68" s="302">
        <v>1.2003442340791739</v>
      </c>
      <c r="AQ68" s="306">
        <v>12520</v>
      </c>
      <c r="AR68" s="297">
        <v>1428.0000000000018</v>
      </c>
      <c r="AS68" s="311">
        <v>1.1140575079872206</v>
      </c>
      <c r="AU68" s="352">
        <v>62</v>
      </c>
      <c r="AV68" s="289">
        <v>13680</v>
      </c>
      <c r="AW68" s="289">
        <v>15048.000000000002</v>
      </c>
      <c r="AX68" s="297">
        <v>11640</v>
      </c>
      <c r="AY68" s="297">
        <v>3408.0000000000018</v>
      </c>
      <c r="AZ68" s="302">
        <v>1.2927835051546392</v>
      </c>
      <c r="BA68" s="306">
        <v>12550</v>
      </c>
      <c r="BB68" s="297">
        <v>2498.0000000000018</v>
      </c>
      <c r="BC68" s="311">
        <v>1.1990438247011954</v>
      </c>
      <c r="BE68" s="352">
        <v>62</v>
      </c>
      <c r="BF68" s="289">
        <v>14680</v>
      </c>
      <c r="BG68" s="289">
        <v>16148.000000000002</v>
      </c>
      <c r="BH68" s="297">
        <v>11790</v>
      </c>
      <c r="BI68" s="297">
        <v>4358.0000000000018</v>
      </c>
      <c r="BJ68" s="302">
        <v>1.3696352841391011</v>
      </c>
      <c r="BK68" s="306">
        <v>12690</v>
      </c>
      <c r="BL68" s="297">
        <v>3458.0000000000018</v>
      </c>
      <c r="BM68" s="311">
        <v>1.2724980299448385</v>
      </c>
      <c r="BO68" s="352">
        <v>62</v>
      </c>
      <c r="BP68" s="289">
        <v>17180</v>
      </c>
      <c r="BQ68" s="289">
        <v>18898</v>
      </c>
      <c r="BR68" s="297">
        <v>12170</v>
      </c>
      <c r="BS68" s="297">
        <v>6728</v>
      </c>
      <c r="BT68" s="302">
        <v>1.5528348397699261</v>
      </c>
      <c r="BU68" s="306">
        <v>13070</v>
      </c>
      <c r="BV68" s="297">
        <v>5828</v>
      </c>
      <c r="BW68" s="311">
        <v>1.4459066564651875</v>
      </c>
      <c r="BY68" s="352">
        <v>62</v>
      </c>
      <c r="BZ68" s="289">
        <v>19680</v>
      </c>
      <c r="CA68" s="289">
        <v>21648</v>
      </c>
      <c r="CB68" s="297">
        <v>12400</v>
      </c>
      <c r="CC68" s="297">
        <v>9248</v>
      </c>
      <c r="CD68" s="302">
        <v>1.7458064516129033</v>
      </c>
      <c r="CE68" s="306">
        <v>13310</v>
      </c>
      <c r="CF68" s="297">
        <v>8338</v>
      </c>
      <c r="CG68" s="311">
        <v>1.6264462809917355</v>
      </c>
    </row>
    <row r="69" spans="5:85">
      <c r="E69" s="289">
        <v>12830</v>
      </c>
      <c r="G69" s="352">
        <v>63</v>
      </c>
      <c r="H69" s="289">
        <v>11670</v>
      </c>
      <c r="I69" s="289">
        <v>12837.000000000002</v>
      </c>
      <c r="J69" s="297">
        <v>11170</v>
      </c>
      <c r="K69" s="297">
        <v>1667.0000000000018</v>
      </c>
      <c r="L69" s="302">
        <v>1.1492390331244406</v>
      </c>
      <c r="M69" s="306">
        <v>12080</v>
      </c>
      <c r="N69" s="297">
        <v>757.00000000000182</v>
      </c>
      <c r="O69" s="311">
        <v>1.0626655629139075</v>
      </c>
      <c r="Q69" s="352">
        <v>63</v>
      </c>
      <c r="R69" s="289">
        <v>11670</v>
      </c>
      <c r="S69" s="289">
        <v>12837.000000000002</v>
      </c>
      <c r="T69" s="297">
        <v>11180</v>
      </c>
      <c r="U69" s="297">
        <v>1657.0000000000018</v>
      </c>
      <c r="V69" s="302">
        <v>1.1482110912343473</v>
      </c>
      <c r="W69" s="306">
        <v>12100</v>
      </c>
      <c r="X69" s="297">
        <v>737.00000000000182</v>
      </c>
      <c r="Y69" s="311">
        <v>1.060909090909091</v>
      </c>
      <c r="AA69" s="352">
        <v>63</v>
      </c>
      <c r="AB69" s="289">
        <v>12370</v>
      </c>
      <c r="AC69" s="289">
        <v>13607.000000000002</v>
      </c>
      <c r="AD69" s="297">
        <v>11780</v>
      </c>
      <c r="AE69" s="297">
        <v>1827.0000000000018</v>
      </c>
      <c r="AF69" s="302">
        <v>1.1550933786078099</v>
      </c>
      <c r="AG69" s="306">
        <v>12690</v>
      </c>
      <c r="AH69" s="297">
        <v>917.00000000000182</v>
      </c>
      <c r="AI69" s="311">
        <v>1.0722616233254532</v>
      </c>
      <c r="AK69" s="352">
        <v>63</v>
      </c>
      <c r="AL69" s="289">
        <v>12870</v>
      </c>
      <c r="AM69" s="289">
        <v>14157.000000000002</v>
      </c>
      <c r="AN69" s="297">
        <v>11820</v>
      </c>
      <c r="AO69" s="297">
        <v>2337.0000000000018</v>
      </c>
      <c r="AP69" s="302">
        <v>1.1977157360406092</v>
      </c>
      <c r="AQ69" s="306">
        <v>12730</v>
      </c>
      <c r="AR69" s="297">
        <v>1427.0000000000018</v>
      </c>
      <c r="AS69" s="311">
        <v>1.1120974076983505</v>
      </c>
      <c r="AU69" s="352">
        <v>63</v>
      </c>
      <c r="AV69" s="289">
        <v>13870</v>
      </c>
      <c r="AW69" s="289">
        <v>15257.000000000002</v>
      </c>
      <c r="AX69" s="297">
        <v>11840</v>
      </c>
      <c r="AY69" s="297">
        <v>3417.0000000000018</v>
      </c>
      <c r="AZ69" s="302">
        <v>1.2885979729729731</v>
      </c>
      <c r="BA69" s="306">
        <v>12760</v>
      </c>
      <c r="BB69" s="297">
        <v>2497.0000000000018</v>
      </c>
      <c r="BC69" s="311">
        <v>1.1956896551724139</v>
      </c>
      <c r="BE69" s="352">
        <v>63</v>
      </c>
      <c r="BF69" s="289">
        <v>14870</v>
      </c>
      <c r="BG69" s="289">
        <v>16357.000000000002</v>
      </c>
      <c r="BH69" s="297">
        <v>11990</v>
      </c>
      <c r="BI69" s="297">
        <v>4367.0000000000018</v>
      </c>
      <c r="BJ69" s="302">
        <v>1.3642201834862386</v>
      </c>
      <c r="BK69" s="306">
        <v>12900</v>
      </c>
      <c r="BL69" s="297">
        <v>3457.0000000000018</v>
      </c>
      <c r="BM69" s="311">
        <v>1.2679844961240312</v>
      </c>
      <c r="BO69" s="352">
        <v>63</v>
      </c>
      <c r="BP69" s="289">
        <v>17370</v>
      </c>
      <c r="BQ69" s="289">
        <v>19107</v>
      </c>
      <c r="BR69" s="297">
        <v>12370</v>
      </c>
      <c r="BS69" s="297">
        <v>6737</v>
      </c>
      <c r="BT69" s="302">
        <v>1.5446240905416331</v>
      </c>
      <c r="BU69" s="306">
        <v>13280</v>
      </c>
      <c r="BV69" s="297">
        <v>5827</v>
      </c>
      <c r="BW69" s="311">
        <v>1.4387801204819277</v>
      </c>
      <c r="BY69" s="352">
        <v>63</v>
      </c>
      <c r="BZ69" s="289">
        <v>19870</v>
      </c>
      <c r="CA69" s="289">
        <v>21857</v>
      </c>
      <c r="CB69" s="297">
        <v>12600</v>
      </c>
      <c r="CC69" s="297">
        <v>9257</v>
      </c>
      <c r="CD69" s="302">
        <v>1.7346825396825396</v>
      </c>
      <c r="CE69" s="306">
        <v>13510</v>
      </c>
      <c r="CF69" s="297">
        <v>8347</v>
      </c>
      <c r="CG69" s="311">
        <v>1.617838638045892</v>
      </c>
    </row>
    <row r="70" spans="5:85">
      <c r="E70" s="289">
        <v>13040</v>
      </c>
      <c r="G70" s="352">
        <v>64</v>
      </c>
      <c r="H70" s="289">
        <v>11860</v>
      </c>
      <c r="I70" s="289">
        <v>13046.000000000002</v>
      </c>
      <c r="J70" s="297">
        <v>11360</v>
      </c>
      <c r="K70" s="297">
        <v>1686.0000000000018</v>
      </c>
      <c r="L70" s="302">
        <v>1.1484154929577466</v>
      </c>
      <c r="M70" s="306">
        <v>12280</v>
      </c>
      <c r="N70" s="297">
        <v>766.00000000000182</v>
      </c>
      <c r="O70" s="311">
        <v>1.0623778501628667</v>
      </c>
      <c r="Q70" s="352">
        <v>64</v>
      </c>
      <c r="R70" s="289">
        <v>11860</v>
      </c>
      <c r="S70" s="289">
        <v>13046.000000000002</v>
      </c>
      <c r="T70" s="297">
        <v>11370</v>
      </c>
      <c r="U70" s="297">
        <v>1676.0000000000018</v>
      </c>
      <c r="V70" s="302">
        <v>1.1474054529463502</v>
      </c>
      <c r="W70" s="306">
        <v>12290</v>
      </c>
      <c r="X70" s="297">
        <v>756.00000000000182</v>
      </c>
      <c r="Y70" s="311">
        <v>1.0615134255492271</v>
      </c>
      <c r="AA70" s="352">
        <v>64</v>
      </c>
      <c r="AB70" s="289">
        <v>12560</v>
      </c>
      <c r="AC70" s="289">
        <v>13816.000000000002</v>
      </c>
      <c r="AD70" s="297">
        <v>11970</v>
      </c>
      <c r="AE70" s="297">
        <v>1846.0000000000018</v>
      </c>
      <c r="AF70" s="302">
        <v>1.1542188805346703</v>
      </c>
      <c r="AG70" s="306">
        <v>12900</v>
      </c>
      <c r="AH70" s="297">
        <v>916.00000000000182</v>
      </c>
      <c r="AI70" s="311">
        <v>1.0710077519379846</v>
      </c>
      <c r="AK70" s="352">
        <v>64</v>
      </c>
      <c r="AL70" s="289">
        <v>13060</v>
      </c>
      <c r="AM70" s="289">
        <v>14366.000000000002</v>
      </c>
      <c r="AN70" s="297">
        <v>12020</v>
      </c>
      <c r="AO70" s="297">
        <v>2346.0000000000018</v>
      </c>
      <c r="AP70" s="302">
        <v>1.1951747088186357</v>
      </c>
      <c r="AQ70" s="306">
        <v>12940</v>
      </c>
      <c r="AR70" s="297">
        <v>1426.0000000000018</v>
      </c>
      <c r="AS70" s="311">
        <v>1.1102009273570326</v>
      </c>
      <c r="AU70" s="352">
        <v>64</v>
      </c>
      <c r="AV70" s="289">
        <v>14060</v>
      </c>
      <c r="AW70" s="289">
        <v>15466.000000000002</v>
      </c>
      <c r="AX70" s="297">
        <v>12040</v>
      </c>
      <c r="AY70" s="297">
        <v>3426.0000000000018</v>
      </c>
      <c r="AZ70" s="302">
        <v>1.2845514950166115</v>
      </c>
      <c r="BA70" s="306">
        <v>12960</v>
      </c>
      <c r="BB70" s="297">
        <v>2506.0000000000018</v>
      </c>
      <c r="BC70" s="311">
        <v>1.1933641975308644</v>
      </c>
      <c r="BE70" s="352">
        <v>64</v>
      </c>
      <c r="BF70" s="289">
        <v>15060</v>
      </c>
      <c r="BG70" s="289">
        <v>16566</v>
      </c>
      <c r="BH70" s="297">
        <v>12180</v>
      </c>
      <c r="BI70" s="297">
        <v>4386</v>
      </c>
      <c r="BJ70" s="302">
        <v>1.3600985221674877</v>
      </c>
      <c r="BK70" s="306">
        <v>13110</v>
      </c>
      <c r="BL70" s="297">
        <v>3456</v>
      </c>
      <c r="BM70" s="311">
        <v>1.2636155606407322</v>
      </c>
      <c r="BO70" s="352">
        <v>64</v>
      </c>
      <c r="BP70" s="289">
        <v>17560</v>
      </c>
      <c r="BQ70" s="289">
        <v>19316</v>
      </c>
      <c r="BR70" s="297">
        <v>12570</v>
      </c>
      <c r="BS70" s="297">
        <v>6746</v>
      </c>
      <c r="BT70" s="302">
        <v>1.5366746221161496</v>
      </c>
      <c r="BU70" s="306">
        <v>13490</v>
      </c>
      <c r="BV70" s="297">
        <v>5826</v>
      </c>
      <c r="BW70" s="311">
        <v>1.4318754633061528</v>
      </c>
      <c r="BY70" s="352">
        <v>64</v>
      </c>
      <c r="BZ70" s="289">
        <v>20060</v>
      </c>
      <c r="CA70" s="289">
        <v>22066</v>
      </c>
      <c r="CB70" s="297">
        <v>12800</v>
      </c>
      <c r="CC70" s="297">
        <v>9266</v>
      </c>
      <c r="CD70" s="302">
        <v>1.72390625</v>
      </c>
      <c r="CE70" s="306">
        <v>13720</v>
      </c>
      <c r="CF70" s="297">
        <v>8346</v>
      </c>
      <c r="CG70" s="311">
        <v>1.6083090379008746</v>
      </c>
    </row>
    <row r="71" spans="5:85">
      <c r="E71" s="289">
        <v>13250</v>
      </c>
      <c r="G71" s="352">
        <v>65</v>
      </c>
      <c r="H71" s="289">
        <v>12050</v>
      </c>
      <c r="I71" s="289">
        <v>13255.000000000002</v>
      </c>
      <c r="J71" s="297">
        <v>11550</v>
      </c>
      <c r="K71" s="297">
        <v>1705.0000000000018</v>
      </c>
      <c r="L71" s="302">
        <v>1.1476190476190478</v>
      </c>
      <c r="M71" s="306">
        <v>12480</v>
      </c>
      <c r="N71" s="297">
        <v>775.00000000000182</v>
      </c>
      <c r="O71" s="311">
        <v>1.062099358974359</v>
      </c>
      <c r="Q71" s="352">
        <v>65</v>
      </c>
      <c r="R71" s="289">
        <v>12050</v>
      </c>
      <c r="S71" s="289">
        <v>13255.000000000002</v>
      </c>
      <c r="T71" s="297">
        <v>11560</v>
      </c>
      <c r="U71" s="297">
        <v>1695.0000000000018</v>
      </c>
      <c r="V71" s="302">
        <v>1.1466262975778547</v>
      </c>
      <c r="W71" s="306">
        <v>12490</v>
      </c>
      <c r="X71" s="297">
        <v>765.00000000000182</v>
      </c>
      <c r="Y71" s="311">
        <v>1.0612489991993597</v>
      </c>
      <c r="AA71" s="352">
        <v>65</v>
      </c>
      <c r="AB71" s="289">
        <v>12750</v>
      </c>
      <c r="AC71" s="289">
        <v>14025.000000000002</v>
      </c>
      <c r="AD71" s="297">
        <v>12170</v>
      </c>
      <c r="AE71" s="297">
        <v>1855.0000000000018</v>
      </c>
      <c r="AF71" s="302">
        <v>1.1524239934264586</v>
      </c>
      <c r="AG71" s="306">
        <v>13110</v>
      </c>
      <c r="AH71" s="297">
        <v>915.00000000000182</v>
      </c>
      <c r="AI71" s="311">
        <v>1.0697940503432495</v>
      </c>
      <c r="AK71" s="352">
        <v>65</v>
      </c>
      <c r="AL71" s="289">
        <v>13250</v>
      </c>
      <c r="AM71" s="289">
        <v>14575.000000000002</v>
      </c>
      <c r="AN71" s="297">
        <v>12220</v>
      </c>
      <c r="AO71" s="297">
        <v>2355.0000000000018</v>
      </c>
      <c r="AP71" s="302">
        <v>1.1927168576104747</v>
      </c>
      <c r="AQ71" s="306">
        <v>13150</v>
      </c>
      <c r="AR71" s="297">
        <v>1425.0000000000018</v>
      </c>
      <c r="AS71" s="311">
        <v>1.1083650190114069</v>
      </c>
      <c r="AU71" s="352">
        <v>65</v>
      </c>
      <c r="AV71" s="289">
        <v>14250</v>
      </c>
      <c r="AW71" s="289">
        <v>15675.000000000002</v>
      </c>
      <c r="AX71" s="297">
        <v>12240</v>
      </c>
      <c r="AY71" s="297">
        <v>3435.0000000000018</v>
      </c>
      <c r="AZ71" s="302">
        <v>1.2806372549019609</v>
      </c>
      <c r="BA71" s="306">
        <v>13170</v>
      </c>
      <c r="BB71" s="297">
        <v>2505.0000000000018</v>
      </c>
      <c r="BC71" s="311">
        <v>1.1902050113895217</v>
      </c>
      <c r="BE71" s="352">
        <v>65</v>
      </c>
      <c r="BF71" s="289">
        <v>15250</v>
      </c>
      <c r="BG71" s="289">
        <v>16775</v>
      </c>
      <c r="BH71" s="297">
        <v>12380</v>
      </c>
      <c r="BI71" s="297">
        <v>4395</v>
      </c>
      <c r="BJ71" s="302">
        <v>1.3550080775444264</v>
      </c>
      <c r="BK71" s="306">
        <v>13320</v>
      </c>
      <c r="BL71" s="297">
        <v>3455</v>
      </c>
      <c r="BM71" s="311">
        <v>1.2593843843843844</v>
      </c>
      <c r="BO71" s="352">
        <v>65</v>
      </c>
      <c r="BP71" s="289">
        <v>17750</v>
      </c>
      <c r="BQ71" s="289">
        <v>19525</v>
      </c>
      <c r="BR71" s="297">
        <v>12770</v>
      </c>
      <c r="BS71" s="297">
        <v>6755</v>
      </c>
      <c r="BT71" s="302">
        <v>1.5289741581832419</v>
      </c>
      <c r="BU71" s="306">
        <v>13700</v>
      </c>
      <c r="BV71" s="297">
        <v>5825</v>
      </c>
      <c r="BW71" s="311">
        <v>1.4251824817518248</v>
      </c>
      <c r="BY71" s="352">
        <v>65</v>
      </c>
      <c r="BZ71" s="289">
        <v>20250</v>
      </c>
      <c r="CA71" s="289">
        <v>22275</v>
      </c>
      <c r="CB71" s="297">
        <v>13000</v>
      </c>
      <c r="CC71" s="297">
        <v>9275</v>
      </c>
      <c r="CD71" s="302">
        <v>1.7134615384615384</v>
      </c>
      <c r="CE71" s="306">
        <v>13930</v>
      </c>
      <c r="CF71" s="297">
        <v>8345</v>
      </c>
      <c r="CG71" s="311">
        <v>1.5990667623833452</v>
      </c>
    </row>
    <row r="72" spans="5:85">
      <c r="E72" s="289">
        <v>13460</v>
      </c>
      <c r="G72" s="352">
        <v>66</v>
      </c>
      <c r="H72" s="289">
        <v>12240</v>
      </c>
      <c r="I72" s="289">
        <v>13464.000000000002</v>
      </c>
      <c r="J72" s="297">
        <v>11730</v>
      </c>
      <c r="K72" s="297">
        <v>1734.0000000000018</v>
      </c>
      <c r="L72" s="302">
        <v>1.147826086956522</v>
      </c>
      <c r="M72" s="306">
        <v>12680</v>
      </c>
      <c r="N72" s="297">
        <v>784.00000000000182</v>
      </c>
      <c r="O72" s="311">
        <v>1.0618296529968456</v>
      </c>
      <c r="Q72" s="352">
        <v>66</v>
      </c>
      <c r="R72" s="289">
        <v>12240</v>
      </c>
      <c r="S72" s="289">
        <v>13464.000000000002</v>
      </c>
      <c r="T72" s="297">
        <v>11740</v>
      </c>
      <c r="U72" s="297">
        <v>1724.0000000000018</v>
      </c>
      <c r="V72" s="302">
        <v>1.146848381601363</v>
      </c>
      <c r="W72" s="306">
        <v>12690</v>
      </c>
      <c r="X72" s="297">
        <v>774.00000000000182</v>
      </c>
      <c r="Y72" s="311">
        <v>1.0609929078014186</v>
      </c>
      <c r="AA72" s="352">
        <v>66</v>
      </c>
      <c r="AB72" s="289">
        <v>12940</v>
      </c>
      <c r="AC72" s="289">
        <v>14234.000000000002</v>
      </c>
      <c r="AD72" s="297">
        <v>12370</v>
      </c>
      <c r="AE72" s="297">
        <v>1864.0000000000018</v>
      </c>
      <c r="AF72" s="302">
        <v>1.1506871463217463</v>
      </c>
      <c r="AG72" s="306">
        <v>13320</v>
      </c>
      <c r="AH72" s="297">
        <v>914.00000000000182</v>
      </c>
      <c r="AI72" s="311">
        <v>1.0686186186186188</v>
      </c>
      <c r="AK72" s="352">
        <v>66</v>
      </c>
      <c r="AL72" s="289">
        <v>13440</v>
      </c>
      <c r="AM72" s="289">
        <v>14784.000000000002</v>
      </c>
      <c r="AN72" s="297">
        <v>12410</v>
      </c>
      <c r="AO72" s="297">
        <v>2374.0000000000018</v>
      </c>
      <c r="AP72" s="302">
        <v>1.1912973408541501</v>
      </c>
      <c r="AQ72" s="306">
        <v>13360</v>
      </c>
      <c r="AR72" s="297">
        <v>1424.0000000000018</v>
      </c>
      <c r="AS72" s="311">
        <v>1.1065868263473055</v>
      </c>
      <c r="AU72" s="352">
        <v>66</v>
      </c>
      <c r="AV72" s="289">
        <v>14440</v>
      </c>
      <c r="AW72" s="289">
        <v>15884.000000000002</v>
      </c>
      <c r="AX72" s="297">
        <v>12440</v>
      </c>
      <c r="AY72" s="297">
        <v>3444.0000000000018</v>
      </c>
      <c r="AZ72" s="302">
        <v>1.2768488745980708</v>
      </c>
      <c r="BA72" s="306">
        <v>13380</v>
      </c>
      <c r="BB72" s="297">
        <v>2504.0000000000018</v>
      </c>
      <c r="BC72" s="311">
        <v>1.1871449925261586</v>
      </c>
      <c r="BE72" s="352">
        <v>66</v>
      </c>
      <c r="BF72" s="289">
        <v>15440</v>
      </c>
      <c r="BG72" s="289">
        <v>16984</v>
      </c>
      <c r="BH72" s="297">
        <v>12580</v>
      </c>
      <c r="BI72" s="297">
        <v>4404</v>
      </c>
      <c r="BJ72" s="302">
        <v>1.3500794912559619</v>
      </c>
      <c r="BK72" s="306">
        <v>13530</v>
      </c>
      <c r="BL72" s="297">
        <v>3454</v>
      </c>
      <c r="BM72" s="311">
        <v>1.2552845528455285</v>
      </c>
      <c r="BO72" s="352">
        <v>66</v>
      </c>
      <c r="BP72" s="289">
        <v>17940</v>
      </c>
      <c r="BQ72" s="289">
        <v>19734</v>
      </c>
      <c r="BR72" s="297">
        <v>12960</v>
      </c>
      <c r="BS72" s="297">
        <v>6774</v>
      </c>
      <c r="BT72" s="302">
        <v>1.5226851851851853</v>
      </c>
      <c r="BU72" s="306">
        <v>13910</v>
      </c>
      <c r="BV72" s="297">
        <v>5824</v>
      </c>
      <c r="BW72" s="311">
        <v>1.4186915887850466</v>
      </c>
      <c r="BY72" s="352">
        <v>66</v>
      </c>
      <c r="BZ72" s="289">
        <v>20440</v>
      </c>
      <c r="CA72" s="289">
        <v>22484</v>
      </c>
      <c r="CB72" s="297">
        <v>13200</v>
      </c>
      <c r="CC72" s="297">
        <v>9284</v>
      </c>
      <c r="CD72" s="302">
        <v>1.7033333333333334</v>
      </c>
      <c r="CE72" s="306">
        <v>14140</v>
      </c>
      <c r="CF72" s="297">
        <v>8344</v>
      </c>
      <c r="CG72" s="311">
        <v>1.5900990099009902</v>
      </c>
    </row>
    <row r="73" spans="5:85">
      <c r="E73" s="289">
        <v>13670</v>
      </c>
      <c r="G73" s="352">
        <v>67</v>
      </c>
      <c r="H73" s="289">
        <v>12430</v>
      </c>
      <c r="I73" s="289">
        <v>13673.000000000002</v>
      </c>
      <c r="J73" s="297">
        <v>11920</v>
      </c>
      <c r="K73" s="297">
        <v>1753.0000000000018</v>
      </c>
      <c r="L73" s="302">
        <v>1.147063758389262</v>
      </c>
      <c r="M73" s="306">
        <v>12880</v>
      </c>
      <c r="N73" s="297">
        <v>793.00000000000182</v>
      </c>
      <c r="O73" s="311">
        <v>1.0615683229813666</v>
      </c>
      <c r="Q73" s="352">
        <v>67</v>
      </c>
      <c r="R73" s="289">
        <v>12430</v>
      </c>
      <c r="S73" s="289">
        <v>13673.000000000002</v>
      </c>
      <c r="T73" s="297">
        <v>11930</v>
      </c>
      <c r="U73" s="297">
        <v>1743.0000000000018</v>
      </c>
      <c r="V73" s="302">
        <v>1.1461022632020119</v>
      </c>
      <c r="W73" s="306">
        <v>12890</v>
      </c>
      <c r="X73" s="297">
        <v>783.00000000000182</v>
      </c>
      <c r="Y73" s="311">
        <v>1.0607447633824671</v>
      </c>
      <c r="AA73" s="352">
        <v>67</v>
      </c>
      <c r="AB73" s="289">
        <v>13130</v>
      </c>
      <c r="AC73" s="289">
        <v>14443.000000000002</v>
      </c>
      <c r="AD73" s="297">
        <v>12570</v>
      </c>
      <c r="AE73" s="297">
        <v>1873.0000000000018</v>
      </c>
      <c r="AF73" s="302">
        <v>1.1490055688146381</v>
      </c>
      <c r="AG73" s="306">
        <v>13530</v>
      </c>
      <c r="AH73" s="297">
        <v>913.00000000000182</v>
      </c>
      <c r="AI73" s="311">
        <v>1.0674796747967481</v>
      </c>
      <c r="AK73" s="352">
        <v>67</v>
      </c>
      <c r="AL73" s="289">
        <v>13630</v>
      </c>
      <c r="AM73" s="289">
        <v>14993.000000000002</v>
      </c>
      <c r="AN73" s="297">
        <v>12610</v>
      </c>
      <c r="AO73" s="297">
        <v>2383.0000000000018</v>
      </c>
      <c r="AP73" s="302">
        <v>1.1889770023790645</v>
      </c>
      <c r="AQ73" s="306">
        <v>13570</v>
      </c>
      <c r="AR73" s="297">
        <v>1423.0000000000018</v>
      </c>
      <c r="AS73" s="311">
        <v>1.1048636698599854</v>
      </c>
      <c r="AU73" s="352">
        <v>67</v>
      </c>
      <c r="AV73" s="289">
        <v>14630</v>
      </c>
      <c r="AW73" s="289">
        <v>16093.000000000002</v>
      </c>
      <c r="AX73" s="297">
        <v>12630</v>
      </c>
      <c r="AY73" s="297">
        <v>3463.0000000000018</v>
      </c>
      <c r="AZ73" s="302">
        <v>1.2741884402216945</v>
      </c>
      <c r="BA73" s="306">
        <v>13590</v>
      </c>
      <c r="BB73" s="297">
        <v>2503.0000000000018</v>
      </c>
      <c r="BC73" s="311">
        <v>1.1841795437821929</v>
      </c>
      <c r="BE73" s="352">
        <v>67</v>
      </c>
      <c r="BF73" s="289">
        <v>15630</v>
      </c>
      <c r="BG73" s="289">
        <v>17193</v>
      </c>
      <c r="BH73" s="297">
        <v>12780</v>
      </c>
      <c r="BI73" s="297">
        <v>4413</v>
      </c>
      <c r="BJ73" s="302">
        <v>1.3453051643192488</v>
      </c>
      <c r="BK73" s="306">
        <v>13730</v>
      </c>
      <c r="BL73" s="297">
        <v>3463</v>
      </c>
      <c r="BM73" s="311">
        <v>1.2522214129643117</v>
      </c>
      <c r="BO73" s="352">
        <v>67</v>
      </c>
      <c r="BP73" s="289">
        <v>18130</v>
      </c>
      <c r="BQ73" s="289">
        <v>19943</v>
      </c>
      <c r="BR73" s="297">
        <v>13160</v>
      </c>
      <c r="BS73" s="297">
        <v>6783</v>
      </c>
      <c r="BT73" s="302">
        <v>1.5154255319148937</v>
      </c>
      <c r="BU73" s="306">
        <v>14120</v>
      </c>
      <c r="BV73" s="297">
        <v>5823</v>
      </c>
      <c r="BW73" s="311">
        <v>1.4123937677053824</v>
      </c>
      <c r="BY73" s="352">
        <v>67</v>
      </c>
      <c r="BZ73" s="289">
        <v>20630</v>
      </c>
      <c r="CA73" s="289">
        <v>22693.000000000004</v>
      </c>
      <c r="CB73" s="297">
        <v>13390</v>
      </c>
      <c r="CC73" s="297">
        <v>9303.0000000000036</v>
      </c>
      <c r="CD73" s="302">
        <v>1.6947722180731892</v>
      </c>
      <c r="CE73" s="306">
        <v>14350</v>
      </c>
      <c r="CF73" s="297">
        <v>8343.0000000000036</v>
      </c>
      <c r="CG73" s="311">
        <v>1.5813937282229968</v>
      </c>
    </row>
    <row r="74" spans="5:85">
      <c r="E74" s="289">
        <v>13880</v>
      </c>
      <c r="G74" s="352">
        <v>68</v>
      </c>
      <c r="H74" s="289">
        <v>12620</v>
      </c>
      <c r="I74" s="289">
        <v>13882.000000000002</v>
      </c>
      <c r="J74" s="297">
        <v>12110</v>
      </c>
      <c r="K74" s="297">
        <v>1772.0000000000018</v>
      </c>
      <c r="L74" s="302">
        <v>1.1463253509496285</v>
      </c>
      <c r="M74" s="306">
        <v>13070</v>
      </c>
      <c r="N74" s="297">
        <v>812.00000000000182</v>
      </c>
      <c r="O74" s="311">
        <v>1.0621270084162204</v>
      </c>
      <c r="Q74" s="352">
        <v>68</v>
      </c>
      <c r="R74" s="289">
        <v>12620</v>
      </c>
      <c r="S74" s="289">
        <v>13882.000000000002</v>
      </c>
      <c r="T74" s="297">
        <v>12120</v>
      </c>
      <c r="U74" s="297">
        <v>1762.0000000000018</v>
      </c>
      <c r="V74" s="302">
        <v>1.1453795379537954</v>
      </c>
      <c r="W74" s="306">
        <v>13090</v>
      </c>
      <c r="X74" s="297">
        <v>792.00000000000182</v>
      </c>
      <c r="Y74" s="311">
        <v>1.0605042016806725</v>
      </c>
      <c r="AA74" s="352">
        <v>68</v>
      </c>
      <c r="AB74" s="289">
        <v>13320</v>
      </c>
      <c r="AC74" s="289">
        <v>14652.000000000002</v>
      </c>
      <c r="AD74" s="297">
        <v>12770</v>
      </c>
      <c r="AE74" s="297">
        <v>1882.0000000000018</v>
      </c>
      <c r="AF74" s="302">
        <v>1.1473766640563823</v>
      </c>
      <c r="AG74" s="306">
        <v>13730</v>
      </c>
      <c r="AH74" s="297">
        <v>922.00000000000182</v>
      </c>
      <c r="AI74" s="311">
        <v>1.0671522214129645</v>
      </c>
      <c r="AK74" s="352">
        <v>68</v>
      </c>
      <c r="AL74" s="289">
        <v>13820</v>
      </c>
      <c r="AM74" s="289">
        <v>15202.000000000002</v>
      </c>
      <c r="AN74" s="297">
        <v>12810</v>
      </c>
      <c r="AO74" s="297">
        <v>2392.0000000000018</v>
      </c>
      <c r="AP74" s="302">
        <v>1.186729117876659</v>
      </c>
      <c r="AQ74" s="306">
        <v>13780</v>
      </c>
      <c r="AR74" s="297">
        <v>1422.0000000000018</v>
      </c>
      <c r="AS74" s="311">
        <v>1.1031930333817128</v>
      </c>
      <c r="AU74" s="352">
        <v>68</v>
      </c>
      <c r="AV74" s="289">
        <v>14820</v>
      </c>
      <c r="AW74" s="289">
        <v>16302.000000000002</v>
      </c>
      <c r="AX74" s="297">
        <v>12830</v>
      </c>
      <c r="AY74" s="297">
        <v>3472.0000000000018</v>
      </c>
      <c r="AZ74" s="302">
        <v>1.2706157443491817</v>
      </c>
      <c r="BA74" s="306">
        <v>13800</v>
      </c>
      <c r="BB74" s="297">
        <v>2502.0000000000018</v>
      </c>
      <c r="BC74" s="311">
        <v>1.1813043478260872</v>
      </c>
      <c r="BE74" s="352">
        <v>68</v>
      </c>
      <c r="BF74" s="289">
        <v>15820</v>
      </c>
      <c r="BG74" s="289">
        <v>17402</v>
      </c>
      <c r="BH74" s="297">
        <v>12980</v>
      </c>
      <c r="BI74" s="297">
        <v>4422</v>
      </c>
      <c r="BJ74" s="302">
        <v>1.340677966101695</v>
      </c>
      <c r="BK74" s="306">
        <v>13940</v>
      </c>
      <c r="BL74" s="297">
        <v>3462</v>
      </c>
      <c r="BM74" s="311">
        <v>1.2483500717360114</v>
      </c>
      <c r="BO74" s="352">
        <v>68</v>
      </c>
      <c r="BP74" s="289">
        <v>18320</v>
      </c>
      <c r="BQ74" s="289">
        <v>20152</v>
      </c>
      <c r="BR74" s="297">
        <v>13360</v>
      </c>
      <c r="BS74" s="297">
        <v>6792</v>
      </c>
      <c r="BT74" s="302">
        <v>1.5083832335329341</v>
      </c>
      <c r="BU74" s="306">
        <v>14330</v>
      </c>
      <c r="BV74" s="297">
        <v>5822</v>
      </c>
      <c r="BW74" s="311">
        <v>1.4062805303558967</v>
      </c>
      <c r="BY74" s="352">
        <v>68</v>
      </c>
      <c r="BZ74" s="289">
        <v>20820</v>
      </c>
      <c r="CA74" s="289">
        <v>22902.000000000004</v>
      </c>
      <c r="CB74" s="297">
        <v>13590</v>
      </c>
      <c r="CC74" s="297">
        <v>9312.0000000000036</v>
      </c>
      <c r="CD74" s="302">
        <v>1.6852097130242829</v>
      </c>
      <c r="CE74" s="306">
        <v>14560</v>
      </c>
      <c r="CF74" s="297">
        <v>8342.0000000000036</v>
      </c>
      <c r="CG74" s="311">
        <v>1.5729395604395606</v>
      </c>
    </row>
    <row r="75" spans="5:85">
      <c r="E75" s="289">
        <v>14090</v>
      </c>
      <c r="G75" s="352">
        <v>69</v>
      </c>
      <c r="H75" s="289">
        <v>12810</v>
      </c>
      <c r="I75" s="289">
        <v>14091.000000000002</v>
      </c>
      <c r="J75" s="297">
        <v>12290</v>
      </c>
      <c r="K75" s="297">
        <v>1801.0000000000018</v>
      </c>
      <c r="L75" s="302">
        <v>1.1465419039869815</v>
      </c>
      <c r="M75" s="306">
        <v>13270</v>
      </c>
      <c r="N75" s="297">
        <v>821.00000000000182</v>
      </c>
      <c r="O75" s="311">
        <v>1.0618688771665412</v>
      </c>
      <c r="Q75" s="352">
        <v>69</v>
      </c>
      <c r="R75" s="289">
        <v>12810</v>
      </c>
      <c r="S75" s="289">
        <v>14091.000000000002</v>
      </c>
      <c r="T75" s="297">
        <v>12300</v>
      </c>
      <c r="U75" s="297">
        <v>1791.0000000000018</v>
      </c>
      <c r="V75" s="302">
        <v>1.1456097560975611</v>
      </c>
      <c r="W75" s="306">
        <v>13280</v>
      </c>
      <c r="X75" s="297">
        <v>811.00000000000182</v>
      </c>
      <c r="Y75" s="311">
        <v>1.0610692771084338</v>
      </c>
      <c r="AA75" s="352">
        <v>69</v>
      </c>
      <c r="AB75" s="289">
        <v>13510</v>
      </c>
      <c r="AC75" s="289">
        <v>14861.000000000002</v>
      </c>
      <c r="AD75" s="297">
        <v>12960</v>
      </c>
      <c r="AE75" s="297">
        <v>1901.0000000000018</v>
      </c>
      <c r="AF75" s="302">
        <v>1.1466820987654323</v>
      </c>
      <c r="AG75" s="306">
        <v>13940</v>
      </c>
      <c r="AH75" s="297">
        <v>921.00000000000182</v>
      </c>
      <c r="AI75" s="311">
        <v>1.0660688665710187</v>
      </c>
      <c r="AK75" s="352">
        <v>69</v>
      </c>
      <c r="AL75" s="289">
        <v>14010</v>
      </c>
      <c r="AM75" s="289">
        <v>15411.000000000002</v>
      </c>
      <c r="AN75" s="297">
        <v>13010</v>
      </c>
      <c r="AO75" s="297">
        <v>2401.0000000000018</v>
      </c>
      <c r="AP75" s="302">
        <v>1.1845503458877789</v>
      </c>
      <c r="AQ75" s="306">
        <v>13990</v>
      </c>
      <c r="AR75" s="297">
        <v>1421.0000000000018</v>
      </c>
      <c r="AS75" s="311">
        <v>1.1015725518227306</v>
      </c>
      <c r="AU75" s="352">
        <v>69</v>
      </c>
      <c r="AV75" s="289">
        <v>15010</v>
      </c>
      <c r="AW75" s="289">
        <v>16511</v>
      </c>
      <c r="AX75" s="297">
        <v>13030</v>
      </c>
      <c r="AY75" s="297">
        <v>3481</v>
      </c>
      <c r="AZ75" s="302">
        <v>1.2671527244819647</v>
      </c>
      <c r="BA75" s="306">
        <v>14010</v>
      </c>
      <c r="BB75" s="297">
        <v>2501</v>
      </c>
      <c r="BC75" s="311">
        <v>1.1785153461812992</v>
      </c>
      <c r="BE75" s="352">
        <v>69</v>
      </c>
      <c r="BF75" s="289">
        <v>16010</v>
      </c>
      <c r="BG75" s="289">
        <v>17611</v>
      </c>
      <c r="BH75" s="297">
        <v>13170</v>
      </c>
      <c r="BI75" s="297">
        <v>4441</v>
      </c>
      <c r="BJ75" s="302">
        <v>1.3372057706909644</v>
      </c>
      <c r="BK75" s="306">
        <v>14150</v>
      </c>
      <c r="BL75" s="297">
        <v>3461</v>
      </c>
      <c r="BM75" s="311">
        <v>1.2445936395759718</v>
      </c>
      <c r="BO75" s="352">
        <v>69</v>
      </c>
      <c r="BP75" s="289">
        <v>18510</v>
      </c>
      <c r="BQ75" s="289">
        <v>20361</v>
      </c>
      <c r="BR75" s="297">
        <v>13560</v>
      </c>
      <c r="BS75" s="297">
        <v>6801</v>
      </c>
      <c r="BT75" s="302">
        <v>1.5015486725663716</v>
      </c>
      <c r="BU75" s="306">
        <v>14540</v>
      </c>
      <c r="BV75" s="297">
        <v>5821</v>
      </c>
      <c r="BW75" s="311">
        <v>1.4003438789546079</v>
      </c>
      <c r="BY75" s="352">
        <v>69</v>
      </c>
      <c r="BZ75" s="289">
        <v>21010</v>
      </c>
      <c r="CA75" s="289">
        <v>23111.000000000004</v>
      </c>
      <c r="CB75" s="297">
        <v>13790</v>
      </c>
      <c r="CC75" s="297">
        <v>9321.0000000000036</v>
      </c>
      <c r="CD75" s="302">
        <v>1.6759245830311822</v>
      </c>
      <c r="CE75" s="306">
        <v>14770</v>
      </c>
      <c r="CF75" s="297">
        <v>8341.0000000000036</v>
      </c>
      <c r="CG75" s="311">
        <v>1.5647257955314831</v>
      </c>
    </row>
    <row r="76" spans="5:85">
      <c r="E76" s="289">
        <v>14300</v>
      </c>
      <c r="G76" s="352">
        <v>70</v>
      </c>
      <c r="H76" s="289">
        <v>13000</v>
      </c>
      <c r="I76" s="289">
        <v>14300.000000000002</v>
      </c>
      <c r="J76" s="297">
        <v>12480</v>
      </c>
      <c r="K76" s="297">
        <v>1820.0000000000018</v>
      </c>
      <c r="L76" s="302">
        <v>1.1458333333333335</v>
      </c>
      <c r="M76" s="306">
        <v>13470</v>
      </c>
      <c r="N76" s="297">
        <v>830.00000000000182</v>
      </c>
      <c r="O76" s="311">
        <v>1.0616184112843357</v>
      </c>
      <c r="Q76" s="352">
        <v>70</v>
      </c>
      <c r="R76" s="289">
        <v>13000</v>
      </c>
      <c r="S76" s="289">
        <v>14300.000000000002</v>
      </c>
      <c r="T76" s="297">
        <v>12490</v>
      </c>
      <c r="U76" s="297">
        <v>1810.0000000000018</v>
      </c>
      <c r="V76" s="302">
        <v>1.1449159327461971</v>
      </c>
      <c r="W76" s="306">
        <v>13480</v>
      </c>
      <c r="X76" s="297">
        <v>820.00000000000182</v>
      </c>
      <c r="Y76" s="311">
        <v>1.0608308605341248</v>
      </c>
      <c r="AA76" s="352">
        <v>70</v>
      </c>
      <c r="AB76" s="289">
        <v>13700</v>
      </c>
      <c r="AC76" s="289">
        <v>15070.000000000002</v>
      </c>
      <c r="AD76" s="297">
        <v>13160</v>
      </c>
      <c r="AE76" s="297">
        <v>1910.0000000000018</v>
      </c>
      <c r="AF76" s="302">
        <v>1.1451367781155017</v>
      </c>
      <c r="AG76" s="306">
        <v>14150</v>
      </c>
      <c r="AH76" s="297">
        <v>920.00000000000182</v>
      </c>
      <c r="AI76" s="311">
        <v>1.0650176678445231</v>
      </c>
      <c r="AK76" s="352">
        <v>70</v>
      </c>
      <c r="AL76" s="289">
        <v>14200</v>
      </c>
      <c r="AM76" s="289">
        <v>15620.000000000002</v>
      </c>
      <c r="AN76" s="297">
        <v>13210</v>
      </c>
      <c r="AO76" s="297">
        <v>2410.0000000000018</v>
      </c>
      <c r="AP76" s="302">
        <v>1.1824375473126421</v>
      </c>
      <c r="AQ76" s="306">
        <v>14200</v>
      </c>
      <c r="AR76" s="297">
        <v>1420.0000000000018</v>
      </c>
      <c r="AS76" s="311">
        <v>1.1000000000000001</v>
      </c>
      <c r="AU76" s="352">
        <v>70</v>
      </c>
      <c r="AV76" s="289">
        <v>15200</v>
      </c>
      <c r="AW76" s="289">
        <v>16720</v>
      </c>
      <c r="AX76" s="297">
        <v>13230</v>
      </c>
      <c r="AY76" s="297">
        <v>3490</v>
      </c>
      <c r="AZ76" s="302">
        <v>1.2637944066515494</v>
      </c>
      <c r="BA76" s="306">
        <v>14220</v>
      </c>
      <c r="BB76" s="297">
        <v>2500</v>
      </c>
      <c r="BC76" s="311">
        <v>1.1758087201125176</v>
      </c>
      <c r="BE76" s="352">
        <v>70</v>
      </c>
      <c r="BF76" s="289">
        <v>16200</v>
      </c>
      <c r="BG76" s="289">
        <v>17820</v>
      </c>
      <c r="BH76" s="297">
        <v>13370</v>
      </c>
      <c r="BI76" s="297">
        <v>4450</v>
      </c>
      <c r="BJ76" s="302">
        <v>1.3328347045624533</v>
      </c>
      <c r="BK76" s="306">
        <v>14360</v>
      </c>
      <c r="BL76" s="297">
        <v>3460</v>
      </c>
      <c r="BM76" s="311">
        <v>1.2409470752089136</v>
      </c>
      <c r="BO76" s="352">
        <v>70</v>
      </c>
      <c r="BP76" s="289">
        <v>18700</v>
      </c>
      <c r="BQ76" s="289">
        <v>20570</v>
      </c>
      <c r="BR76" s="297">
        <v>13760</v>
      </c>
      <c r="BS76" s="297">
        <v>6810</v>
      </c>
      <c r="BT76" s="302">
        <v>1.4949127906976745</v>
      </c>
      <c r="BU76" s="306">
        <v>14750</v>
      </c>
      <c r="BV76" s="297">
        <v>5820</v>
      </c>
      <c r="BW76" s="311">
        <v>1.3945762711864407</v>
      </c>
      <c r="BY76" s="352">
        <v>70</v>
      </c>
      <c r="BZ76" s="289">
        <v>21200</v>
      </c>
      <c r="CA76" s="289">
        <v>23320.000000000004</v>
      </c>
      <c r="CB76" s="297">
        <v>13990</v>
      </c>
      <c r="CC76" s="297">
        <v>9330.0000000000036</v>
      </c>
      <c r="CD76" s="302">
        <v>1.6669049320943534</v>
      </c>
      <c r="CE76" s="306">
        <v>14980</v>
      </c>
      <c r="CF76" s="297">
        <v>8340.0000000000036</v>
      </c>
      <c r="CG76" s="311">
        <v>1.5567423230974635</v>
      </c>
    </row>
    <row r="77" spans="5:85">
      <c r="E77" s="289">
        <v>14500</v>
      </c>
      <c r="G77" s="352">
        <v>71</v>
      </c>
      <c r="H77" s="289">
        <v>13190</v>
      </c>
      <c r="I77" s="289">
        <v>14509.000000000002</v>
      </c>
      <c r="J77" s="297">
        <v>12670</v>
      </c>
      <c r="K77" s="297">
        <v>1839.0000000000018</v>
      </c>
      <c r="L77" s="302">
        <v>1.1451460142067877</v>
      </c>
      <c r="M77" s="306">
        <v>13670</v>
      </c>
      <c r="N77" s="297">
        <v>839.00000000000182</v>
      </c>
      <c r="O77" s="311">
        <v>1.061375274323336</v>
      </c>
      <c r="Q77" s="352">
        <v>71</v>
      </c>
      <c r="R77" s="289">
        <v>13190</v>
      </c>
      <c r="S77" s="289">
        <v>14509.000000000002</v>
      </c>
      <c r="T77" s="297">
        <v>12680</v>
      </c>
      <c r="U77" s="297">
        <v>1829.0000000000018</v>
      </c>
      <c r="V77" s="302">
        <v>1.1442429022082021</v>
      </c>
      <c r="W77" s="306">
        <v>13680</v>
      </c>
      <c r="X77" s="297">
        <v>829.00000000000182</v>
      </c>
      <c r="Y77" s="311">
        <v>1.0605994152046785</v>
      </c>
      <c r="AA77" s="352">
        <v>71</v>
      </c>
      <c r="AB77" s="289">
        <v>13890</v>
      </c>
      <c r="AC77" s="289">
        <v>15279.000000000002</v>
      </c>
      <c r="AD77" s="297">
        <v>13360</v>
      </c>
      <c r="AE77" s="297">
        <v>1919.0000000000018</v>
      </c>
      <c r="AF77" s="302">
        <v>1.1436377245508984</v>
      </c>
      <c r="AG77" s="306">
        <v>14360</v>
      </c>
      <c r="AH77" s="297">
        <v>919.00000000000182</v>
      </c>
      <c r="AI77" s="311">
        <v>1.0639972144846799</v>
      </c>
      <c r="AK77" s="352">
        <v>71</v>
      </c>
      <c r="AL77" s="289">
        <v>14390</v>
      </c>
      <c r="AM77" s="289">
        <v>15829.000000000002</v>
      </c>
      <c r="AN77" s="297">
        <v>13400</v>
      </c>
      <c r="AO77" s="297">
        <v>2429.0000000000018</v>
      </c>
      <c r="AP77" s="302">
        <v>1.1812686567164181</v>
      </c>
      <c r="AQ77" s="306">
        <v>14410</v>
      </c>
      <c r="AR77" s="297">
        <v>1419.0000000000018</v>
      </c>
      <c r="AS77" s="311">
        <v>1.0984732824427481</v>
      </c>
      <c r="AU77" s="352">
        <v>71</v>
      </c>
      <c r="AV77" s="289">
        <v>15390</v>
      </c>
      <c r="AW77" s="289">
        <v>16929</v>
      </c>
      <c r="AX77" s="297">
        <v>13430</v>
      </c>
      <c r="AY77" s="297">
        <v>3499</v>
      </c>
      <c r="AZ77" s="302">
        <v>1.260536113179449</v>
      </c>
      <c r="BA77" s="306">
        <v>14430</v>
      </c>
      <c r="BB77" s="297">
        <v>2499</v>
      </c>
      <c r="BC77" s="311">
        <v>1.1731808731808733</v>
      </c>
      <c r="BE77" s="352">
        <v>71</v>
      </c>
      <c r="BF77" s="289">
        <v>16390</v>
      </c>
      <c r="BG77" s="289">
        <v>18029</v>
      </c>
      <c r="BH77" s="297">
        <v>13570</v>
      </c>
      <c r="BI77" s="297">
        <v>4459</v>
      </c>
      <c r="BJ77" s="302">
        <v>1.3285924834193072</v>
      </c>
      <c r="BK77" s="306">
        <v>14570</v>
      </c>
      <c r="BL77" s="297">
        <v>3459</v>
      </c>
      <c r="BM77" s="311">
        <v>1.2374056280027455</v>
      </c>
      <c r="BO77" s="352">
        <v>71</v>
      </c>
      <c r="BP77" s="289">
        <v>18890</v>
      </c>
      <c r="BQ77" s="289">
        <v>20779</v>
      </c>
      <c r="BR77" s="297">
        <v>13950</v>
      </c>
      <c r="BS77" s="297">
        <v>6829</v>
      </c>
      <c r="BT77" s="302">
        <v>1.4895340501792114</v>
      </c>
      <c r="BU77" s="306">
        <v>14960</v>
      </c>
      <c r="BV77" s="297">
        <v>5819</v>
      </c>
      <c r="BW77" s="311">
        <v>1.3889705882352941</v>
      </c>
      <c r="BY77" s="352">
        <v>71</v>
      </c>
      <c r="BZ77" s="289">
        <v>21390</v>
      </c>
      <c r="CA77" s="289">
        <v>23529.000000000004</v>
      </c>
      <c r="CB77" s="297">
        <v>14190</v>
      </c>
      <c r="CC77" s="297">
        <v>9339.0000000000036</v>
      </c>
      <c r="CD77" s="302">
        <v>1.6581395348837211</v>
      </c>
      <c r="CE77" s="306">
        <v>15190</v>
      </c>
      <c r="CF77" s="297">
        <v>8339.0000000000036</v>
      </c>
      <c r="CG77" s="311">
        <v>1.5489795918367348</v>
      </c>
    </row>
    <row r="78" spans="5:85">
      <c r="E78" s="289">
        <v>14710</v>
      </c>
      <c r="G78" s="352">
        <v>72</v>
      </c>
      <c r="H78" s="289">
        <v>13380</v>
      </c>
      <c r="I78" s="289">
        <v>14718.000000000002</v>
      </c>
      <c r="J78" s="297">
        <v>12850</v>
      </c>
      <c r="K78" s="297">
        <v>1868.0000000000018</v>
      </c>
      <c r="L78" s="302">
        <v>1.1453696498054475</v>
      </c>
      <c r="M78" s="306">
        <v>13870</v>
      </c>
      <c r="N78" s="297">
        <v>848.00000000000182</v>
      </c>
      <c r="O78" s="311">
        <v>1.0611391492429705</v>
      </c>
      <c r="Q78" s="352">
        <v>72</v>
      </c>
      <c r="R78" s="289">
        <v>13380</v>
      </c>
      <c r="S78" s="289">
        <v>14718.000000000002</v>
      </c>
      <c r="T78" s="297">
        <v>12870</v>
      </c>
      <c r="U78" s="297">
        <v>1848.0000000000018</v>
      </c>
      <c r="V78" s="302">
        <v>1.1435897435897437</v>
      </c>
      <c r="W78" s="306">
        <v>13880</v>
      </c>
      <c r="X78" s="297">
        <v>838.00000000000182</v>
      </c>
      <c r="Y78" s="311">
        <v>1.0603746397694527</v>
      </c>
      <c r="AA78" s="352">
        <v>72</v>
      </c>
      <c r="AB78" s="289">
        <v>14080</v>
      </c>
      <c r="AC78" s="289">
        <v>15488.000000000002</v>
      </c>
      <c r="AD78" s="297">
        <v>13560</v>
      </c>
      <c r="AE78" s="297">
        <v>1928.0000000000018</v>
      </c>
      <c r="AF78" s="302">
        <v>1.1421828908554574</v>
      </c>
      <c r="AG78" s="306">
        <v>14570</v>
      </c>
      <c r="AH78" s="297">
        <v>918.00000000000182</v>
      </c>
      <c r="AI78" s="311">
        <v>1.0630061770761841</v>
      </c>
      <c r="AK78" s="352">
        <v>72</v>
      </c>
      <c r="AL78" s="289">
        <v>14580</v>
      </c>
      <c r="AM78" s="289">
        <v>16038.000000000002</v>
      </c>
      <c r="AN78" s="297">
        <v>13600</v>
      </c>
      <c r="AO78" s="297">
        <v>2438.0000000000018</v>
      </c>
      <c r="AP78" s="302">
        <v>1.1792647058823531</v>
      </c>
      <c r="AQ78" s="306">
        <v>14610</v>
      </c>
      <c r="AR78" s="297">
        <v>1428.0000000000018</v>
      </c>
      <c r="AS78" s="311">
        <v>1.0977412731006162</v>
      </c>
      <c r="AU78" s="352">
        <v>72</v>
      </c>
      <c r="AV78" s="289">
        <v>15580</v>
      </c>
      <c r="AW78" s="289">
        <v>17138</v>
      </c>
      <c r="AX78" s="297">
        <v>13620</v>
      </c>
      <c r="AY78" s="297">
        <v>3518</v>
      </c>
      <c r="AZ78" s="302">
        <v>1.2582966226138033</v>
      </c>
      <c r="BA78" s="306">
        <v>14640</v>
      </c>
      <c r="BB78" s="297">
        <v>2498</v>
      </c>
      <c r="BC78" s="311">
        <v>1.1706284153005464</v>
      </c>
      <c r="BE78" s="352">
        <v>72</v>
      </c>
      <c r="BF78" s="289">
        <v>16580</v>
      </c>
      <c r="BG78" s="289">
        <v>18238</v>
      </c>
      <c r="BH78" s="297">
        <v>13770</v>
      </c>
      <c r="BI78" s="297">
        <v>4468</v>
      </c>
      <c r="BJ78" s="302">
        <v>1.3244734931009441</v>
      </c>
      <c r="BK78" s="306">
        <v>14780</v>
      </c>
      <c r="BL78" s="297">
        <v>3458</v>
      </c>
      <c r="BM78" s="311">
        <v>1.2339648173207036</v>
      </c>
      <c r="BO78" s="352">
        <v>72</v>
      </c>
      <c r="BP78" s="289">
        <v>19080</v>
      </c>
      <c r="BQ78" s="289">
        <v>20988</v>
      </c>
      <c r="BR78" s="297">
        <v>14150</v>
      </c>
      <c r="BS78" s="297">
        <v>6838</v>
      </c>
      <c r="BT78" s="302">
        <v>1.4832508833922262</v>
      </c>
      <c r="BU78" s="306">
        <v>15160</v>
      </c>
      <c r="BV78" s="297">
        <v>5828</v>
      </c>
      <c r="BW78" s="311">
        <v>1.3844327176781002</v>
      </c>
      <c r="BY78" s="352">
        <v>72</v>
      </c>
      <c r="BZ78" s="289">
        <v>21580</v>
      </c>
      <c r="CA78" s="289">
        <v>23738.000000000004</v>
      </c>
      <c r="CB78" s="297">
        <v>14380</v>
      </c>
      <c r="CC78" s="297">
        <v>9358.0000000000036</v>
      </c>
      <c r="CD78" s="302">
        <v>1.6507649513212799</v>
      </c>
      <c r="CE78" s="306">
        <v>15400</v>
      </c>
      <c r="CF78" s="297">
        <v>8338.0000000000036</v>
      </c>
      <c r="CG78" s="311">
        <v>1.5414285714285716</v>
      </c>
    </row>
    <row r="79" spans="5:85">
      <c r="E79" s="289">
        <v>14920</v>
      </c>
      <c r="G79" s="352">
        <v>73</v>
      </c>
      <c r="H79" s="289">
        <v>13570</v>
      </c>
      <c r="I79" s="289">
        <v>14927.000000000002</v>
      </c>
      <c r="J79" s="297">
        <v>13040</v>
      </c>
      <c r="K79" s="297">
        <v>1887.0000000000018</v>
      </c>
      <c r="L79" s="302">
        <v>1.1447085889570554</v>
      </c>
      <c r="M79" s="306">
        <v>14060</v>
      </c>
      <c r="N79" s="297">
        <v>867.00000000000182</v>
      </c>
      <c r="O79" s="311">
        <v>1.0616642958748224</v>
      </c>
      <c r="Q79" s="352">
        <v>73</v>
      </c>
      <c r="R79" s="289">
        <v>13570</v>
      </c>
      <c r="S79" s="289">
        <v>14927.000000000002</v>
      </c>
      <c r="T79" s="297">
        <v>13050</v>
      </c>
      <c r="U79" s="297">
        <v>1877.0000000000018</v>
      </c>
      <c r="V79" s="302">
        <v>1.1438314176245212</v>
      </c>
      <c r="W79" s="306">
        <v>14080</v>
      </c>
      <c r="X79" s="297">
        <v>847.00000000000182</v>
      </c>
      <c r="Y79" s="311">
        <v>1.0601562500000001</v>
      </c>
      <c r="AA79" s="352">
        <v>73</v>
      </c>
      <c r="AB79" s="289">
        <v>14270</v>
      </c>
      <c r="AC79" s="289">
        <v>15697.000000000002</v>
      </c>
      <c r="AD79" s="297">
        <v>13760</v>
      </c>
      <c r="AE79" s="297">
        <v>1937.0000000000018</v>
      </c>
      <c r="AF79" s="302">
        <v>1.1407703488372094</v>
      </c>
      <c r="AG79" s="306">
        <v>14780</v>
      </c>
      <c r="AH79" s="297">
        <v>917.00000000000182</v>
      </c>
      <c r="AI79" s="311">
        <v>1.0620433017591342</v>
      </c>
      <c r="AK79" s="352">
        <v>73</v>
      </c>
      <c r="AL79" s="289">
        <v>14770</v>
      </c>
      <c r="AM79" s="289">
        <v>16247.000000000002</v>
      </c>
      <c r="AN79" s="297">
        <v>13800</v>
      </c>
      <c r="AO79" s="297">
        <v>2447.0000000000018</v>
      </c>
      <c r="AP79" s="302">
        <v>1.1773188405797104</v>
      </c>
      <c r="AQ79" s="306">
        <v>14820</v>
      </c>
      <c r="AR79" s="297">
        <v>1427.0000000000018</v>
      </c>
      <c r="AS79" s="311">
        <v>1.096288798920378</v>
      </c>
      <c r="AU79" s="352">
        <v>73</v>
      </c>
      <c r="AV79" s="289">
        <v>15770</v>
      </c>
      <c r="AW79" s="289">
        <v>17347</v>
      </c>
      <c r="AX79" s="297">
        <v>13820</v>
      </c>
      <c r="AY79" s="297">
        <v>3527</v>
      </c>
      <c r="AZ79" s="302">
        <v>1.2552098408104198</v>
      </c>
      <c r="BA79" s="306">
        <v>14850</v>
      </c>
      <c r="BB79" s="297">
        <v>2497</v>
      </c>
      <c r="BC79" s="311">
        <v>1.1681481481481482</v>
      </c>
      <c r="BE79" s="352">
        <v>73</v>
      </c>
      <c r="BF79" s="289">
        <v>16770</v>
      </c>
      <c r="BG79" s="289">
        <v>18447</v>
      </c>
      <c r="BH79" s="297">
        <v>13970</v>
      </c>
      <c r="BI79" s="297">
        <v>4477</v>
      </c>
      <c r="BJ79" s="302">
        <v>1.3204724409448818</v>
      </c>
      <c r="BK79" s="306">
        <v>14990</v>
      </c>
      <c r="BL79" s="297">
        <v>3457</v>
      </c>
      <c r="BM79" s="311">
        <v>1.2306204136090728</v>
      </c>
      <c r="BO79" s="352">
        <v>73</v>
      </c>
      <c r="BP79" s="289">
        <v>19270</v>
      </c>
      <c r="BQ79" s="289">
        <v>21197</v>
      </c>
      <c r="BR79" s="297">
        <v>14350</v>
      </c>
      <c r="BS79" s="297">
        <v>6847</v>
      </c>
      <c r="BT79" s="302">
        <v>1.4771428571428571</v>
      </c>
      <c r="BU79" s="306">
        <v>15370</v>
      </c>
      <c r="BV79" s="297">
        <v>5827</v>
      </c>
      <c r="BW79" s="311">
        <v>1.3791151594014313</v>
      </c>
      <c r="BY79" s="352">
        <v>73</v>
      </c>
      <c r="BZ79" s="289">
        <v>21770</v>
      </c>
      <c r="CA79" s="289">
        <v>23947.000000000004</v>
      </c>
      <c r="CB79" s="297">
        <v>14580</v>
      </c>
      <c r="CC79" s="297">
        <v>9367.0000000000036</v>
      </c>
      <c r="CD79" s="302">
        <v>1.6424554183813445</v>
      </c>
      <c r="CE79" s="306">
        <v>15600</v>
      </c>
      <c r="CF79" s="297">
        <v>8347.0000000000036</v>
      </c>
      <c r="CG79" s="311">
        <v>1.5350641025641028</v>
      </c>
    </row>
    <row r="80" spans="5:85">
      <c r="E80" s="289">
        <v>15130</v>
      </c>
      <c r="G80" s="352">
        <v>74</v>
      </c>
      <c r="H80" s="289">
        <v>13760</v>
      </c>
      <c r="I80" s="289">
        <v>15136.000000000002</v>
      </c>
      <c r="J80" s="297">
        <v>13230</v>
      </c>
      <c r="K80" s="297">
        <v>1906.0000000000018</v>
      </c>
      <c r="L80" s="302">
        <v>1.1440665154950871</v>
      </c>
      <c r="M80" s="306">
        <v>14260</v>
      </c>
      <c r="N80" s="297">
        <v>876.00000000000182</v>
      </c>
      <c r="O80" s="311">
        <v>1.0614305750350632</v>
      </c>
      <c r="Q80" s="352">
        <v>74</v>
      </c>
      <c r="R80" s="289">
        <v>13760</v>
      </c>
      <c r="S80" s="289">
        <v>15136.000000000002</v>
      </c>
      <c r="T80" s="297">
        <v>13240</v>
      </c>
      <c r="U80" s="297">
        <v>1896.0000000000018</v>
      </c>
      <c r="V80" s="302">
        <v>1.1432024169184292</v>
      </c>
      <c r="W80" s="306">
        <v>14270</v>
      </c>
      <c r="X80" s="297">
        <v>866.00000000000182</v>
      </c>
      <c r="Y80" s="311">
        <v>1.0606867554309742</v>
      </c>
      <c r="AA80" s="352">
        <v>74</v>
      </c>
      <c r="AB80" s="289">
        <v>14460</v>
      </c>
      <c r="AC80" s="289">
        <v>15906.000000000002</v>
      </c>
      <c r="AD80" s="297">
        <v>13950</v>
      </c>
      <c r="AE80" s="297">
        <v>1956.0000000000018</v>
      </c>
      <c r="AF80" s="302">
        <v>1.140215053763441</v>
      </c>
      <c r="AG80" s="306">
        <v>14990</v>
      </c>
      <c r="AH80" s="297">
        <v>916.00000000000182</v>
      </c>
      <c r="AI80" s="311">
        <v>1.0611074049366245</v>
      </c>
      <c r="AK80" s="352">
        <v>74</v>
      </c>
      <c r="AL80" s="289">
        <v>14960</v>
      </c>
      <c r="AM80" s="289">
        <v>16456</v>
      </c>
      <c r="AN80" s="297">
        <v>14000</v>
      </c>
      <c r="AO80" s="297">
        <v>2456</v>
      </c>
      <c r="AP80" s="302">
        <v>1.1754285714285715</v>
      </c>
      <c r="AQ80" s="306">
        <v>15030</v>
      </c>
      <c r="AR80" s="297">
        <v>1426</v>
      </c>
      <c r="AS80" s="311">
        <v>1.0948769128409848</v>
      </c>
      <c r="AU80" s="352">
        <v>74</v>
      </c>
      <c r="AV80" s="289">
        <v>15960</v>
      </c>
      <c r="AW80" s="289">
        <v>17556</v>
      </c>
      <c r="AX80" s="297">
        <v>14020</v>
      </c>
      <c r="AY80" s="297">
        <v>3536</v>
      </c>
      <c r="AZ80" s="302">
        <v>1.2522111269614835</v>
      </c>
      <c r="BA80" s="306">
        <v>15050</v>
      </c>
      <c r="BB80" s="297">
        <v>2506</v>
      </c>
      <c r="BC80" s="311">
        <v>1.1665116279069767</v>
      </c>
      <c r="BE80" s="352">
        <v>74</v>
      </c>
      <c r="BF80" s="289">
        <v>16960</v>
      </c>
      <c r="BG80" s="289">
        <v>18656</v>
      </c>
      <c r="BH80" s="297">
        <v>14160</v>
      </c>
      <c r="BI80" s="297">
        <v>4496</v>
      </c>
      <c r="BJ80" s="302">
        <v>1.3175141242937853</v>
      </c>
      <c r="BK80" s="306">
        <v>15200</v>
      </c>
      <c r="BL80" s="297">
        <v>3456</v>
      </c>
      <c r="BM80" s="311">
        <v>1.2273684210526317</v>
      </c>
      <c r="BO80" s="352">
        <v>74</v>
      </c>
      <c r="BP80" s="289">
        <v>19460</v>
      </c>
      <c r="BQ80" s="289">
        <v>21406</v>
      </c>
      <c r="BR80" s="297">
        <v>14550</v>
      </c>
      <c r="BS80" s="297">
        <v>6856</v>
      </c>
      <c r="BT80" s="302">
        <v>1.4712027491408934</v>
      </c>
      <c r="BU80" s="306">
        <v>15580</v>
      </c>
      <c r="BV80" s="297">
        <v>5826</v>
      </c>
      <c r="BW80" s="311">
        <v>1.3739409499358151</v>
      </c>
      <c r="BY80" s="352">
        <v>74</v>
      </c>
      <c r="BZ80" s="289">
        <v>21960</v>
      </c>
      <c r="CA80" s="289">
        <v>24156.000000000004</v>
      </c>
      <c r="CB80" s="297">
        <v>14780</v>
      </c>
      <c r="CC80" s="297">
        <v>9376.0000000000036</v>
      </c>
      <c r="CD80" s="302">
        <v>1.6343707713125848</v>
      </c>
      <c r="CE80" s="306">
        <v>15810</v>
      </c>
      <c r="CF80" s="297">
        <v>8346.0000000000036</v>
      </c>
      <c r="CG80" s="311">
        <v>1.5278937381404176</v>
      </c>
    </row>
    <row r="81" spans="5:85">
      <c r="E81" s="289">
        <v>15340</v>
      </c>
      <c r="G81" s="352">
        <v>75</v>
      </c>
      <c r="H81" s="289">
        <v>13950</v>
      </c>
      <c r="I81" s="289">
        <v>15345.000000000002</v>
      </c>
      <c r="J81" s="297">
        <v>13420</v>
      </c>
      <c r="K81" s="297">
        <v>1925.0000000000018</v>
      </c>
      <c r="L81" s="302">
        <v>1.1434426229508199</v>
      </c>
      <c r="M81" s="306">
        <v>14460</v>
      </c>
      <c r="N81" s="297">
        <v>885.00000000000182</v>
      </c>
      <c r="O81" s="311">
        <v>1.0612033195020749</v>
      </c>
      <c r="Q81" s="352">
        <v>75</v>
      </c>
      <c r="R81" s="289">
        <v>13950</v>
      </c>
      <c r="S81" s="289">
        <v>15345.000000000002</v>
      </c>
      <c r="T81" s="297">
        <v>13430</v>
      </c>
      <c r="U81" s="297">
        <v>1915.0000000000018</v>
      </c>
      <c r="V81" s="302">
        <v>1.1425912137006702</v>
      </c>
      <c r="W81" s="306">
        <v>14470</v>
      </c>
      <c r="X81" s="297">
        <v>875.00000000000182</v>
      </c>
      <c r="Y81" s="311">
        <v>1.0604699378023499</v>
      </c>
      <c r="AA81" s="352">
        <v>75</v>
      </c>
      <c r="AB81" s="289">
        <v>14650</v>
      </c>
      <c r="AC81" s="289">
        <v>16115.000000000002</v>
      </c>
      <c r="AD81" s="297">
        <v>14150</v>
      </c>
      <c r="AE81" s="297">
        <v>1965.0000000000018</v>
      </c>
      <c r="AF81" s="302">
        <v>1.1388692579505302</v>
      </c>
      <c r="AG81" s="306">
        <v>15200</v>
      </c>
      <c r="AH81" s="297">
        <v>915.00000000000182</v>
      </c>
      <c r="AI81" s="311">
        <v>1.0601973684210528</v>
      </c>
      <c r="AK81" s="352">
        <v>75</v>
      </c>
      <c r="AL81" s="289">
        <v>15150</v>
      </c>
      <c r="AM81" s="289">
        <v>16665</v>
      </c>
      <c r="AN81" s="297">
        <v>14200</v>
      </c>
      <c r="AO81" s="297">
        <v>2465</v>
      </c>
      <c r="AP81" s="302">
        <v>1.1735915492957747</v>
      </c>
      <c r="AQ81" s="306">
        <v>15240</v>
      </c>
      <c r="AR81" s="297">
        <v>1425</v>
      </c>
      <c r="AS81" s="311">
        <v>1.0935039370078741</v>
      </c>
      <c r="AU81" s="352">
        <v>75</v>
      </c>
      <c r="AV81" s="289">
        <v>16150</v>
      </c>
      <c r="AW81" s="289">
        <v>17765</v>
      </c>
      <c r="AX81" s="297">
        <v>14220</v>
      </c>
      <c r="AY81" s="297">
        <v>3545</v>
      </c>
      <c r="AZ81" s="302">
        <v>1.2492967651195499</v>
      </c>
      <c r="BA81" s="306">
        <v>15260</v>
      </c>
      <c r="BB81" s="297">
        <v>2505</v>
      </c>
      <c r="BC81" s="311">
        <v>1.1641546526867628</v>
      </c>
      <c r="BE81" s="352">
        <v>75</v>
      </c>
      <c r="BF81" s="289">
        <v>17150</v>
      </c>
      <c r="BG81" s="289">
        <v>18865</v>
      </c>
      <c r="BH81" s="297">
        <v>14360</v>
      </c>
      <c r="BI81" s="297">
        <v>4505</v>
      </c>
      <c r="BJ81" s="302">
        <v>1.3137186629526463</v>
      </c>
      <c r="BK81" s="306">
        <v>15410</v>
      </c>
      <c r="BL81" s="297">
        <v>3455</v>
      </c>
      <c r="BM81" s="311">
        <v>1.2242050616482802</v>
      </c>
      <c r="BO81" s="352">
        <v>75</v>
      </c>
      <c r="BP81" s="289">
        <v>19650</v>
      </c>
      <c r="BQ81" s="289">
        <v>21615</v>
      </c>
      <c r="BR81" s="297">
        <v>14750</v>
      </c>
      <c r="BS81" s="297">
        <v>6865</v>
      </c>
      <c r="BT81" s="302">
        <v>1.4654237288135594</v>
      </c>
      <c r="BU81" s="306">
        <v>15790</v>
      </c>
      <c r="BV81" s="297">
        <v>5825</v>
      </c>
      <c r="BW81" s="311">
        <v>1.3689043698543382</v>
      </c>
      <c r="BY81" s="352">
        <v>75</v>
      </c>
      <c r="BZ81" s="289">
        <v>22150</v>
      </c>
      <c r="CA81" s="289">
        <v>24365.000000000004</v>
      </c>
      <c r="CB81" s="297">
        <v>14980</v>
      </c>
      <c r="CC81" s="297">
        <v>9385.0000000000036</v>
      </c>
      <c r="CD81" s="302">
        <v>1.6265020026702273</v>
      </c>
      <c r="CE81" s="306">
        <v>16020</v>
      </c>
      <c r="CF81" s="297">
        <v>8345.0000000000036</v>
      </c>
      <c r="CG81" s="311">
        <v>1.5209113607990015</v>
      </c>
    </row>
    <row r="82" spans="5:85">
      <c r="E82" s="289">
        <v>15550</v>
      </c>
      <c r="G82" s="352">
        <v>76</v>
      </c>
      <c r="H82" s="289">
        <v>14140</v>
      </c>
      <c r="I82" s="289">
        <v>15554.000000000002</v>
      </c>
      <c r="J82" s="297">
        <v>13600</v>
      </c>
      <c r="K82" s="297">
        <v>1954.0000000000018</v>
      </c>
      <c r="L82" s="302">
        <v>1.1436764705882354</v>
      </c>
      <c r="M82" s="306">
        <v>14660</v>
      </c>
      <c r="N82" s="297">
        <v>894.00000000000182</v>
      </c>
      <c r="O82" s="311">
        <v>1.0609822646657572</v>
      </c>
      <c r="Q82" s="352">
        <v>76</v>
      </c>
      <c r="R82" s="289">
        <v>14140</v>
      </c>
      <c r="S82" s="289">
        <v>15554.000000000002</v>
      </c>
      <c r="T82" s="297">
        <v>13610</v>
      </c>
      <c r="U82" s="297">
        <v>1944.0000000000018</v>
      </c>
      <c r="V82" s="302">
        <v>1.142836149889787</v>
      </c>
      <c r="W82" s="306">
        <v>14670</v>
      </c>
      <c r="X82" s="297">
        <v>884.00000000000182</v>
      </c>
      <c r="Y82" s="311">
        <v>1.0602590320381733</v>
      </c>
      <c r="AA82" s="352">
        <v>76</v>
      </c>
      <c r="AB82" s="289">
        <v>14840</v>
      </c>
      <c r="AC82" s="289">
        <v>16324.000000000002</v>
      </c>
      <c r="AD82" s="297">
        <v>14350</v>
      </c>
      <c r="AE82" s="297">
        <v>1974.0000000000018</v>
      </c>
      <c r="AF82" s="302">
        <v>1.1375609756097562</v>
      </c>
      <c r="AG82" s="306">
        <v>15410</v>
      </c>
      <c r="AH82" s="297">
        <v>914.00000000000182</v>
      </c>
      <c r="AI82" s="311">
        <v>1.0593121349772876</v>
      </c>
      <c r="AK82" s="352">
        <v>76</v>
      </c>
      <c r="AL82" s="289">
        <v>15340</v>
      </c>
      <c r="AM82" s="289">
        <v>16874</v>
      </c>
      <c r="AN82" s="297">
        <v>14390</v>
      </c>
      <c r="AO82" s="297">
        <v>2484</v>
      </c>
      <c r="AP82" s="302">
        <v>1.172619874913134</v>
      </c>
      <c r="AQ82" s="306">
        <v>15450</v>
      </c>
      <c r="AR82" s="297">
        <v>1424</v>
      </c>
      <c r="AS82" s="311">
        <v>1.0921682847896441</v>
      </c>
      <c r="AU82" s="352">
        <v>76</v>
      </c>
      <c r="AV82" s="289">
        <v>16340</v>
      </c>
      <c r="AW82" s="289">
        <v>17974</v>
      </c>
      <c r="AX82" s="297">
        <v>14420</v>
      </c>
      <c r="AY82" s="297">
        <v>3554</v>
      </c>
      <c r="AZ82" s="302">
        <v>1.2464632454923716</v>
      </c>
      <c r="BA82" s="306">
        <v>15470</v>
      </c>
      <c r="BB82" s="297">
        <v>2504</v>
      </c>
      <c r="BC82" s="311">
        <v>1.1618616677440208</v>
      </c>
      <c r="BE82" s="352">
        <v>76</v>
      </c>
      <c r="BF82" s="289">
        <v>17340</v>
      </c>
      <c r="BG82" s="289">
        <v>19074</v>
      </c>
      <c r="BH82" s="297">
        <v>14560</v>
      </c>
      <c r="BI82" s="297">
        <v>4514</v>
      </c>
      <c r="BJ82" s="302">
        <v>1.3100274725274725</v>
      </c>
      <c r="BK82" s="306">
        <v>15620</v>
      </c>
      <c r="BL82" s="297">
        <v>3454</v>
      </c>
      <c r="BM82" s="311">
        <v>1.2211267605633802</v>
      </c>
      <c r="BO82" s="352">
        <v>76</v>
      </c>
      <c r="BP82" s="289">
        <v>19840</v>
      </c>
      <c r="BQ82" s="289">
        <v>21824</v>
      </c>
      <c r="BR82" s="297">
        <v>14940</v>
      </c>
      <c r="BS82" s="297">
        <v>6884</v>
      </c>
      <c r="BT82" s="302">
        <v>1.460776439089692</v>
      </c>
      <c r="BU82" s="306">
        <v>16000</v>
      </c>
      <c r="BV82" s="297">
        <v>5824</v>
      </c>
      <c r="BW82" s="311">
        <v>1.3640000000000001</v>
      </c>
      <c r="BY82" s="352">
        <v>76</v>
      </c>
      <c r="BZ82" s="289">
        <v>22340</v>
      </c>
      <c r="CA82" s="289">
        <v>24574.000000000004</v>
      </c>
      <c r="CB82" s="297">
        <v>15180</v>
      </c>
      <c r="CC82" s="297">
        <v>9394.0000000000036</v>
      </c>
      <c r="CD82" s="302">
        <v>1.6188405797101453</v>
      </c>
      <c r="CE82" s="306">
        <v>16230</v>
      </c>
      <c r="CF82" s="297">
        <v>8344.0000000000036</v>
      </c>
      <c r="CG82" s="311">
        <v>1.5141096734442392</v>
      </c>
    </row>
    <row r="83" spans="5:85">
      <c r="E83" s="289">
        <v>15760</v>
      </c>
      <c r="G83" s="352">
        <v>77</v>
      </c>
      <c r="H83" s="289">
        <v>14330</v>
      </c>
      <c r="I83" s="289">
        <v>15763.000000000002</v>
      </c>
      <c r="J83" s="297">
        <v>13790</v>
      </c>
      <c r="K83" s="297">
        <v>1973.0000000000018</v>
      </c>
      <c r="L83" s="302">
        <v>1.1430746918056565</v>
      </c>
      <c r="M83" s="306">
        <v>14860</v>
      </c>
      <c r="N83" s="297">
        <v>903.00000000000182</v>
      </c>
      <c r="O83" s="311">
        <v>1.0607671601615076</v>
      </c>
      <c r="Q83" s="352">
        <v>77</v>
      </c>
      <c r="R83" s="289">
        <v>14330</v>
      </c>
      <c r="S83" s="289">
        <v>15763.000000000002</v>
      </c>
      <c r="T83" s="297">
        <v>13800</v>
      </c>
      <c r="U83" s="297">
        <v>1963.0000000000018</v>
      </c>
      <c r="V83" s="302">
        <v>1.1422463768115942</v>
      </c>
      <c r="W83" s="306">
        <v>14870</v>
      </c>
      <c r="X83" s="297">
        <v>893.00000000000182</v>
      </c>
      <c r="Y83" s="311">
        <v>1.0600537995965031</v>
      </c>
      <c r="AA83" s="352">
        <v>77</v>
      </c>
      <c r="AB83" s="289">
        <v>15030</v>
      </c>
      <c r="AC83" s="289">
        <v>16533</v>
      </c>
      <c r="AD83" s="297">
        <v>14550</v>
      </c>
      <c r="AE83" s="297">
        <v>1983</v>
      </c>
      <c r="AF83" s="302">
        <v>1.1362886597938144</v>
      </c>
      <c r="AG83" s="306">
        <v>15620</v>
      </c>
      <c r="AH83" s="297">
        <v>913</v>
      </c>
      <c r="AI83" s="311">
        <v>1.0584507042253521</v>
      </c>
      <c r="AK83" s="352">
        <v>77</v>
      </c>
      <c r="AL83" s="289">
        <v>15530</v>
      </c>
      <c r="AM83" s="289">
        <v>17083</v>
      </c>
      <c r="AN83" s="297">
        <v>14590</v>
      </c>
      <c r="AO83" s="297">
        <v>2493</v>
      </c>
      <c r="AP83" s="302">
        <v>1.170870459218643</v>
      </c>
      <c r="AQ83" s="306">
        <v>15660</v>
      </c>
      <c r="AR83" s="297">
        <v>1423</v>
      </c>
      <c r="AS83" s="311">
        <v>1.0908684546615581</v>
      </c>
      <c r="AU83" s="352">
        <v>77</v>
      </c>
      <c r="AV83" s="289">
        <v>16530</v>
      </c>
      <c r="AW83" s="289">
        <v>18183</v>
      </c>
      <c r="AX83" s="297">
        <v>14610</v>
      </c>
      <c r="AY83" s="297">
        <v>3573</v>
      </c>
      <c r="AZ83" s="302">
        <v>1.244558521560575</v>
      </c>
      <c r="BA83" s="306">
        <v>15680</v>
      </c>
      <c r="BB83" s="297">
        <v>2503</v>
      </c>
      <c r="BC83" s="311">
        <v>1.1596301020408164</v>
      </c>
      <c r="BE83" s="352">
        <v>77</v>
      </c>
      <c r="BF83" s="289">
        <v>17530</v>
      </c>
      <c r="BG83" s="289">
        <v>19283</v>
      </c>
      <c r="BH83" s="297">
        <v>14760</v>
      </c>
      <c r="BI83" s="297">
        <v>4523</v>
      </c>
      <c r="BJ83" s="302">
        <v>1.3064363143631437</v>
      </c>
      <c r="BK83" s="306">
        <v>15820</v>
      </c>
      <c r="BL83" s="297">
        <v>3463</v>
      </c>
      <c r="BM83" s="311">
        <v>1.2189001264222503</v>
      </c>
      <c r="BO83" s="352">
        <v>77</v>
      </c>
      <c r="BP83" s="289">
        <v>20030</v>
      </c>
      <c r="BQ83" s="289">
        <v>22033</v>
      </c>
      <c r="BR83" s="297">
        <v>15140</v>
      </c>
      <c r="BS83" s="297">
        <v>6893</v>
      </c>
      <c r="BT83" s="302">
        <v>1.4552840158520475</v>
      </c>
      <c r="BU83" s="306">
        <v>16210</v>
      </c>
      <c r="BV83" s="297">
        <v>5823</v>
      </c>
      <c r="BW83" s="311">
        <v>1.3592227020357803</v>
      </c>
      <c r="BY83" s="352">
        <v>77</v>
      </c>
      <c r="BZ83" s="289">
        <v>22530</v>
      </c>
      <c r="CA83" s="289">
        <v>24783.000000000004</v>
      </c>
      <c r="CB83" s="297">
        <v>15370</v>
      </c>
      <c r="CC83" s="297">
        <v>9413.0000000000036</v>
      </c>
      <c r="CD83" s="302">
        <v>1.6124268054651922</v>
      </c>
      <c r="CE83" s="306">
        <v>16440</v>
      </c>
      <c r="CF83" s="297">
        <v>8343.0000000000036</v>
      </c>
      <c r="CG83" s="311">
        <v>1.5074817518248178</v>
      </c>
    </row>
    <row r="84" spans="5:85">
      <c r="E84" s="289">
        <v>15970</v>
      </c>
      <c r="G84" s="352">
        <v>78</v>
      </c>
      <c r="H84" s="289">
        <v>14520</v>
      </c>
      <c r="I84" s="289">
        <v>15972.000000000002</v>
      </c>
      <c r="J84" s="297">
        <v>13980</v>
      </c>
      <c r="K84" s="297">
        <v>1992.0000000000018</v>
      </c>
      <c r="L84" s="302">
        <v>1.1424892703862661</v>
      </c>
      <c r="M84" s="306">
        <v>15050</v>
      </c>
      <c r="N84" s="297">
        <v>922.00000000000182</v>
      </c>
      <c r="O84" s="311">
        <v>1.0612624584717609</v>
      </c>
      <c r="Q84" s="352">
        <v>78</v>
      </c>
      <c r="R84" s="289">
        <v>14520</v>
      </c>
      <c r="S84" s="289">
        <v>15972.000000000002</v>
      </c>
      <c r="T84" s="297">
        <v>13990</v>
      </c>
      <c r="U84" s="297">
        <v>1982.0000000000018</v>
      </c>
      <c r="V84" s="302">
        <v>1.1416726233023589</v>
      </c>
      <c r="W84" s="306">
        <v>15070</v>
      </c>
      <c r="X84" s="297">
        <v>902.00000000000182</v>
      </c>
      <c r="Y84" s="311">
        <v>1.0598540145985402</v>
      </c>
      <c r="AA84" s="352">
        <v>78</v>
      </c>
      <c r="AB84" s="289">
        <v>15220</v>
      </c>
      <c r="AC84" s="289">
        <v>16742</v>
      </c>
      <c r="AD84" s="297">
        <v>14750</v>
      </c>
      <c r="AE84" s="297">
        <v>1992</v>
      </c>
      <c r="AF84" s="302">
        <v>1.1350508474576271</v>
      </c>
      <c r="AG84" s="306">
        <v>15820</v>
      </c>
      <c r="AH84" s="297">
        <v>922</v>
      </c>
      <c r="AI84" s="311">
        <v>1.0582806573957015</v>
      </c>
      <c r="AK84" s="352">
        <v>78</v>
      </c>
      <c r="AL84" s="289">
        <v>15720</v>
      </c>
      <c r="AM84" s="289">
        <v>17292</v>
      </c>
      <c r="AN84" s="297">
        <v>14790</v>
      </c>
      <c r="AO84" s="297">
        <v>2502</v>
      </c>
      <c r="AP84" s="302">
        <v>1.1691683569979716</v>
      </c>
      <c r="AQ84" s="306">
        <v>15870</v>
      </c>
      <c r="AR84" s="297">
        <v>1422</v>
      </c>
      <c r="AS84" s="311">
        <v>1.0896030245746693</v>
      </c>
      <c r="AU84" s="352">
        <v>78</v>
      </c>
      <c r="AV84" s="289">
        <v>16720</v>
      </c>
      <c r="AW84" s="289">
        <v>18392</v>
      </c>
      <c r="AX84" s="297">
        <v>14810</v>
      </c>
      <c r="AY84" s="297">
        <v>3582</v>
      </c>
      <c r="AZ84" s="302">
        <v>1.2418636056718433</v>
      </c>
      <c r="BA84" s="306">
        <v>15890</v>
      </c>
      <c r="BB84" s="297">
        <v>2502</v>
      </c>
      <c r="BC84" s="311">
        <v>1.1574575204531152</v>
      </c>
      <c r="BE84" s="352">
        <v>78</v>
      </c>
      <c r="BF84" s="289">
        <v>17720</v>
      </c>
      <c r="BG84" s="289">
        <v>19492</v>
      </c>
      <c r="BH84" s="297">
        <v>14960</v>
      </c>
      <c r="BI84" s="297">
        <v>4532</v>
      </c>
      <c r="BJ84" s="302">
        <v>1.3029411764705883</v>
      </c>
      <c r="BK84" s="306">
        <v>16030</v>
      </c>
      <c r="BL84" s="297">
        <v>3462</v>
      </c>
      <c r="BM84" s="311">
        <v>1.2159700561447286</v>
      </c>
      <c r="BO84" s="352">
        <v>78</v>
      </c>
      <c r="BP84" s="289">
        <v>20220</v>
      </c>
      <c r="BQ84" s="289">
        <v>22242</v>
      </c>
      <c r="BR84" s="297">
        <v>15340</v>
      </c>
      <c r="BS84" s="297">
        <v>6902</v>
      </c>
      <c r="BT84" s="302">
        <v>1.44993481095176</v>
      </c>
      <c r="BU84" s="306">
        <v>16420</v>
      </c>
      <c r="BV84" s="297">
        <v>5822</v>
      </c>
      <c r="BW84" s="311">
        <v>1.3545676004872107</v>
      </c>
      <c r="BY84" s="352">
        <v>78</v>
      </c>
      <c r="BZ84" s="289">
        <v>22720</v>
      </c>
      <c r="CA84" s="289">
        <v>24992.000000000004</v>
      </c>
      <c r="CB84" s="297">
        <v>15570</v>
      </c>
      <c r="CC84" s="297">
        <v>9422.0000000000036</v>
      </c>
      <c r="CD84" s="302">
        <v>1.6051380860629418</v>
      </c>
      <c r="CE84" s="306">
        <v>16650</v>
      </c>
      <c r="CF84" s="297">
        <v>8342.0000000000036</v>
      </c>
      <c r="CG84" s="311">
        <v>1.5010210210210213</v>
      </c>
    </row>
    <row r="85" spans="5:85">
      <c r="E85" s="289">
        <v>16180</v>
      </c>
      <c r="G85" s="352">
        <v>79</v>
      </c>
      <c r="H85" s="289">
        <v>14710</v>
      </c>
      <c r="I85" s="289">
        <v>16181.000000000002</v>
      </c>
      <c r="J85" s="297">
        <v>14160</v>
      </c>
      <c r="K85" s="297">
        <v>2021.0000000000018</v>
      </c>
      <c r="L85" s="302">
        <v>1.1427259887005652</v>
      </c>
      <c r="M85" s="306">
        <v>15250</v>
      </c>
      <c r="N85" s="297">
        <v>931.00000000000182</v>
      </c>
      <c r="O85" s="311">
        <v>1.061049180327869</v>
      </c>
      <c r="Q85" s="352">
        <v>79</v>
      </c>
      <c r="R85" s="289">
        <v>14710</v>
      </c>
      <c r="S85" s="289">
        <v>16181.000000000002</v>
      </c>
      <c r="T85" s="297">
        <v>14170</v>
      </c>
      <c r="U85" s="297">
        <v>2011.0000000000018</v>
      </c>
      <c r="V85" s="302">
        <v>1.1419195483415667</v>
      </c>
      <c r="W85" s="306">
        <v>15260</v>
      </c>
      <c r="X85" s="297">
        <v>921.00000000000182</v>
      </c>
      <c r="Y85" s="311">
        <v>1.0603538663171692</v>
      </c>
      <c r="AA85" s="352">
        <v>79</v>
      </c>
      <c r="AB85" s="289">
        <v>15410</v>
      </c>
      <c r="AC85" s="289">
        <v>16951</v>
      </c>
      <c r="AD85" s="297">
        <v>14940</v>
      </c>
      <c r="AE85" s="297">
        <v>2011</v>
      </c>
      <c r="AF85" s="302">
        <v>1.1346050870147255</v>
      </c>
      <c r="AG85" s="306">
        <v>16030</v>
      </c>
      <c r="AH85" s="297">
        <v>921</v>
      </c>
      <c r="AI85" s="311">
        <v>1.0574547723019339</v>
      </c>
      <c r="AK85" s="352">
        <v>79</v>
      </c>
      <c r="AL85" s="289">
        <v>15910</v>
      </c>
      <c r="AM85" s="289">
        <v>17501</v>
      </c>
      <c r="AN85" s="297">
        <v>14990</v>
      </c>
      <c r="AO85" s="297">
        <v>2511</v>
      </c>
      <c r="AP85" s="302">
        <v>1.167511674449633</v>
      </c>
      <c r="AQ85" s="306">
        <v>16080</v>
      </c>
      <c r="AR85" s="297">
        <v>1421</v>
      </c>
      <c r="AS85" s="311">
        <v>1.0883706467661691</v>
      </c>
      <c r="AU85" s="352">
        <v>79</v>
      </c>
      <c r="AV85" s="289">
        <v>16910</v>
      </c>
      <c r="AW85" s="289">
        <v>18601</v>
      </c>
      <c r="AX85" s="297">
        <v>15010</v>
      </c>
      <c r="AY85" s="297">
        <v>3591</v>
      </c>
      <c r="AZ85" s="302">
        <v>1.2392405063291139</v>
      </c>
      <c r="BA85" s="306">
        <v>16100</v>
      </c>
      <c r="BB85" s="297">
        <v>2501</v>
      </c>
      <c r="BC85" s="311">
        <v>1.1553416149068323</v>
      </c>
      <c r="BE85" s="352">
        <v>79</v>
      </c>
      <c r="BF85" s="289">
        <v>17910</v>
      </c>
      <c r="BG85" s="289">
        <v>19701</v>
      </c>
      <c r="BH85" s="297">
        <v>15150</v>
      </c>
      <c r="BI85" s="297">
        <v>4551</v>
      </c>
      <c r="BJ85" s="302">
        <v>1.3003960396039604</v>
      </c>
      <c r="BK85" s="306">
        <v>16240</v>
      </c>
      <c r="BL85" s="297">
        <v>3461</v>
      </c>
      <c r="BM85" s="311">
        <v>1.213115763546798</v>
      </c>
      <c r="BO85" s="352">
        <v>79</v>
      </c>
      <c r="BP85" s="289">
        <v>20410</v>
      </c>
      <c r="BQ85" s="289">
        <v>22451</v>
      </c>
      <c r="BR85" s="297">
        <v>15540</v>
      </c>
      <c r="BS85" s="297">
        <v>6911</v>
      </c>
      <c r="BT85" s="302">
        <v>1.4447232947232946</v>
      </c>
      <c r="BU85" s="306">
        <v>16630</v>
      </c>
      <c r="BV85" s="297">
        <v>5821</v>
      </c>
      <c r="BW85" s="311">
        <v>1.3500300661455202</v>
      </c>
      <c r="BY85" s="352">
        <v>79</v>
      </c>
      <c r="BZ85" s="289">
        <v>22910</v>
      </c>
      <c r="CA85" s="289">
        <v>25201.000000000004</v>
      </c>
      <c r="CB85" s="297">
        <v>15770</v>
      </c>
      <c r="CC85" s="297">
        <v>9431.0000000000036</v>
      </c>
      <c r="CD85" s="302">
        <v>1.5980342422320866</v>
      </c>
      <c r="CE85" s="306">
        <v>16860</v>
      </c>
      <c r="CF85" s="297">
        <v>8341.0000000000036</v>
      </c>
      <c r="CG85" s="311">
        <v>1.4947212336892055</v>
      </c>
    </row>
    <row r="86" spans="5:85">
      <c r="E86" s="289">
        <v>16390</v>
      </c>
      <c r="G86" s="352">
        <v>80</v>
      </c>
      <c r="H86" s="289">
        <v>14900</v>
      </c>
      <c r="I86" s="289">
        <v>16390</v>
      </c>
      <c r="J86" s="297">
        <v>14350</v>
      </c>
      <c r="K86" s="297">
        <v>2040</v>
      </c>
      <c r="L86" s="302">
        <v>1.1421602787456446</v>
      </c>
      <c r="M86" s="306">
        <v>15450</v>
      </c>
      <c r="N86" s="297">
        <v>940</v>
      </c>
      <c r="O86" s="311">
        <v>1.06084142394822</v>
      </c>
      <c r="Q86" s="352">
        <v>80</v>
      </c>
      <c r="R86" s="289">
        <v>14900</v>
      </c>
      <c r="S86" s="289">
        <v>16390</v>
      </c>
      <c r="T86" s="297">
        <v>14360</v>
      </c>
      <c r="U86" s="297">
        <v>2030</v>
      </c>
      <c r="V86" s="302">
        <v>1.1413649025069639</v>
      </c>
      <c r="W86" s="306">
        <v>15460</v>
      </c>
      <c r="X86" s="297">
        <v>930</v>
      </c>
      <c r="Y86" s="311">
        <v>1.0601552393272962</v>
      </c>
      <c r="AA86" s="352">
        <v>80</v>
      </c>
      <c r="AB86" s="289">
        <v>15600</v>
      </c>
      <c r="AC86" s="289">
        <v>17160</v>
      </c>
      <c r="AD86" s="297">
        <v>15140</v>
      </c>
      <c r="AE86" s="297">
        <v>2020</v>
      </c>
      <c r="AF86" s="302">
        <v>1.1334214002642007</v>
      </c>
      <c r="AG86" s="306">
        <v>16240</v>
      </c>
      <c r="AH86" s="297">
        <v>920</v>
      </c>
      <c r="AI86" s="311">
        <v>1.0566502463054188</v>
      </c>
      <c r="AK86" s="352">
        <v>80</v>
      </c>
      <c r="AL86" s="289">
        <v>16100</v>
      </c>
      <c r="AM86" s="289">
        <v>17710</v>
      </c>
      <c r="AN86" s="297">
        <v>15190</v>
      </c>
      <c r="AO86" s="297">
        <v>2520</v>
      </c>
      <c r="AP86" s="302">
        <v>1.1658986175115207</v>
      </c>
      <c r="AQ86" s="306">
        <v>16290</v>
      </c>
      <c r="AR86" s="297">
        <v>1420</v>
      </c>
      <c r="AS86" s="311">
        <v>1.0871700429711479</v>
      </c>
      <c r="AU86" s="352">
        <v>80</v>
      </c>
      <c r="AV86" s="289">
        <v>17100</v>
      </c>
      <c r="AW86" s="289">
        <v>18810</v>
      </c>
      <c r="AX86" s="297">
        <v>15210</v>
      </c>
      <c r="AY86" s="297">
        <v>3600</v>
      </c>
      <c r="AZ86" s="302">
        <v>1.2366863905325445</v>
      </c>
      <c r="BA86" s="306">
        <v>16310</v>
      </c>
      <c r="BB86" s="297">
        <v>2500</v>
      </c>
      <c r="BC86" s="311">
        <v>1.1532801961986512</v>
      </c>
      <c r="BE86" s="352">
        <v>80</v>
      </c>
      <c r="BF86" s="289">
        <v>18100</v>
      </c>
      <c r="BG86" s="289">
        <v>19910</v>
      </c>
      <c r="BH86" s="297">
        <v>15350</v>
      </c>
      <c r="BI86" s="297">
        <v>4560</v>
      </c>
      <c r="BJ86" s="302">
        <v>1.2970684039087947</v>
      </c>
      <c r="BK86" s="306">
        <v>16450</v>
      </c>
      <c r="BL86" s="297">
        <v>3460</v>
      </c>
      <c r="BM86" s="311">
        <v>1.2103343465045593</v>
      </c>
      <c r="BO86" s="352">
        <v>80</v>
      </c>
      <c r="BP86" s="289">
        <v>20600</v>
      </c>
      <c r="BQ86" s="289">
        <v>22660.000000000004</v>
      </c>
      <c r="BR86" s="297">
        <v>15740</v>
      </c>
      <c r="BS86" s="297">
        <v>6920.0000000000036</v>
      </c>
      <c r="BT86" s="302">
        <v>1.4396442185514615</v>
      </c>
      <c r="BU86" s="306">
        <v>16840</v>
      </c>
      <c r="BV86" s="297">
        <v>5820.0000000000036</v>
      </c>
      <c r="BW86" s="311">
        <v>1.3456057007125892</v>
      </c>
      <c r="BY86" s="352">
        <v>80</v>
      </c>
      <c r="BZ86" s="289">
        <v>23100</v>
      </c>
      <c r="CA86" s="289">
        <v>25410.000000000004</v>
      </c>
      <c r="CB86" s="297">
        <v>15970</v>
      </c>
      <c r="CC86" s="297">
        <v>9440.0000000000036</v>
      </c>
      <c r="CD86" s="302">
        <v>1.5911083281152163</v>
      </c>
      <c r="CE86" s="306">
        <v>17070</v>
      </c>
      <c r="CF86" s="297">
        <v>8340.0000000000036</v>
      </c>
      <c r="CG86" s="311">
        <v>1.4885764499121268</v>
      </c>
    </row>
    <row r="87" spans="5:85">
      <c r="E87" s="289">
        <v>16590</v>
      </c>
      <c r="G87" s="352">
        <v>81</v>
      </c>
      <c r="H87" s="289">
        <v>15090</v>
      </c>
      <c r="I87" s="289">
        <v>16599</v>
      </c>
      <c r="J87" s="297">
        <v>14540</v>
      </c>
      <c r="K87" s="297">
        <v>2059</v>
      </c>
      <c r="L87" s="302">
        <v>1.1416093535075653</v>
      </c>
      <c r="M87" s="306">
        <v>15650</v>
      </c>
      <c r="N87" s="297">
        <v>949</v>
      </c>
      <c r="O87" s="311">
        <v>1.0606389776357827</v>
      </c>
      <c r="Q87" s="352">
        <v>81</v>
      </c>
      <c r="R87" s="289">
        <v>15090</v>
      </c>
      <c r="S87" s="289">
        <v>16599</v>
      </c>
      <c r="T87" s="297">
        <v>14550</v>
      </c>
      <c r="U87" s="297">
        <v>2049</v>
      </c>
      <c r="V87" s="302">
        <v>1.1408247422680413</v>
      </c>
      <c r="W87" s="306">
        <v>15660</v>
      </c>
      <c r="X87" s="297">
        <v>939</v>
      </c>
      <c r="Y87" s="311">
        <v>1.0599616858237548</v>
      </c>
      <c r="AA87" s="352">
        <v>81</v>
      </c>
      <c r="AB87" s="289">
        <v>15790</v>
      </c>
      <c r="AC87" s="289">
        <v>17369</v>
      </c>
      <c r="AD87" s="297">
        <v>15340</v>
      </c>
      <c r="AE87" s="297">
        <v>2029</v>
      </c>
      <c r="AF87" s="302">
        <v>1.1322685788787483</v>
      </c>
      <c r="AG87" s="306">
        <v>16450</v>
      </c>
      <c r="AH87" s="297">
        <v>919</v>
      </c>
      <c r="AI87" s="311">
        <v>1.0558662613981762</v>
      </c>
      <c r="AK87" s="352">
        <v>81</v>
      </c>
      <c r="AL87" s="289">
        <v>16290</v>
      </c>
      <c r="AM87" s="289">
        <v>17919</v>
      </c>
      <c r="AN87" s="297">
        <v>15380</v>
      </c>
      <c r="AO87" s="297">
        <v>2539</v>
      </c>
      <c r="AP87" s="302">
        <v>1.1650845253576072</v>
      </c>
      <c r="AQ87" s="306">
        <v>16500</v>
      </c>
      <c r="AR87" s="297">
        <v>1419</v>
      </c>
      <c r="AS87" s="311">
        <v>1.0860000000000001</v>
      </c>
      <c r="AU87" s="352">
        <v>81</v>
      </c>
      <c r="AV87" s="289">
        <v>17290</v>
      </c>
      <c r="AW87" s="289">
        <v>19019</v>
      </c>
      <c r="AX87" s="297">
        <v>15410</v>
      </c>
      <c r="AY87" s="297">
        <v>3609</v>
      </c>
      <c r="AZ87" s="302">
        <v>1.2341985723556133</v>
      </c>
      <c r="BA87" s="306">
        <v>16520</v>
      </c>
      <c r="BB87" s="297">
        <v>2499</v>
      </c>
      <c r="BC87" s="311">
        <v>1.1512711864406779</v>
      </c>
      <c r="BE87" s="352">
        <v>81</v>
      </c>
      <c r="BF87" s="289">
        <v>18290</v>
      </c>
      <c r="BG87" s="289">
        <v>20119</v>
      </c>
      <c r="BH87" s="297">
        <v>15550</v>
      </c>
      <c r="BI87" s="297">
        <v>4569</v>
      </c>
      <c r="BJ87" s="302">
        <v>1.2938263665594856</v>
      </c>
      <c r="BK87" s="306">
        <v>16660</v>
      </c>
      <c r="BL87" s="297">
        <v>3459</v>
      </c>
      <c r="BM87" s="311">
        <v>1.2076230492196878</v>
      </c>
      <c r="BO87" s="352">
        <v>81</v>
      </c>
      <c r="BP87" s="289">
        <v>20790</v>
      </c>
      <c r="BQ87" s="289">
        <v>22869.000000000004</v>
      </c>
      <c r="BR87" s="297">
        <v>15930</v>
      </c>
      <c r="BS87" s="297">
        <v>6939.0000000000036</v>
      </c>
      <c r="BT87" s="302">
        <v>1.4355932203389832</v>
      </c>
      <c r="BU87" s="306">
        <v>17050</v>
      </c>
      <c r="BV87" s="297">
        <v>5819.0000000000036</v>
      </c>
      <c r="BW87" s="311">
        <v>1.3412903225806454</v>
      </c>
      <c r="BY87" s="352">
        <v>81</v>
      </c>
      <c r="BZ87" s="289">
        <v>23290</v>
      </c>
      <c r="CA87" s="289">
        <v>25619.000000000004</v>
      </c>
      <c r="CB87" s="297">
        <v>16170</v>
      </c>
      <c r="CC87" s="297">
        <v>9449.0000000000036</v>
      </c>
      <c r="CD87" s="302">
        <v>1.5843537414965989</v>
      </c>
      <c r="CE87" s="306">
        <v>17280</v>
      </c>
      <c r="CF87" s="297">
        <v>8339.0000000000036</v>
      </c>
      <c r="CG87" s="311">
        <v>1.4825810185185186</v>
      </c>
    </row>
    <row r="88" spans="5:85">
      <c r="E88" s="289">
        <v>16800</v>
      </c>
      <c r="G88" s="352">
        <v>82</v>
      </c>
      <c r="H88" s="289">
        <v>15280</v>
      </c>
      <c r="I88" s="289">
        <v>16808</v>
      </c>
      <c r="J88" s="297">
        <v>14720</v>
      </c>
      <c r="K88" s="297">
        <v>2088</v>
      </c>
      <c r="L88" s="302">
        <v>1.1418478260869565</v>
      </c>
      <c r="M88" s="306">
        <v>15850</v>
      </c>
      <c r="N88" s="297">
        <v>958</v>
      </c>
      <c r="O88" s="311">
        <v>1.0604416403785488</v>
      </c>
      <c r="Q88" s="352">
        <v>82</v>
      </c>
      <c r="R88" s="289">
        <v>15280</v>
      </c>
      <c r="S88" s="289">
        <v>16808</v>
      </c>
      <c r="T88" s="297">
        <v>14740</v>
      </c>
      <c r="U88" s="297">
        <v>2068</v>
      </c>
      <c r="V88" s="302">
        <v>1.1402985074626866</v>
      </c>
      <c r="W88" s="306">
        <v>15860</v>
      </c>
      <c r="X88" s="297">
        <v>948</v>
      </c>
      <c r="Y88" s="311">
        <v>1.0597730138713746</v>
      </c>
      <c r="AA88" s="352">
        <v>82</v>
      </c>
      <c r="AB88" s="289">
        <v>15980</v>
      </c>
      <c r="AC88" s="289">
        <v>17578</v>
      </c>
      <c r="AD88" s="297">
        <v>15540</v>
      </c>
      <c r="AE88" s="297">
        <v>2038</v>
      </c>
      <c r="AF88" s="302">
        <v>1.1311454311454312</v>
      </c>
      <c r="AG88" s="306">
        <v>16660</v>
      </c>
      <c r="AH88" s="297">
        <v>918</v>
      </c>
      <c r="AI88" s="311">
        <v>1.0551020408163265</v>
      </c>
      <c r="AK88" s="352">
        <v>82</v>
      </c>
      <c r="AL88" s="289">
        <v>16480</v>
      </c>
      <c r="AM88" s="289">
        <v>18128</v>
      </c>
      <c r="AN88" s="297">
        <v>15580</v>
      </c>
      <c r="AO88" s="297">
        <v>2548</v>
      </c>
      <c r="AP88" s="302">
        <v>1.1635430038510912</v>
      </c>
      <c r="AQ88" s="306">
        <v>16700</v>
      </c>
      <c r="AR88" s="297">
        <v>1428</v>
      </c>
      <c r="AS88" s="311">
        <v>1.085508982035928</v>
      </c>
      <c r="AU88" s="352">
        <v>82</v>
      </c>
      <c r="AV88" s="289">
        <v>17480</v>
      </c>
      <c r="AW88" s="289">
        <v>19228</v>
      </c>
      <c r="AX88" s="297">
        <v>15600</v>
      </c>
      <c r="AY88" s="297">
        <v>3628</v>
      </c>
      <c r="AZ88" s="302">
        <v>1.2325641025641025</v>
      </c>
      <c r="BA88" s="306">
        <v>16730</v>
      </c>
      <c r="BB88" s="297">
        <v>2498</v>
      </c>
      <c r="BC88" s="311">
        <v>1.1493126120741184</v>
      </c>
      <c r="BE88" s="352">
        <v>82</v>
      </c>
      <c r="BF88" s="289">
        <v>18480</v>
      </c>
      <c r="BG88" s="289">
        <v>20328</v>
      </c>
      <c r="BH88" s="297">
        <v>15750</v>
      </c>
      <c r="BI88" s="297">
        <v>4578</v>
      </c>
      <c r="BJ88" s="302">
        <v>1.2906666666666666</v>
      </c>
      <c r="BK88" s="306">
        <v>16870</v>
      </c>
      <c r="BL88" s="297">
        <v>3458</v>
      </c>
      <c r="BM88" s="311">
        <v>1.2049792531120331</v>
      </c>
      <c r="BO88" s="352">
        <v>82</v>
      </c>
      <c r="BP88" s="289">
        <v>20980</v>
      </c>
      <c r="BQ88" s="289">
        <v>23078.000000000004</v>
      </c>
      <c r="BR88" s="297">
        <v>16130</v>
      </c>
      <c r="BS88" s="297">
        <v>6948.0000000000036</v>
      </c>
      <c r="BT88" s="302">
        <v>1.4307501549907007</v>
      </c>
      <c r="BU88" s="306">
        <v>17250</v>
      </c>
      <c r="BV88" s="297">
        <v>5828.0000000000036</v>
      </c>
      <c r="BW88" s="311">
        <v>1.3378550724637683</v>
      </c>
      <c r="BY88" s="352">
        <v>82</v>
      </c>
      <c r="BZ88" s="289">
        <v>23480</v>
      </c>
      <c r="CA88" s="289">
        <v>25828.000000000004</v>
      </c>
      <c r="CB88" s="297">
        <v>16360</v>
      </c>
      <c r="CC88" s="297">
        <v>9468.0000000000036</v>
      </c>
      <c r="CD88" s="302">
        <v>1.5787286063569685</v>
      </c>
      <c r="CE88" s="306">
        <v>17490</v>
      </c>
      <c r="CF88" s="297">
        <v>8338.0000000000036</v>
      </c>
      <c r="CG88" s="311">
        <v>1.4767295597484278</v>
      </c>
    </row>
    <row r="89" spans="5:85">
      <c r="E89" s="289">
        <v>17010</v>
      </c>
      <c r="G89" s="352">
        <v>83</v>
      </c>
      <c r="H89" s="289">
        <v>15470</v>
      </c>
      <c r="I89" s="289">
        <v>17017</v>
      </c>
      <c r="J89" s="297">
        <v>14910</v>
      </c>
      <c r="K89" s="297">
        <v>2107</v>
      </c>
      <c r="L89" s="302">
        <v>1.1413145539906104</v>
      </c>
      <c r="M89" s="306">
        <v>16040</v>
      </c>
      <c r="N89" s="297">
        <v>977</v>
      </c>
      <c r="O89" s="311">
        <v>1.0609102244389028</v>
      </c>
      <c r="Q89" s="352">
        <v>83</v>
      </c>
      <c r="R89" s="289">
        <v>15470</v>
      </c>
      <c r="S89" s="289">
        <v>17017</v>
      </c>
      <c r="T89" s="297">
        <v>14920</v>
      </c>
      <c r="U89" s="297">
        <v>2097</v>
      </c>
      <c r="V89" s="302">
        <v>1.1405495978552278</v>
      </c>
      <c r="W89" s="306">
        <v>16060</v>
      </c>
      <c r="X89" s="297">
        <v>957</v>
      </c>
      <c r="Y89" s="311">
        <v>1.0595890410958904</v>
      </c>
      <c r="AA89" s="352">
        <v>83</v>
      </c>
      <c r="AB89" s="289">
        <v>16170</v>
      </c>
      <c r="AC89" s="289">
        <v>17787</v>
      </c>
      <c r="AD89" s="297">
        <v>15740</v>
      </c>
      <c r="AE89" s="297">
        <v>2047</v>
      </c>
      <c r="AF89" s="302">
        <v>1.1300508259212199</v>
      </c>
      <c r="AG89" s="306">
        <v>16870</v>
      </c>
      <c r="AH89" s="297">
        <v>917</v>
      </c>
      <c r="AI89" s="311">
        <v>1.0543568464730291</v>
      </c>
      <c r="AK89" s="352">
        <v>83</v>
      </c>
      <c r="AL89" s="289">
        <v>16670</v>
      </c>
      <c r="AM89" s="289">
        <v>18337</v>
      </c>
      <c r="AN89" s="297">
        <v>15780</v>
      </c>
      <c r="AO89" s="297">
        <v>2557</v>
      </c>
      <c r="AP89" s="302">
        <v>1.162040557667934</v>
      </c>
      <c r="AQ89" s="306">
        <v>16910</v>
      </c>
      <c r="AR89" s="297">
        <v>1427</v>
      </c>
      <c r="AS89" s="311">
        <v>1.084387936132466</v>
      </c>
      <c r="AU89" s="352">
        <v>83</v>
      </c>
      <c r="AV89" s="289">
        <v>17670</v>
      </c>
      <c r="AW89" s="289">
        <v>19437</v>
      </c>
      <c r="AX89" s="297">
        <v>15800</v>
      </c>
      <c r="AY89" s="297">
        <v>3637</v>
      </c>
      <c r="AZ89" s="302">
        <v>1.2301898734177215</v>
      </c>
      <c r="BA89" s="306">
        <v>16940</v>
      </c>
      <c r="BB89" s="297">
        <v>2497</v>
      </c>
      <c r="BC89" s="311">
        <v>1.1474025974025974</v>
      </c>
      <c r="BE89" s="352">
        <v>83</v>
      </c>
      <c r="BF89" s="289">
        <v>18670</v>
      </c>
      <c r="BG89" s="289">
        <v>20537</v>
      </c>
      <c r="BH89" s="297">
        <v>15950</v>
      </c>
      <c r="BI89" s="297">
        <v>4587</v>
      </c>
      <c r="BJ89" s="302">
        <v>1.2875862068965518</v>
      </c>
      <c r="BK89" s="306">
        <v>17080</v>
      </c>
      <c r="BL89" s="297">
        <v>3457</v>
      </c>
      <c r="BM89" s="311">
        <v>1.202400468384075</v>
      </c>
      <c r="BO89" s="352">
        <v>83</v>
      </c>
      <c r="BP89" s="289">
        <v>21170</v>
      </c>
      <c r="BQ89" s="289">
        <v>23287.000000000004</v>
      </c>
      <c r="BR89" s="297">
        <v>16330</v>
      </c>
      <c r="BS89" s="297">
        <v>6957.0000000000036</v>
      </c>
      <c r="BT89" s="302">
        <v>1.4260257195345991</v>
      </c>
      <c r="BU89" s="306">
        <v>17460</v>
      </c>
      <c r="BV89" s="297">
        <v>5827.0000000000036</v>
      </c>
      <c r="BW89" s="311">
        <v>1.3337342497136313</v>
      </c>
      <c r="BY89" s="352">
        <v>83</v>
      </c>
      <c r="BZ89" s="289">
        <v>23670</v>
      </c>
      <c r="CA89" s="289">
        <v>26037.000000000004</v>
      </c>
      <c r="CB89" s="297">
        <v>16560</v>
      </c>
      <c r="CC89" s="297">
        <v>9477.0000000000036</v>
      </c>
      <c r="CD89" s="302">
        <v>1.5722826086956523</v>
      </c>
      <c r="CE89" s="306">
        <v>17690</v>
      </c>
      <c r="CF89" s="297">
        <v>8347.0000000000036</v>
      </c>
      <c r="CG89" s="311">
        <v>1.4718485019785192</v>
      </c>
    </row>
    <row r="90" spans="5:85">
      <c r="E90" s="289">
        <v>17220</v>
      </c>
      <c r="G90" s="352">
        <v>84</v>
      </c>
      <c r="H90" s="289">
        <v>15660</v>
      </c>
      <c r="I90" s="289">
        <v>17226</v>
      </c>
      <c r="J90" s="297">
        <v>15100</v>
      </c>
      <c r="K90" s="297">
        <v>2126</v>
      </c>
      <c r="L90" s="302">
        <v>1.140794701986755</v>
      </c>
      <c r="M90" s="306">
        <v>16240</v>
      </c>
      <c r="N90" s="297">
        <v>986</v>
      </c>
      <c r="O90" s="311">
        <v>1.0607142857142857</v>
      </c>
      <c r="Q90" s="352">
        <v>84</v>
      </c>
      <c r="R90" s="289">
        <v>15660</v>
      </c>
      <c r="S90" s="289">
        <v>17226</v>
      </c>
      <c r="T90" s="297">
        <v>15110</v>
      </c>
      <c r="U90" s="297">
        <v>2116</v>
      </c>
      <c r="V90" s="302">
        <v>1.1400397088021179</v>
      </c>
      <c r="W90" s="306">
        <v>16250</v>
      </c>
      <c r="X90" s="297">
        <v>976</v>
      </c>
      <c r="Y90" s="311">
        <v>1.0600615384615384</v>
      </c>
      <c r="AA90" s="352">
        <v>84</v>
      </c>
      <c r="AB90" s="289">
        <v>16360</v>
      </c>
      <c r="AC90" s="289">
        <v>17996</v>
      </c>
      <c r="AD90" s="297">
        <v>15930</v>
      </c>
      <c r="AE90" s="297">
        <v>2066</v>
      </c>
      <c r="AF90" s="302">
        <v>1.1296924042686756</v>
      </c>
      <c r="AG90" s="306">
        <v>17080</v>
      </c>
      <c r="AH90" s="297">
        <v>916</v>
      </c>
      <c r="AI90" s="311">
        <v>1.0536299765807962</v>
      </c>
      <c r="AK90" s="352">
        <v>84</v>
      </c>
      <c r="AL90" s="289">
        <v>16860</v>
      </c>
      <c r="AM90" s="289">
        <v>18546</v>
      </c>
      <c r="AN90" s="297">
        <v>15980</v>
      </c>
      <c r="AO90" s="297">
        <v>2566</v>
      </c>
      <c r="AP90" s="302">
        <v>1.1605757196495619</v>
      </c>
      <c r="AQ90" s="306">
        <v>17120</v>
      </c>
      <c r="AR90" s="297">
        <v>1426</v>
      </c>
      <c r="AS90" s="311">
        <v>1.0832943925233645</v>
      </c>
      <c r="AU90" s="352">
        <v>84</v>
      </c>
      <c r="AV90" s="289">
        <v>17860</v>
      </c>
      <c r="AW90" s="289">
        <v>19646</v>
      </c>
      <c r="AX90" s="297">
        <v>16000</v>
      </c>
      <c r="AY90" s="297">
        <v>3646</v>
      </c>
      <c r="AZ90" s="302">
        <v>1.227875</v>
      </c>
      <c r="BA90" s="306">
        <v>17140</v>
      </c>
      <c r="BB90" s="297">
        <v>2506</v>
      </c>
      <c r="BC90" s="311">
        <v>1.1462077012835472</v>
      </c>
      <c r="BE90" s="352">
        <v>84</v>
      </c>
      <c r="BF90" s="289">
        <v>18860</v>
      </c>
      <c r="BG90" s="289">
        <v>20746</v>
      </c>
      <c r="BH90" s="297">
        <v>16140</v>
      </c>
      <c r="BI90" s="297">
        <v>4606</v>
      </c>
      <c r="BJ90" s="302">
        <v>1.2853779429987608</v>
      </c>
      <c r="BK90" s="306">
        <v>17290</v>
      </c>
      <c r="BL90" s="297">
        <v>3456</v>
      </c>
      <c r="BM90" s="311">
        <v>1.1998843262001158</v>
      </c>
      <c r="BO90" s="352">
        <v>84</v>
      </c>
      <c r="BP90" s="289">
        <v>21360</v>
      </c>
      <c r="BQ90" s="289">
        <v>23496.000000000004</v>
      </c>
      <c r="BR90" s="297">
        <v>16530</v>
      </c>
      <c r="BS90" s="297">
        <v>6966.0000000000036</v>
      </c>
      <c r="BT90" s="302">
        <v>1.4214156079854812</v>
      </c>
      <c r="BU90" s="306">
        <v>17670</v>
      </c>
      <c r="BV90" s="297">
        <v>5826.0000000000036</v>
      </c>
      <c r="BW90" s="311">
        <v>1.3297113752122243</v>
      </c>
      <c r="BY90" s="352">
        <v>84</v>
      </c>
      <c r="BZ90" s="289">
        <v>23860</v>
      </c>
      <c r="CA90" s="289">
        <v>26246.000000000004</v>
      </c>
      <c r="CB90" s="297">
        <v>16760</v>
      </c>
      <c r="CC90" s="297">
        <v>9486.0000000000036</v>
      </c>
      <c r="CD90" s="302">
        <v>1.5659904534606208</v>
      </c>
      <c r="CE90" s="306">
        <v>17900</v>
      </c>
      <c r="CF90" s="297">
        <v>8346.0000000000036</v>
      </c>
      <c r="CG90" s="311">
        <v>1.4662569832402237</v>
      </c>
    </row>
    <row r="91" spans="5:85">
      <c r="E91" s="289">
        <v>17430</v>
      </c>
      <c r="G91" s="352">
        <v>85</v>
      </c>
      <c r="H91" s="289">
        <v>15850</v>
      </c>
      <c r="I91" s="289">
        <v>17435</v>
      </c>
      <c r="J91" s="297">
        <v>15290</v>
      </c>
      <c r="K91" s="297">
        <v>2145</v>
      </c>
      <c r="L91" s="302">
        <v>1.1402877697841727</v>
      </c>
      <c r="M91" s="306">
        <v>16440</v>
      </c>
      <c r="N91" s="297">
        <v>995</v>
      </c>
      <c r="O91" s="311">
        <v>1.0605231143552312</v>
      </c>
      <c r="Q91" s="352">
        <v>85</v>
      </c>
      <c r="R91" s="289">
        <v>15850</v>
      </c>
      <c r="S91" s="289">
        <v>17435</v>
      </c>
      <c r="T91" s="297">
        <v>15300</v>
      </c>
      <c r="U91" s="297">
        <v>2135</v>
      </c>
      <c r="V91" s="302">
        <v>1.1395424836601307</v>
      </c>
      <c r="W91" s="306">
        <v>16450</v>
      </c>
      <c r="X91" s="297">
        <v>985</v>
      </c>
      <c r="Y91" s="311">
        <v>1.0598784194528876</v>
      </c>
      <c r="AA91" s="352">
        <v>85</v>
      </c>
      <c r="AB91" s="289">
        <v>16550</v>
      </c>
      <c r="AC91" s="289">
        <v>18205</v>
      </c>
      <c r="AD91" s="297">
        <v>16130</v>
      </c>
      <c r="AE91" s="297">
        <v>2075</v>
      </c>
      <c r="AF91" s="302">
        <v>1.1286422814631123</v>
      </c>
      <c r="AG91" s="306">
        <v>17290</v>
      </c>
      <c r="AH91" s="297">
        <v>915</v>
      </c>
      <c r="AI91" s="311">
        <v>1.0529207634470792</v>
      </c>
      <c r="AK91" s="352">
        <v>85</v>
      </c>
      <c r="AL91" s="289">
        <v>17050</v>
      </c>
      <c r="AM91" s="289">
        <v>18755</v>
      </c>
      <c r="AN91" s="297">
        <v>16180</v>
      </c>
      <c r="AO91" s="297">
        <v>2575</v>
      </c>
      <c r="AP91" s="302">
        <v>1.1591470951792335</v>
      </c>
      <c r="AQ91" s="306">
        <v>17330</v>
      </c>
      <c r="AR91" s="297">
        <v>1425</v>
      </c>
      <c r="AS91" s="311">
        <v>1.0822273514137335</v>
      </c>
      <c r="AU91" s="352">
        <v>85</v>
      </c>
      <c r="AV91" s="289">
        <v>18050</v>
      </c>
      <c r="AW91" s="289">
        <v>19855</v>
      </c>
      <c r="AX91" s="297">
        <v>16200</v>
      </c>
      <c r="AY91" s="297">
        <v>3655</v>
      </c>
      <c r="AZ91" s="302">
        <v>1.2256172839506172</v>
      </c>
      <c r="BA91" s="306">
        <v>17350</v>
      </c>
      <c r="BB91" s="297">
        <v>2505</v>
      </c>
      <c r="BC91" s="311">
        <v>1.1443804034582132</v>
      </c>
      <c r="BE91" s="352">
        <v>85</v>
      </c>
      <c r="BF91" s="289">
        <v>19050</v>
      </c>
      <c r="BG91" s="289">
        <v>20955</v>
      </c>
      <c r="BH91" s="297">
        <v>16340</v>
      </c>
      <c r="BI91" s="297">
        <v>4615</v>
      </c>
      <c r="BJ91" s="302">
        <v>1.2824357405140758</v>
      </c>
      <c r="BK91" s="306">
        <v>17500</v>
      </c>
      <c r="BL91" s="297">
        <v>3455</v>
      </c>
      <c r="BM91" s="311">
        <v>1.1974285714285715</v>
      </c>
      <c r="BO91" s="352">
        <v>85</v>
      </c>
      <c r="BP91" s="289">
        <v>21550</v>
      </c>
      <c r="BQ91" s="289">
        <v>23705.000000000004</v>
      </c>
      <c r="BR91" s="297">
        <v>16730</v>
      </c>
      <c r="BS91" s="297">
        <v>6975.0000000000036</v>
      </c>
      <c r="BT91" s="302">
        <v>1.4169157202630007</v>
      </c>
      <c r="BU91" s="306">
        <v>17880</v>
      </c>
      <c r="BV91" s="297">
        <v>5825.0000000000036</v>
      </c>
      <c r="BW91" s="311">
        <v>1.3257829977628637</v>
      </c>
      <c r="BY91" s="352">
        <v>85</v>
      </c>
      <c r="BZ91" s="289">
        <v>24050</v>
      </c>
      <c r="CA91" s="289">
        <v>26455.000000000004</v>
      </c>
      <c r="CB91" s="297">
        <v>16960</v>
      </c>
      <c r="CC91" s="297">
        <v>9495.0000000000036</v>
      </c>
      <c r="CD91" s="302">
        <v>1.5598466981132078</v>
      </c>
      <c r="CE91" s="306">
        <v>18110</v>
      </c>
      <c r="CF91" s="297">
        <v>8345.0000000000036</v>
      </c>
      <c r="CG91" s="311">
        <v>1.4607951408061846</v>
      </c>
    </row>
    <row r="92" spans="5:85">
      <c r="E92" s="289">
        <v>17640</v>
      </c>
      <c r="G92" s="352">
        <v>86</v>
      </c>
      <c r="H92" s="289">
        <v>16040</v>
      </c>
      <c r="I92" s="289">
        <v>17644</v>
      </c>
      <c r="J92" s="297">
        <v>15470</v>
      </c>
      <c r="K92" s="297">
        <v>2174</v>
      </c>
      <c r="L92" s="302">
        <v>1.1405300581771169</v>
      </c>
      <c r="M92" s="306">
        <v>16640</v>
      </c>
      <c r="N92" s="297">
        <v>1004</v>
      </c>
      <c r="O92" s="311">
        <v>1.0603365384615384</v>
      </c>
      <c r="Q92" s="352">
        <v>86</v>
      </c>
      <c r="R92" s="289">
        <v>16040</v>
      </c>
      <c r="S92" s="289">
        <v>17644</v>
      </c>
      <c r="T92" s="297">
        <v>15480</v>
      </c>
      <c r="U92" s="297">
        <v>2164</v>
      </c>
      <c r="V92" s="302">
        <v>1.1397932816537468</v>
      </c>
      <c r="W92" s="306">
        <v>16650</v>
      </c>
      <c r="X92" s="297">
        <v>994</v>
      </c>
      <c r="Y92" s="311">
        <v>1.0596996996996997</v>
      </c>
      <c r="AA92" s="352">
        <v>86</v>
      </c>
      <c r="AB92" s="289">
        <v>16740</v>
      </c>
      <c r="AC92" s="289">
        <v>18414</v>
      </c>
      <c r="AD92" s="297">
        <v>16330</v>
      </c>
      <c r="AE92" s="297">
        <v>2084</v>
      </c>
      <c r="AF92" s="302">
        <v>1.1276178812002449</v>
      </c>
      <c r="AG92" s="306">
        <v>17500</v>
      </c>
      <c r="AH92" s="297">
        <v>914</v>
      </c>
      <c r="AI92" s="311">
        <v>1.0522285714285715</v>
      </c>
      <c r="AK92" s="352">
        <v>86</v>
      </c>
      <c r="AL92" s="289">
        <v>17240</v>
      </c>
      <c r="AM92" s="289">
        <v>18964</v>
      </c>
      <c r="AN92" s="297">
        <v>16370</v>
      </c>
      <c r="AO92" s="297">
        <v>2594</v>
      </c>
      <c r="AP92" s="302">
        <v>1.1584605986560781</v>
      </c>
      <c r="AQ92" s="306">
        <v>17540</v>
      </c>
      <c r="AR92" s="297">
        <v>1424</v>
      </c>
      <c r="AS92" s="311">
        <v>1.0811858608893956</v>
      </c>
      <c r="AU92" s="352">
        <v>86</v>
      </c>
      <c r="AV92" s="289">
        <v>18240</v>
      </c>
      <c r="AW92" s="289">
        <v>20064</v>
      </c>
      <c r="AX92" s="297">
        <v>16400</v>
      </c>
      <c r="AY92" s="297">
        <v>3664</v>
      </c>
      <c r="AZ92" s="302">
        <v>1.2234146341463414</v>
      </c>
      <c r="BA92" s="306">
        <v>17560</v>
      </c>
      <c r="BB92" s="297">
        <v>2504</v>
      </c>
      <c r="BC92" s="311">
        <v>1.1425968109339408</v>
      </c>
      <c r="BE92" s="352">
        <v>86</v>
      </c>
      <c r="BF92" s="289">
        <v>19240</v>
      </c>
      <c r="BG92" s="289">
        <v>21164</v>
      </c>
      <c r="BH92" s="297">
        <v>16540</v>
      </c>
      <c r="BI92" s="297">
        <v>4624</v>
      </c>
      <c r="BJ92" s="302">
        <v>1.2795646916565901</v>
      </c>
      <c r="BK92" s="306">
        <v>17710</v>
      </c>
      <c r="BL92" s="297">
        <v>3454</v>
      </c>
      <c r="BM92" s="311">
        <v>1.1950310559006212</v>
      </c>
      <c r="BO92" s="352">
        <v>86</v>
      </c>
      <c r="BP92" s="289">
        <v>21740</v>
      </c>
      <c r="BQ92" s="289">
        <v>23914.000000000004</v>
      </c>
      <c r="BR92" s="297">
        <v>16920</v>
      </c>
      <c r="BS92" s="297">
        <v>6994.0000000000036</v>
      </c>
      <c r="BT92" s="302">
        <v>1.413356973995272</v>
      </c>
      <c r="BU92" s="306">
        <v>18090</v>
      </c>
      <c r="BV92" s="297">
        <v>5824.0000000000036</v>
      </c>
      <c r="BW92" s="311">
        <v>1.3219458264234385</v>
      </c>
      <c r="BY92" s="352">
        <v>86</v>
      </c>
      <c r="BZ92" s="289">
        <v>24240</v>
      </c>
      <c r="CA92" s="289">
        <v>26664.000000000004</v>
      </c>
      <c r="CB92" s="297">
        <v>17160</v>
      </c>
      <c r="CC92" s="297">
        <v>9504.0000000000036</v>
      </c>
      <c r="CD92" s="302">
        <v>1.5538461538461541</v>
      </c>
      <c r="CE92" s="306">
        <v>18320</v>
      </c>
      <c r="CF92" s="297">
        <v>8344.0000000000036</v>
      </c>
      <c r="CG92" s="311">
        <v>1.4554585152838431</v>
      </c>
    </row>
    <row r="93" spans="5:85">
      <c r="E93" s="289">
        <v>17850</v>
      </c>
      <c r="G93" s="352">
        <v>87</v>
      </c>
      <c r="H93" s="289">
        <v>16230</v>
      </c>
      <c r="I93" s="289">
        <v>17853</v>
      </c>
      <c r="J93" s="297">
        <v>15660</v>
      </c>
      <c r="K93" s="297">
        <v>2193</v>
      </c>
      <c r="L93" s="302">
        <v>1.1400383141762451</v>
      </c>
      <c r="M93" s="306">
        <v>16840</v>
      </c>
      <c r="N93" s="297">
        <v>1013</v>
      </c>
      <c r="O93" s="311">
        <v>1.0601543942992875</v>
      </c>
      <c r="Q93" s="352">
        <v>87</v>
      </c>
      <c r="R93" s="289">
        <v>16230</v>
      </c>
      <c r="S93" s="289">
        <v>17853</v>
      </c>
      <c r="T93" s="297">
        <v>15670</v>
      </c>
      <c r="U93" s="297">
        <v>2183</v>
      </c>
      <c r="V93" s="302">
        <v>1.1393107849393747</v>
      </c>
      <c r="W93" s="306">
        <v>16850</v>
      </c>
      <c r="X93" s="297">
        <v>1003</v>
      </c>
      <c r="Y93" s="311">
        <v>1.0595252225519287</v>
      </c>
      <c r="AA93" s="352">
        <v>87</v>
      </c>
      <c r="AB93" s="289">
        <v>16930</v>
      </c>
      <c r="AC93" s="289">
        <v>18623</v>
      </c>
      <c r="AD93" s="297">
        <v>16530</v>
      </c>
      <c r="AE93" s="297">
        <v>2093</v>
      </c>
      <c r="AF93" s="302">
        <v>1.1266182698124623</v>
      </c>
      <c r="AG93" s="306">
        <v>17710</v>
      </c>
      <c r="AH93" s="297">
        <v>913</v>
      </c>
      <c r="AI93" s="311">
        <v>1.0515527950310559</v>
      </c>
      <c r="AK93" s="352">
        <v>87</v>
      </c>
      <c r="AL93" s="289">
        <v>17430</v>
      </c>
      <c r="AM93" s="289">
        <v>19173</v>
      </c>
      <c r="AN93" s="297">
        <v>16570</v>
      </c>
      <c r="AO93" s="297">
        <v>2603</v>
      </c>
      <c r="AP93" s="302">
        <v>1.1570911285455643</v>
      </c>
      <c r="AQ93" s="306">
        <v>17750</v>
      </c>
      <c r="AR93" s="297">
        <v>1423</v>
      </c>
      <c r="AS93" s="311">
        <v>1.0801690140845071</v>
      </c>
      <c r="AU93" s="352">
        <v>87</v>
      </c>
      <c r="AV93" s="289">
        <v>18430</v>
      </c>
      <c r="AW93" s="289">
        <v>20273</v>
      </c>
      <c r="AX93" s="297">
        <v>16590</v>
      </c>
      <c r="AY93" s="297">
        <v>3683</v>
      </c>
      <c r="AZ93" s="302">
        <v>1.2220012055455094</v>
      </c>
      <c r="BA93" s="306">
        <v>17770</v>
      </c>
      <c r="BB93" s="297">
        <v>2503</v>
      </c>
      <c r="BC93" s="311">
        <v>1.140855374226224</v>
      </c>
      <c r="BE93" s="352">
        <v>87</v>
      </c>
      <c r="BF93" s="289">
        <v>19430</v>
      </c>
      <c r="BG93" s="289">
        <v>21373</v>
      </c>
      <c r="BH93" s="297">
        <v>16740</v>
      </c>
      <c r="BI93" s="297">
        <v>4633</v>
      </c>
      <c r="BJ93" s="302">
        <v>1.2767622461170849</v>
      </c>
      <c r="BK93" s="306">
        <v>17910</v>
      </c>
      <c r="BL93" s="297">
        <v>3463</v>
      </c>
      <c r="BM93" s="311">
        <v>1.1933556672250138</v>
      </c>
      <c r="BO93" s="352">
        <v>87</v>
      </c>
      <c r="BP93" s="289">
        <v>21930</v>
      </c>
      <c r="BQ93" s="289">
        <v>24123.000000000004</v>
      </c>
      <c r="BR93" s="297">
        <v>17120</v>
      </c>
      <c r="BS93" s="297">
        <v>7003.0000000000036</v>
      </c>
      <c r="BT93" s="302">
        <v>1.4090537383177573</v>
      </c>
      <c r="BU93" s="306">
        <v>18300</v>
      </c>
      <c r="BV93" s="297">
        <v>5823.0000000000036</v>
      </c>
      <c r="BW93" s="311">
        <v>1.3181967213114756</v>
      </c>
      <c r="BY93" s="352">
        <v>87</v>
      </c>
      <c r="BZ93" s="289">
        <v>24430</v>
      </c>
      <c r="CA93" s="289">
        <v>26873.000000000004</v>
      </c>
      <c r="CB93" s="297">
        <v>17350</v>
      </c>
      <c r="CC93" s="297">
        <v>9523.0000000000036</v>
      </c>
      <c r="CD93" s="302">
        <v>1.5488760806916428</v>
      </c>
      <c r="CE93" s="306">
        <v>18530</v>
      </c>
      <c r="CF93" s="297">
        <v>8343.0000000000036</v>
      </c>
      <c r="CG93" s="311">
        <v>1.4502428494333515</v>
      </c>
    </row>
    <row r="94" spans="5:85">
      <c r="E94" s="289">
        <v>18060</v>
      </c>
      <c r="G94" s="352">
        <v>88</v>
      </c>
      <c r="H94" s="289">
        <v>16420</v>
      </c>
      <c r="I94" s="289">
        <v>18062</v>
      </c>
      <c r="J94" s="297">
        <v>15850</v>
      </c>
      <c r="K94" s="297">
        <v>2212</v>
      </c>
      <c r="L94" s="302">
        <v>1.1395583596214511</v>
      </c>
      <c r="M94" s="306">
        <v>17030</v>
      </c>
      <c r="N94" s="297">
        <v>1032</v>
      </c>
      <c r="O94" s="311">
        <v>1.0605989430416911</v>
      </c>
      <c r="Q94" s="352">
        <v>88</v>
      </c>
      <c r="R94" s="289">
        <v>16420</v>
      </c>
      <c r="S94" s="289">
        <v>18062</v>
      </c>
      <c r="T94" s="297">
        <v>15860</v>
      </c>
      <c r="U94" s="297">
        <v>2202</v>
      </c>
      <c r="V94" s="302">
        <v>1.1388398486759141</v>
      </c>
      <c r="W94" s="306">
        <v>17050</v>
      </c>
      <c r="X94" s="297">
        <v>1012</v>
      </c>
      <c r="Y94" s="311">
        <v>1.0593548387096774</v>
      </c>
      <c r="AA94" s="352">
        <v>88</v>
      </c>
      <c r="AB94" s="289">
        <v>17120</v>
      </c>
      <c r="AC94" s="289">
        <v>18832</v>
      </c>
      <c r="AD94" s="297">
        <v>16730</v>
      </c>
      <c r="AE94" s="297">
        <v>2102</v>
      </c>
      <c r="AF94" s="302">
        <v>1.1256425582785416</v>
      </c>
      <c r="AG94" s="306">
        <v>17910</v>
      </c>
      <c r="AH94" s="297">
        <v>922</v>
      </c>
      <c r="AI94" s="311">
        <v>1.0514796203238415</v>
      </c>
      <c r="AK94" s="352">
        <v>88</v>
      </c>
      <c r="AL94" s="289">
        <v>17620</v>
      </c>
      <c r="AM94" s="289">
        <v>19382</v>
      </c>
      <c r="AN94" s="297">
        <v>16770</v>
      </c>
      <c r="AO94" s="297">
        <v>2612</v>
      </c>
      <c r="AP94" s="302">
        <v>1.1557543231961838</v>
      </c>
      <c r="AQ94" s="306">
        <v>17960</v>
      </c>
      <c r="AR94" s="297">
        <v>1422</v>
      </c>
      <c r="AS94" s="311">
        <v>1.0791759465478843</v>
      </c>
      <c r="AU94" s="352">
        <v>88</v>
      </c>
      <c r="AV94" s="289">
        <v>18620</v>
      </c>
      <c r="AW94" s="289">
        <v>20482</v>
      </c>
      <c r="AX94" s="297">
        <v>16790</v>
      </c>
      <c r="AY94" s="297">
        <v>3692</v>
      </c>
      <c r="AZ94" s="302">
        <v>1.2198927933293626</v>
      </c>
      <c r="BA94" s="306">
        <v>17980</v>
      </c>
      <c r="BB94" s="297">
        <v>2502</v>
      </c>
      <c r="BC94" s="311">
        <v>1.139154616240267</v>
      </c>
      <c r="BE94" s="352">
        <v>88</v>
      </c>
      <c r="BF94" s="289">
        <v>19620</v>
      </c>
      <c r="BG94" s="289">
        <v>21582</v>
      </c>
      <c r="BH94" s="297">
        <v>16940</v>
      </c>
      <c r="BI94" s="297">
        <v>4642</v>
      </c>
      <c r="BJ94" s="302">
        <v>1.2740259740259741</v>
      </c>
      <c r="BK94" s="306">
        <v>18120</v>
      </c>
      <c r="BL94" s="297">
        <v>3462</v>
      </c>
      <c r="BM94" s="311">
        <v>1.1910596026490066</v>
      </c>
      <c r="BO94" s="352">
        <v>88</v>
      </c>
      <c r="BP94" s="289">
        <v>22120</v>
      </c>
      <c r="BQ94" s="289">
        <v>24332.000000000004</v>
      </c>
      <c r="BR94" s="297">
        <v>17320</v>
      </c>
      <c r="BS94" s="297">
        <v>7012.0000000000036</v>
      </c>
      <c r="BT94" s="302">
        <v>1.4048498845265591</v>
      </c>
      <c r="BU94" s="306">
        <v>18510</v>
      </c>
      <c r="BV94" s="297">
        <v>5822.0000000000036</v>
      </c>
      <c r="BW94" s="311">
        <v>1.3145326850351164</v>
      </c>
      <c r="BY94" s="352">
        <v>88</v>
      </c>
      <c r="BZ94" s="289">
        <v>24620</v>
      </c>
      <c r="CA94" s="289">
        <v>27082.000000000004</v>
      </c>
      <c r="CB94" s="297">
        <v>17550</v>
      </c>
      <c r="CC94" s="297">
        <v>9532.0000000000036</v>
      </c>
      <c r="CD94" s="302">
        <v>1.5431339031339033</v>
      </c>
      <c r="CE94" s="306">
        <v>18740</v>
      </c>
      <c r="CF94" s="297">
        <v>8342.0000000000036</v>
      </c>
      <c r="CG94" s="311">
        <v>1.445144076840982</v>
      </c>
    </row>
    <row r="95" spans="5:85">
      <c r="E95" s="289">
        <v>18270</v>
      </c>
      <c r="G95" s="352">
        <v>89</v>
      </c>
      <c r="H95" s="289">
        <v>16610</v>
      </c>
      <c r="I95" s="289">
        <v>18271</v>
      </c>
      <c r="J95" s="297">
        <v>16030</v>
      </c>
      <c r="K95" s="297">
        <v>2241</v>
      </c>
      <c r="L95" s="302">
        <v>1.1398003742981908</v>
      </c>
      <c r="M95" s="306">
        <v>17230</v>
      </c>
      <c r="N95" s="297">
        <v>1041</v>
      </c>
      <c r="O95" s="311">
        <v>1.0604178757980267</v>
      </c>
      <c r="Q95" s="352">
        <v>89</v>
      </c>
      <c r="R95" s="289">
        <v>16610</v>
      </c>
      <c r="S95" s="289">
        <v>18271</v>
      </c>
      <c r="T95" s="297">
        <v>16040</v>
      </c>
      <c r="U95" s="297">
        <v>2231</v>
      </c>
      <c r="V95" s="302">
        <v>1.1390897755610974</v>
      </c>
      <c r="W95" s="306">
        <v>17240</v>
      </c>
      <c r="X95" s="297">
        <v>1031</v>
      </c>
      <c r="Y95" s="311">
        <v>1.0598027842227378</v>
      </c>
      <c r="AA95" s="352">
        <v>89</v>
      </c>
      <c r="AB95" s="289">
        <v>17310</v>
      </c>
      <c r="AC95" s="289">
        <v>19041</v>
      </c>
      <c r="AD95" s="297">
        <v>16920</v>
      </c>
      <c r="AE95" s="297">
        <v>2121</v>
      </c>
      <c r="AF95" s="302">
        <v>1.1253546099290781</v>
      </c>
      <c r="AG95" s="306">
        <v>18120</v>
      </c>
      <c r="AH95" s="297">
        <v>921</v>
      </c>
      <c r="AI95" s="311">
        <v>1.0508278145695364</v>
      </c>
      <c r="AK95" s="352">
        <v>89</v>
      </c>
      <c r="AL95" s="289">
        <v>17810</v>
      </c>
      <c r="AM95" s="289">
        <v>19591</v>
      </c>
      <c r="AN95" s="297">
        <v>16970</v>
      </c>
      <c r="AO95" s="297">
        <v>2621</v>
      </c>
      <c r="AP95" s="302">
        <v>1.154449027695934</v>
      </c>
      <c r="AQ95" s="306">
        <v>18170</v>
      </c>
      <c r="AR95" s="297">
        <v>1421</v>
      </c>
      <c r="AS95" s="311">
        <v>1.0782058337919649</v>
      </c>
      <c r="AU95" s="352">
        <v>89</v>
      </c>
      <c r="AV95" s="289">
        <v>18810</v>
      </c>
      <c r="AW95" s="289">
        <v>20691</v>
      </c>
      <c r="AX95" s="297">
        <v>16990</v>
      </c>
      <c r="AY95" s="297">
        <v>3701</v>
      </c>
      <c r="AZ95" s="302">
        <v>1.2178340200117717</v>
      </c>
      <c r="BA95" s="306">
        <v>18190</v>
      </c>
      <c r="BB95" s="297">
        <v>2501</v>
      </c>
      <c r="BC95" s="311">
        <v>1.1374931280923584</v>
      </c>
      <c r="BE95" s="352">
        <v>89</v>
      </c>
      <c r="BF95" s="289">
        <v>19810</v>
      </c>
      <c r="BG95" s="289">
        <v>21791</v>
      </c>
      <c r="BH95" s="297">
        <v>17130</v>
      </c>
      <c r="BI95" s="297">
        <v>4661</v>
      </c>
      <c r="BJ95" s="302">
        <v>1.2720957384705196</v>
      </c>
      <c r="BK95" s="306">
        <v>18330</v>
      </c>
      <c r="BL95" s="297">
        <v>3461</v>
      </c>
      <c r="BM95" s="311">
        <v>1.1888161483906166</v>
      </c>
      <c r="BO95" s="352">
        <v>89</v>
      </c>
      <c r="BP95" s="289">
        <v>22310</v>
      </c>
      <c r="BQ95" s="289">
        <v>24541.000000000004</v>
      </c>
      <c r="BR95" s="297">
        <v>17520</v>
      </c>
      <c r="BS95" s="297">
        <v>7021.0000000000036</v>
      </c>
      <c r="BT95" s="302">
        <v>1.4007420091324203</v>
      </c>
      <c r="BU95" s="306">
        <v>18720</v>
      </c>
      <c r="BV95" s="297">
        <v>5821.0000000000036</v>
      </c>
      <c r="BW95" s="311">
        <v>1.3109508547008548</v>
      </c>
      <c r="BY95" s="352">
        <v>89</v>
      </c>
      <c r="BZ95" s="289">
        <v>24810</v>
      </c>
      <c r="CA95" s="289">
        <v>27291.000000000004</v>
      </c>
      <c r="CB95" s="297">
        <v>17750</v>
      </c>
      <c r="CC95" s="297">
        <v>9541.0000000000036</v>
      </c>
      <c r="CD95" s="302">
        <v>1.5375211267605635</v>
      </c>
      <c r="CE95" s="306">
        <v>18950</v>
      </c>
      <c r="CF95" s="297">
        <v>8341.0000000000036</v>
      </c>
      <c r="CG95" s="311">
        <v>1.4401583113456466</v>
      </c>
    </row>
    <row r="96" spans="5:85">
      <c r="E96" s="289">
        <v>18480</v>
      </c>
      <c r="G96" s="352">
        <v>90</v>
      </c>
      <c r="H96" s="289">
        <v>16800</v>
      </c>
      <c r="I96" s="289">
        <v>18480</v>
      </c>
      <c r="J96" s="297">
        <v>16220</v>
      </c>
      <c r="K96" s="297">
        <v>2260</v>
      </c>
      <c r="L96" s="302">
        <v>1.1393341553637484</v>
      </c>
      <c r="M96" s="306">
        <v>17430</v>
      </c>
      <c r="N96" s="297">
        <v>1050</v>
      </c>
      <c r="O96" s="311">
        <v>1.0602409638554218</v>
      </c>
      <c r="Q96" s="352">
        <v>90</v>
      </c>
      <c r="R96" s="289">
        <v>16800</v>
      </c>
      <c r="S96" s="289">
        <v>18480</v>
      </c>
      <c r="T96" s="297">
        <v>16230</v>
      </c>
      <c r="U96" s="297">
        <v>2250</v>
      </c>
      <c r="V96" s="302">
        <v>1.1386321626617375</v>
      </c>
      <c r="W96" s="306">
        <v>17440</v>
      </c>
      <c r="X96" s="297">
        <v>1040</v>
      </c>
      <c r="Y96" s="311">
        <v>1.0596330275229358</v>
      </c>
      <c r="AA96" s="352">
        <v>90</v>
      </c>
      <c r="AB96" s="289">
        <v>17500</v>
      </c>
      <c r="AC96" s="289">
        <v>19250</v>
      </c>
      <c r="AD96" s="297">
        <v>17120</v>
      </c>
      <c r="AE96" s="297">
        <v>2130</v>
      </c>
      <c r="AF96" s="302">
        <v>1.1244158878504673</v>
      </c>
      <c r="AG96" s="306">
        <v>18330</v>
      </c>
      <c r="AH96" s="297">
        <v>920</v>
      </c>
      <c r="AI96" s="311">
        <v>1.0501909438079651</v>
      </c>
      <c r="AK96" s="352">
        <v>90</v>
      </c>
      <c r="AL96" s="289">
        <v>18000</v>
      </c>
      <c r="AM96" s="289">
        <v>19800</v>
      </c>
      <c r="AN96" s="297">
        <v>17170</v>
      </c>
      <c r="AO96" s="297">
        <v>2630</v>
      </c>
      <c r="AP96" s="302">
        <v>1.1531741409435061</v>
      </c>
      <c r="AQ96" s="306">
        <v>18380</v>
      </c>
      <c r="AR96" s="297">
        <v>1420</v>
      </c>
      <c r="AS96" s="311">
        <v>1.0772578890097932</v>
      </c>
      <c r="AU96" s="352">
        <v>90</v>
      </c>
      <c r="AV96" s="289">
        <v>19000</v>
      </c>
      <c r="AW96" s="289">
        <v>20900</v>
      </c>
      <c r="AX96" s="297">
        <v>17190</v>
      </c>
      <c r="AY96" s="297">
        <v>3710</v>
      </c>
      <c r="AZ96" s="302">
        <v>1.2158231529959278</v>
      </c>
      <c r="BA96" s="306">
        <v>18400</v>
      </c>
      <c r="BB96" s="297">
        <v>2500</v>
      </c>
      <c r="BC96" s="311">
        <v>1.1358695652173914</v>
      </c>
      <c r="BE96" s="352">
        <v>90</v>
      </c>
      <c r="BF96" s="289">
        <v>20000</v>
      </c>
      <c r="BG96" s="289">
        <v>22000</v>
      </c>
      <c r="BH96" s="297">
        <v>17330</v>
      </c>
      <c r="BI96" s="297">
        <v>4670</v>
      </c>
      <c r="BJ96" s="302">
        <v>1.2694748990190421</v>
      </c>
      <c r="BK96" s="306">
        <v>18540</v>
      </c>
      <c r="BL96" s="297">
        <v>3460</v>
      </c>
      <c r="BM96" s="311">
        <v>1.1866235167206041</v>
      </c>
      <c r="BO96" s="352">
        <v>90</v>
      </c>
      <c r="BP96" s="289">
        <v>22500</v>
      </c>
      <c r="BQ96" s="289">
        <v>24750.000000000004</v>
      </c>
      <c r="BR96" s="297">
        <v>17720</v>
      </c>
      <c r="BS96" s="297">
        <v>7030.0000000000036</v>
      </c>
      <c r="BT96" s="302">
        <v>1.3967268623024833</v>
      </c>
      <c r="BU96" s="306">
        <v>18930</v>
      </c>
      <c r="BV96" s="297">
        <v>5820.0000000000036</v>
      </c>
      <c r="BW96" s="311">
        <v>1.307448494453249</v>
      </c>
      <c r="BY96" s="352">
        <v>90</v>
      </c>
      <c r="BZ96" s="289">
        <v>25000</v>
      </c>
      <c r="CA96" s="289">
        <v>27500.000000000004</v>
      </c>
      <c r="CB96" s="297">
        <v>17950</v>
      </c>
      <c r="CC96" s="297">
        <v>9550.0000000000036</v>
      </c>
      <c r="CD96" s="302">
        <v>1.5320334261838442</v>
      </c>
      <c r="CE96" s="306">
        <v>19160</v>
      </c>
      <c r="CF96" s="297">
        <v>8340.0000000000036</v>
      </c>
      <c r="CG96" s="311">
        <v>1.4352818371607519</v>
      </c>
    </row>
    <row r="97" spans="5:85">
      <c r="E97" s="289">
        <v>18680</v>
      </c>
      <c r="G97" s="352">
        <v>91</v>
      </c>
      <c r="H97" s="289">
        <v>16990</v>
      </c>
      <c r="I97" s="289">
        <v>18689</v>
      </c>
      <c r="J97" s="297">
        <v>16410</v>
      </c>
      <c r="K97" s="297">
        <v>2279</v>
      </c>
      <c r="L97" s="302">
        <v>1.138878732480195</v>
      </c>
      <c r="M97" s="306">
        <v>17630</v>
      </c>
      <c r="N97" s="297">
        <v>1059</v>
      </c>
      <c r="O97" s="311">
        <v>1.060068065796937</v>
      </c>
      <c r="Q97" s="352">
        <v>91</v>
      </c>
      <c r="R97" s="289">
        <v>16990</v>
      </c>
      <c r="S97" s="289">
        <v>18689</v>
      </c>
      <c r="T97" s="297">
        <v>16420</v>
      </c>
      <c r="U97" s="297">
        <v>2269</v>
      </c>
      <c r="V97" s="302">
        <v>1.1381851400730816</v>
      </c>
      <c r="W97" s="306">
        <v>17640</v>
      </c>
      <c r="X97" s="297">
        <v>1049</v>
      </c>
      <c r="Y97" s="311">
        <v>1.0594671201814059</v>
      </c>
      <c r="AA97" s="352">
        <v>91</v>
      </c>
      <c r="AB97" s="289">
        <v>17690</v>
      </c>
      <c r="AC97" s="289">
        <v>19459</v>
      </c>
      <c r="AD97" s="297">
        <v>17320</v>
      </c>
      <c r="AE97" s="297">
        <v>2139</v>
      </c>
      <c r="AF97" s="302">
        <v>1.123498845265589</v>
      </c>
      <c r="AG97" s="306">
        <v>18540</v>
      </c>
      <c r="AH97" s="297">
        <v>919</v>
      </c>
      <c r="AI97" s="311">
        <v>1.0495685005393742</v>
      </c>
      <c r="AK97" s="352">
        <v>91</v>
      </c>
      <c r="AL97" s="289">
        <v>18190</v>
      </c>
      <c r="AM97" s="289">
        <v>20009</v>
      </c>
      <c r="AN97" s="297">
        <v>17360</v>
      </c>
      <c r="AO97" s="297">
        <v>2649</v>
      </c>
      <c r="AP97" s="302">
        <v>1.1525921658986176</v>
      </c>
      <c r="AQ97" s="306">
        <v>18590</v>
      </c>
      <c r="AR97" s="297">
        <v>1419</v>
      </c>
      <c r="AS97" s="311">
        <v>1.0763313609467455</v>
      </c>
      <c r="AU97" s="352">
        <v>91</v>
      </c>
      <c r="AV97" s="289">
        <v>19190</v>
      </c>
      <c r="AW97" s="289">
        <v>21109</v>
      </c>
      <c r="AX97" s="297">
        <v>17390</v>
      </c>
      <c r="AY97" s="297">
        <v>3719</v>
      </c>
      <c r="AZ97" s="302">
        <v>1.2138585393904542</v>
      </c>
      <c r="BA97" s="306">
        <v>18610</v>
      </c>
      <c r="BB97" s="297">
        <v>2499</v>
      </c>
      <c r="BC97" s="311">
        <v>1.1342826437399247</v>
      </c>
      <c r="BE97" s="352">
        <v>91</v>
      </c>
      <c r="BF97" s="289">
        <v>20190</v>
      </c>
      <c r="BG97" s="289">
        <v>22209</v>
      </c>
      <c r="BH97" s="297">
        <v>17530</v>
      </c>
      <c r="BI97" s="297">
        <v>4679</v>
      </c>
      <c r="BJ97" s="302">
        <v>1.2669138619509412</v>
      </c>
      <c r="BK97" s="306">
        <v>18750</v>
      </c>
      <c r="BL97" s="297">
        <v>3459</v>
      </c>
      <c r="BM97" s="311">
        <v>1.18448</v>
      </c>
      <c r="BO97" s="352">
        <v>91</v>
      </c>
      <c r="BP97" s="289">
        <v>22690</v>
      </c>
      <c r="BQ97" s="289">
        <v>24959.000000000004</v>
      </c>
      <c r="BR97" s="297">
        <v>17910</v>
      </c>
      <c r="BS97" s="297">
        <v>7049.0000000000036</v>
      </c>
      <c r="BT97" s="302">
        <v>1.3935790061418205</v>
      </c>
      <c r="BU97" s="306">
        <v>19140</v>
      </c>
      <c r="BV97" s="297">
        <v>5819.0000000000036</v>
      </c>
      <c r="BW97" s="311">
        <v>1.3040229885057473</v>
      </c>
      <c r="BY97" s="352">
        <v>91</v>
      </c>
      <c r="BZ97" s="289">
        <v>25190</v>
      </c>
      <c r="CA97" s="289">
        <v>27709.000000000004</v>
      </c>
      <c r="CB97" s="297">
        <v>18150</v>
      </c>
      <c r="CC97" s="297">
        <v>9559.0000000000036</v>
      </c>
      <c r="CD97" s="302">
        <v>1.5266666666666668</v>
      </c>
      <c r="CE97" s="306">
        <v>19370</v>
      </c>
      <c r="CF97" s="297">
        <v>8339.0000000000036</v>
      </c>
      <c r="CG97" s="311">
        <v>1.4305110996386166</v>
      </c>
    </row>
    <row r="98" spans="5:85">
      <c r="E98" s="289">
        <v>18890</v>
      </c>
      <c r="G98" s="352">
        <v>92</v>
      </c>
      <c r="H98" s="289">
        <v>17180</v>
      </c>
      <c r="I98" s="289">
        <v>18898</v>
      </c>
      <c r="J98" s="297">
        <v>16590</v>
      </c>
      <c r="K98" s="297">
        <v>2308</v>
      </c>
      <c r="L98" s="302">
        <v>1.1391199517781796</v>
      </c>
      <c r="M98" s="306">
        <v>17830</v>
      </c>
      <c r="N98" s="297">
        <v>1068</v>
      </c>
      <c r="O98" s="311">
        <v>1.0598990465507572</v>
      </c>
      <c r="Q98" s="352">
        <v>92</v>
      </c>
      <c r="R98" s="289">
        <v>17180</v>
      </c>
      <c r="S98" s="289">
        <v>18898</v>
      </c>
      <c r="T98" s="297">
        <v>16610</v>
      </c>
      <c r="U98" s="297">
        <v>2288</v>
      </c>
      <c r="V98" s="302">
        <v>1.1377483443708609</v>
      </c>
      <c r="W98" s="306">
        <v>17840</v>
      </c>
      <c r="X98" s="297">
        <v>1058</v>
      </c>
      <c r="Y98" s="311">
        <v>1.059304932735426</v>
      </c>
      <c r="AA98" s="352">
        <v>92</v>
      </c>
      <c r="AB98" s="289">
        <v>17880</v>
      </c>
      <c r="AC98" s="289">
        <v>19668</v>
      </c>
      <c r="AD98" s="297">
        <v>17520</v>
      </c>
      <c r="AE98" s="297">
        <v>2148</v>
      </c>
      <c r="AF98" s="302">
        <v>1.1226027397260274</v>
      </c>
      <c r="AG98" s="306">
        <v>18750</v>
      </c>
      <c r="AH98" s="297">
        <v>918</v>
      </c>
      <c r="AI98" s="311">
        <v>1.0489599999999999</v>
      </c>
      <c r="AK98" s="352">
        <v>92</v>
      </c>
      <c r="AL98" s="289">
        <v>18380</v>
      </c>
      <c r="AM98" s="289">
        <v>20218</v>
      </c>
      <c r="AN98" s="297">
        <v>17560</v>
      </c>
      <c r="AO98" s="297">
        <v>2658</v>
      </c>
      <c r="AP98" s="302">
        <v>1.151366742596811</v>
      </c>
      <c r="AQ98" s="306">
        <v>18790</v>
      </c>
      <c r="AR98" s="297">
        <v>1428</v>
      </c>
      <c r="AS98" s="311">
        <v>1.0759978712080893</v>
      </c>
      <c r="AU98" s="352">
        <v>92</v>
      </c>
      <c r="AV98" s="289">
        <v>19380</v>
      </c>
      <c r="AW98" s="289">
        <v>21318</v>
      </c>
      <c r="AX98" s="297">
        <v>17580</v>
      </c>
      <c r="AY98" s="297">
        <v>3738</v>
      </c>
      <c r="AZ98" s="302">
        <v>1.2126279863481229</v>
      </c>
      <c r="BA98" s="306">
        <v>18820</v>
      </c>
      <c r="BB98" s="297">
        <v>2498</v>
      </c>
      <c r="BC98" s="311">
        <v>1.1327311370882041</v>
      </c>
      <c r="BE98" s="352">
        <v>92</v>
      </c>
      <c r="BF98" s="289">
        <v>20380</v>
      </c>
      <c r="BG98" s="289">
        <v>22418</v>
      </c>
      <c r="BH98" s="297">
        <v>17730</v>
      </c>
      <c r="BI98" s="297">
        <v>4688</v>
      </c>
      <c r="BJ98" s="302">
        <v>1.2644106034968978</v>
      </c>
      <c r="BK98" s="306">
        <v>18960</v>
      </c>
      <c r="BL98" s="297">
        <v>3458</v>
      </c>
      <c r="BM98" s="311">
        <v>1.1823839662447257</v>
      </c>
      <c r="BO98" s="352">
        <v>92</v>
      </c>
      <c r="BP98" s="289">
        <v>22880</v>
      </c>
      <c r="BQ98" s="289">
        <v>25168.000000000004</v>
      </c>
      <c r="BR98" s="297">
        <v>18110</v>
      </c>
      <c r="BS98" s="297">
        <v>7058.0000000000036</v>
      </c>
      <c r="BT98" s="302">
        <v>1.3897294312534514</v>
      </c>
      <c r="BU98" s="306">
        <v>19340</v>
      </c>
      <c r="BV98" s="297">
        <v>5828.0000000000036</v>
      </c>
      <c r="BW98" s="311">
        <v>1.3013443640124096</v>
      </c>
      <c r="BY98" s="352">
        <v>92</v>
      </c>
      <c r="BZ98" s="289">
        <v>25380</v>
      </c>
      <c r="CA98" s="289">
        <v>27918.000000000004</v>
      </c>
      <c r="CB98" s="297">
        <v>18340</v>
      </c>
      <c r="CC98" s="297">
        <v>9578.0000000000036</v>
      </c>
      <c r="CD98" s="302">
        <v>1.5222464558342423</v>
      </c>
      <c r="CE98" s="306">
        <v>19580</v>
      </c>
      <c r="CF98" s="297">
        <v>8338.0000000000036</v>
      </c>
      <c r="CG98" s="311">
        <v>1.4258426966292137</v>
      </c>
    </row>
    <row r="99" spans="5:85">
      <c r="E99" s="289">
        <v>19100</v>
      </c>
      <c r="G99" s="352">
        <v>93</v>
      </c>
      <c r="H99" s="289">
        <v>17370</v>
      </c>
      <c r="I99" s="289">
        <v>19107</v>
      </c>
      <c r="J99" s="297">
        <v>16780</v>
      </c>
      <c r="K99" s="297">
        <v>2327</v>
      </c>
      <c r="L99" s="302">
        <v>1.1386769964243146</v>
      </c>
      <c r="M99" s="306">
        <v>18020</v>
      </c>
      <c r="N99" s="297">
        <v>1087</v>
      </c>
      <c r="O99" s="311">
        <v>1.0603218645948946</v>
      </c>
      <c r="Q99" s="352">
        <v>93</v>
      </c>
      <c r="R99" s="289">
        <v>17370</v>
      </c>
      <c r="S99" s="289">
        <v>19107</v>
      </c>
      <c r="T99" s="297">
        <v>16790</v>
      </c>
      <c r="U99" s="297">
        <v>2317</v>
      </c>
      <c r="V99" s="302">
        <v>1.1379988088147708</v>
      </c>
      <c r="W99" s="306">
        <v>18040</v>
      </c>
      <c r="X99" s="297">
        <v>1067</v>
      </c>
      <c r="Y99" s="311">
        <v>1.0591463414634146</v>
      </c>
      <c r="AA99" s="352">
        <v>93</v>
      </c>
      <c r="AB99" s="289">
        <v>18070</v>
      </c>
      <c r="AC99" s="289">
        <v>19877</v>
      </c>
      <c r="AD99" s="297">
        <v>17720</v>
      </c>
      <c r="AE99" s="297">
        <v>2157</v>
      </c>
      <c r="AF99" s="302">
        <v>1.121726862302483</v>
      </c>
      <c r="AG99" s="306">
        <v>18960</v>
      </c>
      <c r="AH99" s="297">
        <v>917</v>
      </c>
      <c r="AI99" s="311">
        <v>1.0483649789029537</v>
      </c>
      <c r="AK99" s="352">
        <v>93</v>
      </c>
      <c r="AL99" s="289">
        <v>18570</v>
      </c>
      <c r="AM99" s="289">
        <v>20427</v>
      </c>
      <c r="AN99" s="297">
        <v>17760</v>
      </c>
      <c r="AO99" s="297">
        <v>2667</v>
      </c>
      <c r="AP99" s="302">
        <v>1.1501689189189188</v>
      </c>
      <c r="AQ99" s="306">
        <v>19000</v>
      </c>
      <c r="AR99" s="297">
        <v>1427</v>
      </c>
      <c r="AS99" s="311">
        <v>1.0751052631578948</v>
      </c>
      <c r="AU99" s="352">
        <v>93</v>
      </c>
      <c r="AV99" s="289">
        <v>19570</v>
      </c>
      <c r="AW99" s="289">
        <v>21527</v>
      </c>
      <c r="AX99" s="297">
        <v>17780</v>
      </c>
      <c r="AY99" s="297">
        <v>3747</v>
      </c>
      <c r="AZ99" s="302">
        <v>1.2107424071991002</v>
      </c>
      <c r="BA99" s="306">
        <v>19030</v>
      </c>
      <c r="BB99" s="297">
        <v>2497</v>
      </c>
      <c r="BC99" s="311">
        <v>1.13121387283237</v>
      </c>
      <c r="BE99" s="352">
        <v>93</v>
      </c>
      <c r="BF99" s="289">
        <v>20570</v>
      </c>
      <c r="BG99" s="289">
        <v>22627.000000000004</v>
      </c>
      <c r="BH99" s="297">
        <v>17930</v>
      </c>
      <c r="BI99" s="297">
        <v>4697.0000000000036</v>
      </c>
      <c r="BJ99" s="302">
        <v>1.2619631901840493</v>
      </c>
      <c r="BK99" s="306">
        <v>19170</v>
      </c>
      <c r="BL99" s="297">
        <v>3457.0000000000036</v>
      </c>
      <c r="BM99" s="311">
        <v>1.1803338549817426</v>
      </c>
      <c r="BO99" s="352">
        <v>93</v>
      </c>
      <c r="BP99" s="289">
        <v>23070</v>
      </c>
      <c r="BQ99" s="289">
        <v>25377.000000000004</v>
      </c>
      <c r="BR99" s="297">
        <v>18310</v>
      </c>
      <c r="BS99" s="297">
        <v>7067.0000000000036</v>
      </c>
      <c r="BT99" s="302">
        <v>1.3859639541234301</v>
      </c>
      <c r="BU99" s="306">
        <v>19550</v>
      </c>
      <c r="BV99" s="297">
        <v>5827.0000000000036</v>
      </c>
      <c r="BW99" s="311">
        <v>1.2980562659846548</v>
      </c>
      <c r="BY99" s="352">
        <v>93</v>
      </c>
      <c r="BZ99" s="289">
        <v>25570</v>
      </c>
      <c r="CA99" s="289">
        <v>28127.000000000004</v>
      </c>
      <c r="CB99" s="297">
        <v>18540</v>
      </c>
      <c r="CC99" s="297">
        <v>9587.0000000000036</v>
      </c>
      <c r="CD99" s="302">
        <v>1.5170981661272926</v>
      </c>
      <c r="CE99" s="306">
        <v>19780</v>
      </c>
      <c r="CF99" s="297">
        <v>8347.0000000000036</v>
      </c>
      <c r="CG99" s="311">
        <v>1.4219919110212338</v>
      </c>
    </row>
    <row r="100" spans="5:85">
      <c r="E100" s="289">
        <v>19310</v>
      </c>
      <c r="G100" s="352">
        <v>94</v>
      </c>
      <c r="H100" s="289">
        <v>17560</v>
      </c>
      <c r="I100" s="289">
        <v>19316</v>
      </c>
      <c r="J100" s="297">
        <v>16970</v>
      </c>
      <c r="K100" s="297">
        <v>2346</v>
      </c>
      <c r="L100" s="302">
        <v>1.1382439599292871</v>
      </c>
      <c r="M100" s="306">
        <v>18220</v>
      </c>
      <c r="N100" s="297">
        <v>1096</v>
      </c>
      <c r="O100" s="311">
        <v>1.0601536772777167</v>
      </c>
      <c r="Q100" s="352">
        <v>94</v>
      </c>
      <c r="R100" s="289">
        <v>17560</v>
      </c>
      <c r="S100" s="289">
        <v>19316</v>
      </c>
      <c r="T100" s="297">
        <v>16980</v>
      </c>
      <c r="U100" s="297">
        <v>2336</v>
      </c>
      <c r="V100" s="302">
        <v>1.1375736160188457</v>
      </c>
      <c r="W100" s="306">
        <v>18230</v>
      </c>
      <c r="X100" s="297">
        <v>1086</v>
      </c>
      <c r="Y100" s="311">
        <v>1.0595721338453099</v>
      </c>
      <c r="AA100" s="352">
        <v>94</v>
      </c>
      <c r="AB100" s="289">
        <v>18260</v>
      </c>
      <c r="AC100" s="289">
        <v>20086</v>
      </c>
      <c r="AD100" s="297">
        <v>17910</v>
      </c>
      <c r="AE100" s="297">
        <v>2176</v>
      </c>
      <c r="AF100" s="302">
        <v>1.121496370742602</v>
      </c>
      <c r="AG100" s="306">
        <v>19170</v>
      </c>
      <c r="AH100" s="297">
        <v>916</v>
      </c>
      <c r="AI100" s="311">
        <v>1.0477829942618675</v>
      </c>
      <c r="AK100" s="352">
        <v>94</v>
      </c>
      <c r="AL100" s="289">
        <v>18760</v>
      </c>
      <c r="AM100" s="289">
        <v>20636</v>
      </c>
      <c r="AN100" s="297">
        <v>17960</v>
      </c>
      <c r="AO100" s="297">
        <v>2676</v>
      </c>
      <c r="AP100" s="302">
        <v>1.1489977728285079</v>
      </c>
      <c r="AQ100" s="306">
        <v>19210</v>
      </c>
      <c r="AR100" s="297">
        <v>1426</v>
      </c>
      <c r="AS100" s="311">
        <v>1.074232170744404</v>
      </c>
      <c r="AU100" s="352">
        <v>94</v>
      </c>
      <c r="AV100" s="289">
        <v>19760</v>
      </c>
      <c r="AW100" s="289">
        <v>21736</v>
      </c>
      <c r="AX100" s="297">
        <v>17980</v>
      </c>
      <c r="AY100" s="297">
        <v>3756</v>
      </c>
      <c r="AZ100" s="302">
        <v>1.2088987764182424</v>
      </c>
      <c r="BA100" s="306">
        <v>19230</v>
      </c>
      <c r="BB100" s="297">
        <v>2506</v>
      </c>
      <c r="BC100" s="311">
        <v>1.1303172126885075</v>
      </c>
      <c r="BE100" s="352">
        <v>94</v>
      </c>
      <c r="BF100" s="289">
        <v>20760</v>
      </c>
      <c r="BG100" s="289">
        <v>22836.000000000004</v>
      </c>
      <c r="BH100" s="297">
        <v>18120</v>
      </c>
      <c r="BI100" s="297">
        <v>4716.0000000000036</v>
      </c>
      <c r="BJ100" s="302">
        <v>1.2602649006622519</v>
      </c>
      <c r="BK100" s="306">
        <v>19380</v>
      </c>
      <c r="BL100" s="297">
        <v>3456.0000000000036</v>
      </c>
      <c r="BM100" s="311">
        <v>1.1783281733746132</v>
      </c>
      <c r="BO100" s="352">
        <v>94</v>
      </c>
      <c r="BP100" s="289">
        <v>23260</v>
      </c>
      <c r="BQ100" s="289">
        <v>25586.000000000004</v>
      </c>
      <c r="BR100" s="297">
        <v>18510</v>
      </c>
      <c r="BS100" s="297">
        <v>7076.0000000000036</v>
      </c>
      <c r="BT100" s="302">
        <v>1.3822798487304162</v>
      </c>
      <c r="BU100" s="306">
        <v>19760</v>
      </c>
      <c r="BV100" s="297">
        <v>5826.0000000000036</v>
      </c>
      <c r="BW100" s="311">
        <v>1.2948380566801621</v>
      </c>
      <c r="BY100" s="352">
        <v>94</v>
      </c>
      <c r="BZ100" s="289">
        <v>25760</v>
      </c>
      <c r="CA100" s="289">
        <v>28336.000000000004</v>
      </c>
      <c r="CB100" s="297">
        <v>18740</v>
      </c>
      <c r="CC100" s="297">
        <v>9596.0000000000036</v>
      </c>
      <c r="CD100" s="302">
        <v>1.5120597652081111</v>
      </c>
      <c r="CE100" s="306">
        <v>19990</v>
      </c>
      <c r="CF100" s="297">
        <v>8346.0000000000036</v>
      </c>
      <c r="CG100" s="311">
        <v>1.4175087543771887</v>
      </c>
    </row>
    <row r="101" spans="5:85">
      <c r="E101" s="289">
        <v>19520</v>
      </c>
      <c r="G101" s="352">
        <v>95</v>
      </c>
      <c r="H101" s="289">
        <v>17750</v>
      </c>
      <c r="I101" s="289">
        <v>19525</v>
      </c>
      <c r="J101" s="297">
        <v>17160</v>
      </c>
      <c r="K101" s="297">
        <v>2365</v>
      </c>
      <c r="L101" s="302">
        <v>1.1378205128205128</v>
      </c>
      <c r="M101" s="306">
        <v>18420</v>
      </c>
      <c r="N101" s="297">
        <v>1105</v>
      </c>
      <c r="O101" s="311">
        <v>1.0599891422366992</v>
      </c>
      <c r="Q101" s="352">
        <v>95</v>
      </c>
      <c r="R101" s="289">
        <v>17750</v>
      </c>
      <c r="S101" s="289">
        <v>19525</v>
      </c>
      <c r="T101" s="297">
        <v>17170</v>
      </c>
      <c r="U101" s="297">
        <v>2355</v>
      </c>
      <c r="V101" s="302">
        <v>1.1371578334304018</v>
      </c>
      <c r="W101" s="306">
        <v>18430</v>
      </c>
      <c r="X101" s="297">
        <v>1095</v>
      </c>
      <c r="Y101" s="311">
        <v>1.0594139989148128</v>
      </c>
      <c r="AA101" s="352">
        <v>95</v>
      </c>
      <c r="AB101" s="289">
        <v>18450</v>
      </c>
      <c r="AC101" s="289">
        <v>20295</v>
      </c>
      <c r="AD101" s="297">
        <v>18110</v>
      </c>
      <c r="AE101" s="297">
        <v>2185</v>
      </c>
      <c r="AF101" s="302">
        <v>1.1206515737161789</v>
      </c>
      <c r="AG101" s="306">
        <v>19380</v>
      </c>
      <c r="AH101" s="297">
        <v>915</v>
      </c>
      <c r="AI101" s="311">
        <v>1.0472136222910218</v>
      </c>
      <c r="AK101" s="352">
        <v>95</v>
      </c>
      <c r="AL101" s="289">
        <v>18950</v>
      </c>
      <c r="AM101" s="289">
        <v>20845</v>
      </c>
      <c r="AN101" s="297">
        <v>18160</v>
      </c>
      <c r="AO101" s="297">
        <v>2685</v>
      </c>
      <c r="AP101" s="302">
        <v>1.1478524229074889</v>
      </c>
      <c r="AQ101" s="306">
        <v>19420</v>
      </c>
      <c r="AR101" s="297">
        <v>1425</v>
      </c>
      <c r="AS101" s="311">
        <v>1.0733779608650875</v>
      </c>
      <c r="AU101" s="352">
        <v>95</v>
      </c>
      <c r="AV101" s="289">
        <v>19950</v>
      </c>
      <c r="AW101" s="289">
        <v>21945</v>
      </c>
      <c r="AX101" s="297">
        <v>18180</v>
      </c>
      <c r="AY101" s="297">
        <v>3765</v>
      </c>
      <c r="AZ101" s="302">
        <v>1.2070957095709571</v>
      </c>
      <c r="BA101" s="306">
        <v>19440</v>
      </c>
      <c r="BB101" s="297">
        <v>2505</v>
      </c>
      <c r="BC101" s="311">
        <v>1.128858024691358</v>
      </c>
      <c r="BE101" s="352">
        <v>95</v>
      </c>
      <c r="BF101" s="289">
        <v>20950</v>
      </c>
      <c r="BG101" s="289">
        <v>23045.000000000004</v>
      </c>
      <c r="BH101" s="297">
        <v>18320</v>
      </c>
      <c r="BI101" s="297">
        <v>4725.0000000000036</v>
      </c>
      <c r="BJ101" s="302">
        <v>1.2579148471615722</v>
      </c>
      <c r="BK101" s="306">
        <v>19590</v>
      </c>
      <c r="BL101" s="297">
        <v>3455.0000000000036</v>
      </c>
      <c r="BM101" s="311">
        <v>1.1763654925982645</v>
      </c>
      <c r="BO101" s="352">
        <v>95</v>
      </c>
      <c r="BP101" s="289">
        <v>23450</v>
      </c>
      <c r="BQ101" s="289">
        <v>25795.000000000004</v>
      </c>
      <c r="BR101" s="297">
        <v>18710</v>
      </c>
      <c r="BS101" s="297">
        <v>7085.0000000000036</v>
      </c>
      <c r="BT101" s="302">
        <v>1.3786745056119725</v>
      </c>
      <c r="BU101" s="306">
        <v>19970</v>
      </c>
      <c r="BV101" s="297">
        <v>5825.0000000000036</v>
      </c>
      <c r="BW101" s="311">
        <v>1.2916875312969456</v>
      </c>
      <c r="BY101" s="352">
        <v>95</v>
      </c>
      <c r="BZ101" s="289">
        <v>25950</v>
      </c>
      <c r="CA101" s="289">
        <v>28545.000000000004</v>
      </c>
      <c r="CB101" s="297">
        <v>18940</v>
      </c>
      <c r="CC101" s="297">
        <v>9605.0000000000036</v>
      </c>
      <c r="CD101" s="302">
        <v>1.507127771911299</v>
      </c>
      <c r="CE101" s="306">
        <v>20200</v>
      </c>
      <c r="CF101" s="297">
        <v>8345.0000000000036</v>
      </c>
      <c r="CG101" s="311">
        <v>1.4131188118811884</v>
      </c>
    </row>
    <row r="102" spans="5:85">
      <c r="E102" s="289">
        <v>19730</v>
      </c>
      <c r="G102" s="352">
        <v>96</v>
      </c>
      <c r="H102" s="289">
        <v>17940</v>
      </c>
      <c r="I102" s="289">
        <v>19734</v>
      </c>
      <c r="J102" s="297">
        <v>17340</v>
      </c>
      <c r="K102" s="297">
        <v>2394</v>
      </c>
      <c r="L102" s="302">
        <v>1.1380622837370242</v>
      </c>
      <c r="M102" s="306">
        <v>18620</v>
      </c>
      <c r="N102" s="297">
        <v>1114</v>
      </c>
      <c r="O102" s="311">
        <v>1.0598281417830291</v>
      </c>
      <c r="Q102" s="352">
        <v>96</v>
      </c>
      <c r="R102" s="289">
        <v>17940</v>
      </c>
      <c r="S102" s="289">
        <v>19734</v>
      </c>
      <c r="T102" s="297">
        <v>17350</v>
      </c>
      <c r="U102" s="297">
        <v>2384</v>
      </c>
      <c r="V102" s="302">
        <v>1.1374063400576369</v>
      </c>
      <c r="W102" s="306">
        <v>18630</v>
      </c>
      <c r="X102" s="297">
        <v>1104</v>
      </c>
      <c r="Y102" s="311">
        <v>1.0592592592592593</v>
      </c>
      <c r="AA102" s="352">
        <v>96</v>
      </c>
      <c r="AB102" s="289">
        <v>18640</v>
      </c>
      <c r="AC102" s="289">
        <v>20504</v>
      </c>
      <c r="AD102" s="297">
        <v>18310</v>
      </c>
      <c r="AE102" s="297">
        <v>2194</v>
      </c>
      <c r="AF102" s="302">
        <v>1.1198252321135991</v>
      </c>
      <c r="AG102" s="306">
        <v>19590</v>
      </c>
      <c r="AH102" s="297">
        <v>914</v>
      </c>
      <c r="AI102" s="311">
        <v>1.0466564573762123</v>
      </c>
      <c r="AK102" s="352">
        <v>96</v>
      </c>
      <c r="AL102" s="289">
        <v>19140</v>
      </c>
      <c r="AM102" s="289">
        <v>21054</v>
      </c>
      <c r="AN102" s="297">
        <v>18350</v>
      </c>
      <c r="AO102" s="297">
        <v>2704</v>
      </c>
      <c r="AP102" s="302">
        <v>1.1473569482288828</v>
      </c>
      <c r="AQ102" s="306">
        <v>19630</v>
      </c>
      <c r="AR102" s="297">
        <v>1424</v>
      </c>
      <c r="AS102" s="311">
        <v>1.072542027508915</v>
      </c>
      <c r="AU102" s="352">
        <v>96</v>
      </c>
      <c r="AV102" s="289">
        <v>20140</v>
      </c>
      <c r="AW102" s="289">
        <v>22154</v>
      </c>
      <c r="AX102" s="297">
        <v>18380</v>
      </c>
      <c r="AY102" s="297">
        <v>3774</v>
      </c>
      <c r="AZ102" s="302">
        <v>1.2053318824809576</v>
      </c>
      <c r="BA102" s="306">
        <v>19650</v>
      </c>
      <c r="BB102" s="297">
        <v>2504</v>
      </c>
      <c r="BC102" s="311">
        <v>1.1274300254452927</v>
      </c>
      <c r="BE102" s="352">
        <v>96</v>
      </c>
      <c r="BF102" s="289">
        <v>21140</v>
      </c>
      <c r="BG102" s="289">
        <v>23254.000000000004</v>
      </c>
      <c r="BH102" s="297">
        <v>18520</v>
      </c>
      <c r="BI102" s="297">
        <v>4734.0000000000036</v>
      </c>
      <c r="BJ102" s="302">
        <v>1.2556155507559397</v>
      </c>
      <c r="BK102" s="306">
        <v>19800</v>
      </c>
      <c r="BL102" s="297">
        <v>3454.0000000000036</v>
      </c>
      <c r="BM102" s="311">
        <v>1.1744444444444446</v>
      </c>
      <c r="BO102" s="352">
        <v>96</v>
      </c>
      <c r="BP102" s="289">
        <v>23640</v>
      </c>
      <c r="BQ102" s="289">
        <v>26004.000000000004</v>
      </c>
      <c r="BR102" s="297">
        <v>18900</v>
      </c>
      <c r="BS102" s="297">
        <v>7104.0000000000036</v>
      </c>
      <c r="BT102" s="302">
        <v>1.3758730158730161</v>
      </c>
      <c r="BU102" s="306">
        <v>20180</v>
      </c>
      <c r="BV102" s="297">
        <v>5824.0000000000036</v>
      </c>
      <c r="BW102" s="311">
        <v>1.2886025768087217</v>
      </c>
      <c r="BY102" s="352">
        <v>96</v>
      </c>
      <c r="BZ102" s="289">
        <v>26140</v>
      </c>
      <c r="CA102" s="289">
        <v>28754.000000000004</v>
      </c>
      <c r="CB102" s="297">
        <v>19140</v>
      </c>
      <c r="CC102" s="297">
        <v>9614.0000000000036</v>
      </c>
      <c r="CD102" s="302">
        <v>1.5022988505747128</v>
      </c>
      <c r="CE102" s="306">
        <v>20410</v>
      </c>
      <c r="CF102" s="297">
        <v>8344.0000000000036</v>
      </c>
      <c r="CG102" s="311">
        <v>1.4088192062714358</v>
      </c>
    </row>
    <row r="103" spans="5:85">
      <c r="E103" s="289">
        <v>19940</v>
      </c>
      <c r="G103" s="352">
        <v>97</v>
      </c>
      <c r="H103" s="289">
        <v>18130</v>
      </c>
      <c r="I103" s="289">
        <v>19943</v>
      </c>
      <c r="J103" s="297">
        <v>17530</v>
      </c>
      <c r="K103" s="297">
        <v>2413</v>
      </c>
      <c r="L103" s="302">
        <v>1.1376497432972048</v>
      </c>
      <c r="M103" s="306">
        <v>18820</v>
      </c>
      <c r="N103" s="297">
        <v>1123</v>
      </c>
      <c r="O103" s="311">
        <v>1.0596705632306058</v>
      </c>
      <c r="Q103" s="352">
        <v>97</v>
      </c>
      <c r="R103" s="289">
        <v>18130</v>
      </c>
      <c r="S103" s="289">
        <v>19943</v>
      </c>
      <c r="T103" s="297">
        <v>17540</v>
      </c>
      <c r="U103" s="297">
        <v>2403</v>
      </c>
      <c r="V103" s="302">
        <v>1.1370011402508551</v>
      </c>
      <c r="W103" s="306">
        <v>18830</v>
      </c>
      <c r="X103" s="297">
        <v>1113</v>
      </c>
      <c r="Y103" s="311">
        <v>1.0591078066914499</v>
      </c>
      <c r="AA103" s="352">
        <v>97</v>
      </c>
      <c r="AB103" s="289">
        <v>18830</v>
      </c>
      <c r="AC103" s="289">
        <v>20713</v>
      </c>
      <c r="AD103" s="297">
        <v>18510</v>
      </c>
      <c r="AE103" s="297">
        <v>2203</v>
      </c>
      <c r="AF103" s="302">
        <v>1.1190167477039439</v>
      </c>
      <c r="AG103" s="306">
        <v>19800</v>
      </c>
      <c r="AH103" s="297">
        <v>913</v>
      </c>
      <c r="AI103" s="311">
        <v>1.0461111111111112</v>
      </c>
      <c r="AK103" s="352">
        <v>97</v>
      </c>
      <c r="AL103" s="289">
        <v>19330</v>
      </c>
      <c r="AM103" s="289">
        <v>21263</v>
      </c>
      <c r="AN103" s="297">
        <v>18550</v>
      </c>
      <c r="AO103" s="297">
        <v>2713</v>
      </c>
      <c r="AP103" s="302">
        <v>1.1462533692722372</v>
      </c>
      <c r="AQ103" s="306">
        <v>19840</v>
      </c>
      <c r="AR103" s="297">
        <v>1423</v>
      </c>
      <c r="AS103" s="311">
        <v>1.0717237903225807</v>
      </c>
      <c r="AU103" s="352">
        <v>97</v>
      </c>
      <c r="AV103" s="289">
        <v>20330</v>
      </c>
      <c r="AW103" s="289">
        <v>22363</v>
      </c>
      <c r="AX103" s="297">
        <v>18570</v>
      </c>
      <c r="AY103" s="297">
        <v>3793</v>
      </c>
      <c r="AZ103" s="302">
        <v>1.2042541733979537</v>
      </c>
      <c r="BA103" s="306">
        <v>19860</v>
      </c>
      <c r="BB103" s="297">
        <v>2503</v>
      </c>
      <c r="BC103" s="311">
        <v>1.1260322255790534</v>
      </c>
      <c r="BE103" s="352">
        <v>97</v>
      </c>
      <c r="BF103" s="289">
        <v>21330</v>
      </c>
      <c r="BG103" s="289">
        <v>23463.000000000004</v>
      </c>
      <c r="BH103" s="297">
        <v>18720</v>
      </c>
      <c r="BI103" s="297">
        <v>4743.0000000000036</v>
      </c>
      <c r="BJ103" s="302">
        <v>1.2533653846153847</v>
      </c>
      <c r="BK103" s="306">
        <v>20000</v>
      </c>
      <c r="BL103" s="297">
        <v>3463.0000000000036</v>
      </c>
      <c r="BM103" s="311">
        <v>1.1731500000000001</v>
      </c>
      <c r="BO103" s="352">
        <v>97</v>
      </c>
      <c r="BP103" s="289">
        <v>23830</v>
      </c>
      <c r="BQ103" s="289">
        <v>26213.000000000004</v>
      </c>
      <c r="BR103" s="297">
        <v>19100</v>
      </c>
      <c r="BS103" s="297">
        <v>7113.0000000000036</v>
      </c>
      <c r="BT103" s="302">
        <v>1.3724083769633511</v>
      </c>
      <c r="BU103" s="306">
        <v>20390</v>
      </c>
      <c r="BV103" s="297">
        <v>5823.0000000000036</v>
      </c>
      <c r="BW103" s="311">
        <v>1.2855811672388429</v>
      </c>
      <c r="BY103" s="352">
        <v>97</v>
      </c>
      <c r="BZ103" s="289">
        <v>26330</v>
      </c>
      <c r="CA103" s="289">
        <v>28963.000000000004</v>
      </c>
      <c r="CB103" s="297">
        <v>19330</v>
      </c>
      <c r="CC103" s="297">
        <v>9633.0000000000036</v>
      </c>
      <c r="CD103" s="302">
        <v>1.498344542162442</v>
      </c>
      <c r="CE103" s="306">
        <v>20620</v>
      </c>
      <c r="CF103" s="297">
        <v>8343.0000000000036</v>
      </c>
      <c r="CG103" s="311">
        <v>1.4046071774975752</v>
      </c>
    </row>
    <row r="104" spans="5:85">
      <c r="E104" s="289">
        <v>20150</v>
      </c>
      <c r="G104" s="352">
        <v>98</v>
      </c>
      <c r="H104" s="289">
        <v>18320</v>
      </c>
      <c r="I104" s="289">
        <v>20152</v>
      </c>
      <c r="J104" s="297">
        <v>17720</v>
      </c>
      <c r="K104" s="297">
        <v>2432</v>
      </c>
      <c r="L104" s="302">
        <v>1.1372460496613996</v>
      </c>
      <c r="M104" s="306">
        <v>19010</v>
      </c>
      <c r="N104" s="297">
        <v>1142</v>
      </c>
      <c r="O104" s="311">
        <v>1.0600736454497632</v>
      </c>
      <c r="Q104" s="352">
        <v>98</v>
      </c>
      <c r="R104" s="289">
        <v>18320</v>
      </c>
      <c r="S104" s="289">
        <v>20152</v>
      </c>
      <c r="T104" s="297">
        <v>17730</v>
      </c>
      <c r="U104" s="297">
        <v>2422</v>
      </c>
      <c r="V104" s="302">
        <v>1.1366046249294981</v>
      </c>
      <c r="W104" s="306">
        <v>19030</v>
      </c>
      <c r="X104" s="297">
        <v>1122</v>
      </c>
      <c r="Y104" s="311">
        <v>1.0589595375722543</v>
      </c>
      <c r="AA104" s="352">
        <v>98</v>
      </c>
      <c r="AB104" s="289">
        <v>19020</v>
      </c>
      <c r="AC104" s="289">
        <v>20922</v>
      </c>
      <c r="AD104" s="297">
        <v>18710</v>
      </c>
      <c r="AE104" s="297">
        <v>2212</v>
      </c>
      <c r="AF104" s="302">
        <v>1.1182255478353822</v>
      </c>
      <c r="AG104" s="306">
        <v>20000</v>
      </c>
      <c r="AH104" s="297">
        <v>922</v>
      </c>
      <c r="AI104" s="311">
        <v>1.0461</v>
      </c>
      <c r="AK104" s="352">
        <v>98</v>
      </c>
      <c r="AL104" s="289">
        <v>19520</v>
      </c>
      <c r="AM104" s="289">
        <v>21472</v>
      </c>
      <c r="AN104" s="297">
        <v>18750</v>
      </c>
      <c r="AO104" s="297">
        <v>2722</v>
      </c>
      <c r="AP104" s="302">
        <v>1.1451733333333334</v>
      </c>
      <c r="AQ104" s="306">
        <v>20050</v>
      </c>
      <c r="AR104" s="297">
        <v>1422</v>
      </c>
      <c r="AS104" s="311">
        <v>1.070922693266833</v>
      </c>
      <c r="AU104" s="352">
        <v>98</v>
      </c>
      <c r="AV104" s="289">
        <v>20520</v>
      </c>
      <c r="AW104" s="289">
        <v>22572.000000000004</v>
      </c>
      <c r="AX104" s="297">
        <v>18770</v>
      </c>
      <c r="AY104" s="297">
        <v>3802.0000000000036</v>
      </c>
      <c r="AZ104" s="302">
        <v>1.202557272242941</v>
      </c>
      <c r="BA104" s="306">
        <v>20070</v>
      </c>
      <c r="BB104" s="297">
        <v>2502.0000000000036</v>
      </c>
      <c r="BC104" s="311">
        <v>1.1246636771300451</v>
      </c>
      <c r="BE104" s="352">
        <v>98</v>
      </c>
      <c r="BF104" s="289">
        <v>21520</v>
      </c>
      <c r="BG104" s="289">
        <v>23672.000000000004</v>
      </c>
      <c r="BH104" s="297">
        <v>18920</v>
      </c>
      <c r="BI104" s="297">
        <v>4752.0000000000036</v>
      </c>
      <c r="BJ104" s="302">
        <v>1.2511627906976746</v>
      </c>
      <c r="BK104" s="306">
        <v>20210</v>
      </c>
      <c r="BL104" s="297">
        <v>3462.0000000000036</v>
      </c>
      <c r="BM104" s="311">
        <v>1.171301335972291</v>
      </c>
      <c r="BO104" s="352">
        <v>98</v>
      </c>
      <c r="BP104" s="289">
        <v>24020</v>
      </c>
      <c r="BQ104" s="289">
        <v>26422.000000000004</v>
      </c>
      <c r="BR104" s="297">
        <v>19300</v>
      </c>
      <c r="BS104" s="297">
        <v>7122.0000000000036</v>
      </c>
      <c r="BT104" s="302">
        <v>1.3690155440414509</v>
      </c>
      <c r="BU104" s="306">
        <v>20600</v>
      </c>
      <c r="BV104" s="297">
        <v>5822.0000000000036</v>
      </c>
      <c r="BW104" s="311">
        <v>1.2826213592233011</v>
      </c>
      <c r="BY104" s="352">
        <v>98</v>
      </c>
      <c r="BZ104" s="289">
        <v>26520</v>
      </c>
      <c r="CA104" s="289">
        <v>29172.000000000004</v>
      </c>
      <c r="CB104" s="297">
        <v>19530</v>
      </c>
      <c r="CC104" s="297">
        <v>9642.0000000000036</v>
      </c>
      <c r="CD104" s="302">
        <v>1.4937019969278036</v>
      </c>
      <c r="CE104" s="306">
        <v>20830</v>
      </c>
      <c r="CF104" s="297">
        <v>8342.0000000000036</v>
      </c>
      <c r="CG104" s="311">
        <v>1.40048007681229</v>
      </c>
    </row>
    <row r="105" spans="5:85">
      <c r="E105" s="289">
        <v>20360</v>
      </c>
      <c r="G105" s="352">
        <v>99</v>
      </c>
      <c r="H105" s="289">
        <v>18510</v>
      </c>
      <c r="I105" s="289">
        <v>20361</v>
      </c>
      <c r="J105" s="297">
        <v>17900</v>
      </c>
      <c r="K105" s="297">
        <v>2461</v>
      </c>
      <c r="L105" s="302">
        <v>1.1374860335195531</v>
      </c>
      <c r="M105" s="306">
        <v>19210</v>
      </c>
      <c r="N105" s="297">
        <v>1151</v>
      </c>
      <c r="O105" s="311">
        <v>1.0599167100468505</v>
      </c>
      <c r="Q105" s="352">
        <v>99</v>
      </c>
      <c r="R105" s="289">
        <v>18510</v>
      </c>
      <c r="S105" s="289">
        <v>20361</v>
      </c>
      <c r="T105" s="297">
        <v>17910</v>
      </c>
      <c r="U105" s="297">
        <v>2451</v>
      </c>
      <c r="V105" s="302">
        <v>1.1368509212730318</v>
      </c>
      <c r="W105" s="306">
        <v>19220</v>
      </c>
      <c r="X105" s="297">
        <v>1141</v>
      </c>
      <c r="Y105" s="311">
        <v>1.0593652445369406</v>
      </c>
      <c r="AA105" s="352">
        <v>99</v>
      </c>
      <c r="AB105" s="289">
        <v>19210</v>
      </c>
      <c r="AC105" s="289">
        <v>21131</v>
      </c>
      <c r="AD105" s="297">
        <v>18900</v>
      </c>
      <c r="AE105" s="297">
        <v>2231</v>
      </c>
      <c r="AF105" s="302">
        <v>1.1180423280423279</v>
      </c>
      <c r="AG105" s="306">
        <v>20210</v>
      </c>
      <c r="AH105" s="297">
        <v>921</v>
      </c>
      <c r="AI105" s="311">
        <v>1.0455714992577931</v>
      </c>
      <c r="AK105" s="352">
        <v>99</v>
      </c>
      <c r="AL105" s="289">
        <v>19710</v>
      </c>
      <c r="AM105" s="289">
        <v>21681</v>
      </c>
      <c r="AN105" s="297">
        <v>18950</v>
      </c>
      <c r="AO105" s="297">
        <v>2731</v>
      </c>
      <c r="AP105" s="302">
        <v>1.1441160949868074</v>
      </c>
      <c r="AQ105" s="306">
        <v>20260</v>
      </c>
      <c r="AR105" s="297">
        <v>1421</v>
      </c>
      <c r="AS105" s="311">
        <v>1.0701382033563673</v>
      </c>
      <c r="AU105" s="352">
        <v>99</v>
      </c>
      <c r="AV105" s="289">
        <v>20710</v>
      </c>
      <c r="AW105" s="289">
        <v>22781.000000000004</v>
      </c>
      <c r="AX105" s="297">
        <v>18970</v>
      </c>
      <c r="AY105" s="297">
        <v>3811.0000000000036</v>
      </c>
      <c r="AZ105" s="302">
        <v>1.2008961518186612</v>
      </c>
      <c r="BA105" s="306">
        <v>20280</v>
      </c>
      <c r="BB105" s="297">
        <v>2501.0000000000036</v>
      </c>
      <c r="BC105" s="311">
        <v>1.1233234714003946</v>
      </c>
      <c r="BE105" s="352">
        <v>99</v>
      </c>
      <c r="BF105" s="289">
        <v>21710</v>
      </c>
      <c r="BG105" s="289">
        <v>23881.000000000004</v>
      </c>
      <c r="BH105" s="297">
        <v>19110</v>
      </c>
      <c r="BI105" s="297">
        <v>4771.0000000000036</v>
      </c>
      <c r="BJ105" s="302">
        <v>1.2496598639455785</v>
      </c>
      <c r="BK105" s="306">
        <v>20420</v>
      </c>
      <c r="BL105" s="297">
        <v>3461.0000000000036</v>
      </c>
      <c r="BM105" s="311">
        <v>1.1694906953966702</v>
      </c>
      <c r="BO105" s="352">
        <v>99</v>
      </c>
      <c r="BP105" s="289">
        <v>24210</v>
      </c>
      <c r="BQ105" s="289">
        <v>26631.000000000004</v>
      </c>
      <c r="BR105" s="297">
        <v>19500</v>
      </c>
      <c r="BS105" s="297">
        <v>7131.0000000000036</v>
      </c>
      <c r="BT105" s="302">
        <v>1.365692307692308</v>
      </c>
      <c r="BU105" s="306">
        <v>20810</v>
      </c>
      <c r="BV105" s="297">
        <v>5821.0000000000036</v>
      </c>
      <c r="BW105" s="311">
        <v>1.2797212878423836</v>
      </c>
      <c r="BY105" s="352">
        <v>99</v>
      </c>
      <c r="BZ105" s="289">
        <v>26710</v>
      </c>
      <c r="CA105" s="289">
        <v>29381.000000000004</v>
      </c>
      <c r="CB105" s="297">
        <v>19730</v>
      </c>
      <c r="CC105" s="297">
        <v>9651.0000000000036</v>
      </c>
      <c r="CD105" s="302">
        <v>1.4891535732387229</v>
      </c>
      <c r="CE105" s="306">
        <v>21040</v>
      </c>
      <c r="CF105" s="297">
        <v>8341.0000000000036</v>
      </c>
      <c r="CG105" s="311">
        <v>1.3964353612167302</v>
      </c>
    </row>
    <row r="106" spans="5:85" ht="14.25">
      <c r="E106" s="290">
        <v>20570</v>
      </c>
      <c r="G106" s="353">
        <v>100</v>
      </c>
      <c r="H106" s="290">
        <v>18700</v>
      </c>
      <c r="I106" s="290">
        <v>20570</v>
      </c>
      <c r="J106" s="298">
        <v>18090</v>
      </c>
      <c r="K106" s="298">
        <v>2480</v>
      </c>
      <c r="L106" s="303">
        <v>1.1370923161967939</v>
      </c>
      <c r="M106" s="307">
        <v>19410</v>
      </c>
      <c r="N106" s="298">
        <v>1160</v>
      </c>
      <c r="O106" s="312">
        <v>1.059763008758372</v>
      </c>
      <c r="Q106" s="353">
        <v>100</v>
      </c>
      <c r="R106" s="290">
        <v>18700</v>
      </c>
      <c r="S106" s="290">
        <v>20570</v>
      </c>
      <c r="T106" s="298">
        <v>18100</v>
      </c>
      <c r="U106" s="298">
        <v>2470</v>
      </c>
      <c r="V106" s="303">
        <v>1.1364640883977901</v>
      </c>
      <c r="W106" s="307">
        <v>19420</v>
      </c>
      <c r="X106" s="298">
        <v>1150</v>
      </c>
      <c r="Y106" s="312">
        <v>1.0592173017507724</v>
      </c>
      <c r="AA106" s="353">
        <v>100</v>
      </c>
      <c r="AB106" s="290">
        <v>19400</v>
      </c>
      <c r="AC106" s="290">
        <v>21340</v>
      </c>
      <c r="AD106" s="298">
        <v>19100</v>
      </c>
      <c r="AE106" s="298">
        <v>2240</v>
      </c>
      <c r="AF106" s="303">
        <v>1.1172774869109947</v>
      </c>
      <c r="AG106" s="307">
        <v>20420</v>
      </c>
      <c r="AH106" s="298">
        <v>920</v>
      </c>
      <c r="AI106" s="312">
        <v>1.0450538687561215</v>
      </c>
      <c r="AK106" s="353">
        <v>100</v>
      </c>
      <c r="AL106" s="290">
        <v>19900</v>
      </c>
      <c r="AM106" s="290">
        <v>21890</v>
      </c>
      <c r="AN106" s="298">
        <v>19150</v>
      </c>
      <c r="AO106" s="298">
        <v>2740</v>
      </c>
      <c r="AP106" s="303">
        <v>1.1430809399477806</v>
      </c>
      <c r="AQ106" s="307">
        <v>20470</v>
      </c>
      <c r="AR106" s="298">
        <v>1420</v>
      </c>
      <c r="AS106" s="312">
        <v>1.0693698094772839</v>
      </c>
      <c r="AU106" s="353">
        <v>100</v>
      </c>
      <c r="AV106" s="290">
        <v>20900</v>
      </c>
      <c r="AW106" s="290">
        <v>22990.000000000004</v>
      </c>
      <c r="AX106" s="298">
        <v>19170</v>
      </c>
      <c r="AY106" s="298">
        <v>3820.0000000000036</v>
      </c>
      <c r="AZ106" s="303">
        <v>1.1992696922274388</v>
      </c>
      <c r="BA106" s="307">
        <v>20490</v>
      </c>
      <c r="BB106" s="298">
        <v>2500.0000000000036</v>
      </c>
      <c r="BC106" s="312">
        <v>1.1220107369448513</v>
      </c>
      <c r="BE106" s="353">
        <v>100</v>
      </c>
      <c r="BF106" s="290">
        <v>21900</v>
      </c>
      <c r="BG106" s="290">
        <v>24090.000000000004</v>
      </c>
      <c r="BH106" s="298">
        <v>19310</v>
      </c>
      <c r="BI106" s="298">
        <v>4780.0000000000036</v>
      </c>
      <c r="BJ106" s="303">
        <v>1.2475401346452617</v>
      </c>
      <c r="BK106" s="307">
        <v>20630</v>
      </c>
      <c r="BL106" s="298">
        <v>3460.0000000000036</v>
      </c>
      <c r="BM106" s="312">
        <v>1.1677169171110036</v>
      </c>
      <c r="BO106" s="353">
        <v>100</v>
      </c>
      <c r="BP106" s="290">
        <v>24400</v>
      </c>
      <c r="BQ106" s="290">
        <v>26840.000000000004</v>
      </c>
      <c r="BR106" s="298">
        <v>19700</v>
      </c>
      <c r="BS106" s="298">
        <v>7140.0000000000036</v>
      </c>
      <c r="BT106" s="303">
        <v>1.3624365482233505</v>
      </c>
      <c r="BU106" s="307">
        <v>21020</v>
      </c>
      <c r="BV106" s="298">
        <v>5820.0000000000036</v>
      </c>
      <c r="BW106" s="312">
        <v>1.2768791627021885</v>
      </c>
      <c r="BY106" s="353">
        <v>100</v>
      </c>
      <c r="BZ106" s="290">
        <v>26900</v>
      </c>
      <c r="CA106" s="290">
        <v>29590.000000000004</v>
      </c>
      <c r="CB106" s="298">
        <v>19930</v>
      </c>
      <c r="CC106" s="298">
        <v>9660.0000000000036</v>
      </c>
      <c r="CD106" s="303">
        <v>1.48469643753136</v>
      </c>
      <c r="CE106" s="307">
        <v>21250</v>
      </c>
      <c r="CF106" s="298">
        <v>8340.0000000000036</v>
      </c>
      <c r="CG106" s="312">
        <v>1.3924705882352943</v>
      </c>
    </row>
    <row r="107" spans="5:85">
      <c r="E107" s="291">
        <v>20790</v>
      </c>
      <c r="G107" s="354">
        <v>101</v>
      </c>
      <c r="H107" s="291">
        <v>18900</v>
      </c>
      <c r="I107" s="291">
        <v>20790</v>
      </c>
      <c r="J107" s="299">
        <v>18290</v>
      </c>
      <c r="K107" s="299">
        <v>2500</v>
      </c>
      <c r="L107" s="304">
        <v>1.1366867140513941</v>
      </c>
      <c r="M107" s="308">
        <v>19620</v>
      </c>
      <c r="N107" s="299">
        <v>1170</v>
      </c>
      <c r="O107" s="313">
        <v>1.0596330275229358</v>
      </c>
      <c r="Q107" s="354">
        <v>101</v>
      </c>
      <c r="R107" s="291">
        <v>18900</v>
      </c>
      <c r="S107" s="291">
        <v>20790</v>
      </c>
      <c r="T107" s="299">
        <v>18300</v>
      </c>
      <c r="U107" s="299">
        <v>2490</v>
      </c>
      <c r="V107" s="304">
        <v>1.1360655737704919</v>
      </c>
      <c r="W107" s="308">
        <v>19630</v>
      </c>
      <c r="X107" s="299">
        <v>1160</v>
      </c>
      <c r="Y107" s="313">
        <v>1.0590932246561386</v>
      </c>
      <c r="AA107" s="354">
        <v>101</v>
      </c>
      <c r="AB107" s="291">
        <v>19600</v>
      </c>
      <c r="AC107" s="291">
        <v>21560</v>
      </c>
      <c r="AD107" s="299">
        <v>19310</v>
      </c>
      <c r="AE107" s="299">
        <v>2250</v>
      </c>
      <c r="AF107" s="304">
        <v>1.1165199378560331</v>
      </c>
      <c r="AG107" s="308">
        <v>20640</v>
      </c>
      <c r="AH107" s="299">
        <v>920</v>
      </c>
      <c r="AI107" s="313">
        <v>1.0445736434108528</v>
      </c>
      <c r="AK107" s="354">
        <v>101</v>
      </c>
      <c r="AL107" s="291">
        <v>20100</v>
      </c>
      <c r="AM107" s="291">
        <v>22110</v>
      </c>
      <c r="AN107" s="299">
        <v>19360</v>
      </c>
      <c r="AO107" s="299">
        <v>2750</v>
      </c>
      <c r="AP107" s="304">
        <v>1.1420454545454546</v>
      </c>
      <c r="AQ107" s="308">
        <v>20690</v>
      </c>
      <c r="AR107" s="299">
        <v>1420</v>
      </c>
      <c r="AS107" s="313">
        <v>1.0686321894635089</v>
      </c>
      <c r="AU107" s="354">
        <v>101</v>
      </c>
      <c r="AV107" s="291">
        <v>21100</v>
      </c>
      <c r="AW107" s="291">
        <v>23210.000000000004</v>
      </c>
      <c r="AX107" s="299">
        <v>19380</v>
      </c>
      <c r="AY107" s="299">
        <v>3830.0000000000036</v>
      </c>
      <c r="AZ107" s="304">
        <v>1.1976264189886483</v>
      </c>
      <c r="BA107" s="308">
        <v>20710</v>
      </c>
      <c r="BB107" s="299">
        <v>2500.0000000000036</v>
      </c>
      <c r="BC107" s="313">
        <v>1.1207146306132305</v>
      </c>
      <c r="BE107" s="354">
        <v>101</v>
      </c>
      <c r="BF107" s="291">
        <v>22100</v>
      </c>
      <c r="BG107" s="291">
        <v>24310.000000000004</v>
      </c>
      <c r="BH107" s="299">
        <v>19520</v>
      </c>
      <c r="BI107" s="299">
        <v>4790.0000000000036</v>
      </c>
      <c r="BJ107" s="304">
        <v>1.2453893442622952</v>
      </c>
      <c r="BK107" s="308">
        <v>20850</v>
      </c>
      <c r="BL107" s="299">
        <v>3460.0000000000036</v>
      </c>
      <c r="BM107" s="313">
        <v>1.1659472422062351</v>
      </c>
      <c r="BO107" s="354">
        <v>101</v>
      </c>
      <c r="BP107" s="291">
        <v>24600</v>
      </c>
      <c r="BQ107" s="291">
        <v>27060.000000000004</v>
      </c>
      <c r="BR107" s="299">
        <v>19910</v>
      </c>
      <c r="BS107" s="299">
        <v>7150.0000000000036</v>
      </c>
      <c r="BT107" s="304">
        <v>1.3591160220994476</v>
      </c>
      <c r="BU107" s="308">
        <v>21240</v>
      </c>
      <c r="BV107" s="299">
        <v>5820.0000000000036</v>
      </c>
      <c r="BW107" s="313">
        <v>1.2740112994350283</v>
      </c>
      <c r="BY107" s="354">
        <v>101</v>
      </c>
      <c r="BZ107" s="291">
        <v>27100</v>
      </c>
      <c r="CA107" s="291">
        <v>29810.000000000004</v>
      </c>
      <c r="CB107" s="299">
        <v>20140</v>
      </c>
      <c r="CC107" s="299">
        <v>9670.0000000000036</v>
      </c>
      <c r="CD107" s="304">
        <v>1.480139026812314</v>
      </c>
      <c r="CE107" s="308">
        <v>21470</v>
      </c>
      <c r="CF107" s="299">
        <v>8340.0000000000036</v>
      </c>
      <c r="CG107" s="313">
        <v>1.3884489986027015</v>
      </c>
    </row>
    <row r="108" spans="5:85">
      <c r="E108" s="289">
        <v>21010</v>
      </c>
      <c r="G108" s="352">
        <v>102</v>
      </c>
      <c r="H108" s="289">
        <v>19100</v>
      </c>
      <c r="I108" s="289">
        <v>21010</v>
      </c>
      <c r="J108" s="297">
        <v>18490</v>
      </c>
      <c r="K108" s="297">
        <v>2520</v>
      </c>
      <c r="L108" s="302">
        <v>1.1362898864250945</v>
      </c>
      <c r="M108" s="306">
        <v>19830</v>
      </c>
      <c r="N108" s="297">
        <v>1180</v>
      </c>
      <c r="O108" s="311">
        <v>1.0595057992939989</v>
      </c>
      <c r="Q108" s="352">
        <v>102</v>
      </c>
      <c r="R108" s="289">
        <v>19100</v>
      </c>
      <c r="S108" s="289">
        <v>21010</v>
      </c>
      <c r="T108" s="297">
        <v>18500</v>
      </c>
      <c r="U108" s="297">
        <v>2510</v>
      </c>
      <c r="V108" s="302">
        <v>1.1356756756756756</v>
      </c>
      <c r="W108" s="306">
        <v>19840</v>
      </c>
      <c r="X108" s="297">
        <v>1170</v>
      </c>
      <c r="Y108" s="311">
        <v>1.0589717741935485</v>
      </c>
      <c r="AA108" s="352">
        <v>102</v>
      </c>
      <c r="AB108" s="289">
        <v>19800</v>
      </c>
      <c r="AC108" s="289">
        <v>21780</v>
      </c>
      <c r="AD108" s="297">
        <v>19520</v>
      </c>
      <c r="AE108" s="297">
        <v>2260</v>
      </c>
      <c r="AF108" s="302">
        <v>1.1157786885245902</v>
      </c>
      <c r="AG108" s="306">
        <v>20860</v>
      </c>
      <c r="AH108" s="297">
        <v>920</v>
      </c>
      <c r="AI108" s="311">
        <v>1.0441035474592522</v>
      </c>
      <c r="AK108" s="352">
        <v>102</v>
      </c>
      <c r="AL108" s="289">
        <v>20300</v>
      </c>
      <c r="AM108" s="289">
        <v>22330</v>
      </c>
      <c r="AN108" s="297">
        <v>19560</v>
      </c>
      <c r="AO108" s="297">
        <v>2770</v>
      </c>
      <c r="AP108" s="302">
        <v>1.1416155419222904</v>
      </c>
      <c r="AQ108" s="306">
        <v>20910</v>
      </c>
      <c r="AR108" s="297">
        <v>1420</v>
      </c>
      <c r="AS108" s="311">
        <v>1.0679100908656145</v>
      </c>
      <c r="AU108" s="352">
        <v>102</v>
      </c>
      <c r="AV108" s="289">
        <v>21300</v>
      </c>
      <c r="AW108" s="289">
        <v>23430.000000000004</v>
      </c>
      <c r="AX108" s="297">
        <v>19590</v>
      </c>
      <c r="AY108" s="297">
        <v>3840.0000000000036</v>
      </c>
      <c r="AZ108" s="302">
        <v>1.1960183767228179</v>
      </c>
      <c r="BA108" s="306">
        <v>20930</v>
      </c>
      <c r="BB108" s="297">
        <v>2500.0000000000036</v>
      </c>
      <c r="BC108" s="311">
        <v>1.1194457716196848</v>
      </c>
      <c r="BE108" s="352">
        <v>102</v>
      </c>
      <c r="BF108" s="289">
        <v>22300</v>
      </c>
      <c r="BG108" s="289">
        <v>24530.000000000004</v>
      </c>
      <c r="BH108" s="297">
        <v>19730</v>
      </c>
      <c r="BI108" s="297">
        <v>4800.0000000000036</v>
      </c>
      <c r="BJ108" s="302">
        <v>1.2432843385707046</v>
      </c>
      <c r="BK108" s="306">
        <v>21070</v>
      </c>
      <c r="BL108" s="297">
        <v>3460.0000000000036</v>
      </c>
      <c r="BM108" s="311">
        <v>1.1642145230185099</v>
      </c>
      <c r="BO108" s="352">
        <v>102</v>
      </c>
      <c r="BP108" s="289">
        <v>24800</v>
      </c>
      <c r="BQ108" s="289">
        <v>27280.000000000004</v>
      </c>
      <c r="BR108" s="297">
        <v>20110</v>
      </c>
      <c r="BS108" s="297">
        <v>7170.0000000000036</v>
      </c>
      <c r="BT108" s="302">
        <v>1.3565390353058182</v>
      </c>
      <c r="BU108" s="306">
        <v>21460</v>
      </c>
      <c r="BV108" s="297">
        <v>5820.0000000000036</v>
      </c>
      <c r="BW108" s="311">
        <v>1.2712022367194782</v>
      </c>
      <c r="BY108" s="352">
        <v>102</v>
      </c>
      <c r="BZ108" s="289">
        <v>27300</v>
      </c>
      <c r="CA108" s="289">
        <v>30030.000000000004</v>
      </c>
      <c r="CB108" s="297">
        <v>20350</v>
      </c>
      <c r="CC108" s="297">
        <v>9680.0000000000036</v>
      </c>
      <c r="CD108" s="302">
        <v>1.4756756756756759</v>
      </c>
      <c r="CE108" s="306">
        <v>21690</v>
      </c>
      <c r="CF108" s="297">
        <v>8340.0000000000036</v>
      </c>
      <c r="CG108" s="311">
        <v>1.3845089903181191</v>
      </c>
    </row>
    <row r="109" spans="5:85">
      <c r="E109" s="289">
        <v>21230</v>
      </c>
      <c r="G109" s="352">
        <v>103</v>
      </c>
      <c r="H109" s="289">
        <v>19300</v>
      </c>
      <c r="I109" s="289">
        <v>21230</v>
      </c>
      <c r="J109" s="297">
        <v>18680</v>
      </c>
      <c r="K109" s="297">
        <v>2550</v>
      </c>
      <c r="L109" s="302">
        <v>1.1365096359743041</v>
      </c>
      <c r="M109" s="306">
        <v>20040</v>
      </c>
      <c r="N109" s="297">
        <v>1190</v>
      </c>
      <c r="O109" s="311">
        <v>1.0593812375249501</v>
      </c>
      <c r="Q109" s="352">
        <v>103</v>
      </c>
      <c r="R109" s="289">
        <v>19300</v>
      </c>
      <c r="S109" s="289">
        <v>21230</v>
      </c>
      <c r="T109" s="297">
        <v>18700</v>
      </c>
      <c r="U109" s="297">
        <v>2530</v>
      </c>
      <c r="V109" s="302">
        <v>1.1352941176470588</v>
      </c>
      <c r="W109" s="306">
        <v>20050</v>
      </c>
      <c r="X109" s="297">
        <v>1180</v>
      </c>
      <c r="Y109" s="311">
        <v>1.0588528678304239</v>
      </c>
      <c r="AA109" s="352">
        <v>103</v>
      </c>
      <c r="AB109" s="289">
        <v>20000</v>
      </c>
      <c r="AC109" s="289">
        <v>22000</v>
      </c>
      <c r="AD109" s="297">
        <v>19730</v>
      </c>
      <c r="AE109" s="297">
        <v>2270</v>
      </c>
      <c r="AF109" s="302">
        <v>1.1150532184490622</v>
      </c>
      <c r="AG109" s="306">
        <v>21080</v>
      </c>
      <c r="AH109" s="297">
        <v>920</v>
      </c>
      <c r="AI109" s="311">
        <v>1.0436432637571158</v>
      </c>
      <c r="AK109" s="352">
        <v>103</v>
      </c>
      <c r="AL109" s="289">
        <v>20500</v>
      </c>
      <c r="AM109" s="289">
        <v>22550.000000000004</v>
      </c>
      <c r="AN109" s="297">
        <v>19770</v>
      </c>
      <c r="AO109" s="297">
        <v>2780.0000000000036</v>
      </c>
      <c r="AP109" s="302">
        <v>1.1406170966110269</v>
      </c>
      <c r="AQ109" s="306">
        <v>21130</v>
      </c>
      <c r="AR109" s="297">
        <v>1420.0000000000036</v>
      </c>
      <c r="AS109" s="311">
        <v>1.0672030288689069</v>
      </c>
      <c r="AU109" s="352">
        <v>103</v>
      </c>
      <c r="AV109" s="289">
        <v>21500</v>
      </c>
      <c r="AW109" s="289">
        <v>23650.000000000004</v>
      </c>
      <c r="AX109" s="297">
        <v>19800</v>
      </c>
      <c r="AY109" s="297">
        <v>3850.0000000000036</v>
      </c>
      <c r="AZ109" s="302">
        <v>1.1944444444444446</v>
      </c>
      <c r="BA109" s="306">
        <v>21150</v>
      </c>
      <c r="BB109" s="297">
        <v>2500.0000000000036</v>
      </c>
      <c r="BC109" s="311">
        <v>1.1182033096926716</v>
      </c>
      <c r="BE109" s="352">
        <v>103</v>
      </c>
      <c r="BF109" s="289">
        <v>22500</v>
      </c>
      <c r="BG109" s="289">
        <v>24750.000000000004</v>
      </c>
      <c r="BH109" s="297">
        <v>19940</v>
      </c>
      <c r="BI109" s="297">
        <v>4810.0000000000036</v>
      </c>
      <c r="BJ109" s="302">
        <v>1.2412236710130393</v>
      </c>
      <c r="BK109" s="306">
        <v>21290</v>
      </c>
      <c r="BL109" s="297">
        <v>3460.0000000000036</v>
      </c>
      <c r="BM109" s="311">
        <v>1.1625176139032412</v>
      </c>
      <c r="BO109" s="352">
        <v>103</v>
      </c>
      <c r="BP109" s="289">
        <v>25000</v>
      </c>
      <c r="BQ109" s="289">
        <v>27500.000000000004</v>
      </c>
      <c r="BR109" s="297">
        <v>20320</v>
      </c>
      <c r="BS109" s="297">
        <v>7180.0000000000036</v>
      </c>
      <c r="BT109" s="302">
        <v>1.3533464566929136</v>
      </c>
      <c r="BU109" s="306">
        <v>21680</v>
      </c>
      <c r="BV109" s="297">
        <v>5820.0000000000036</v>
      </c>
      <c r="BW109" s="311">
        <v>1.2684501845018452</v>
      </c>
      <c r="BY109" s="352">
        <v>103</v>
      </c>
      <c r="BZ109" s="289">
        <v>27500</v>
      </c>
      <c r="CA109" s="289">
        <v>30250.000000000004</v>
      </c>
      <c r="CB109" s="297">
        <v>20550</v>
      </c>
      <c r="CC109" s="297">
        <v>9700.0000000000036</v>
      </c>
      <c r="CD109" s="302">
        <v>1.4720194647201947</v>
      </c>
      <c r="CE109" s="306">
        <v>21910</v>
      </c>
      <c r="CF109" s="297">
        <v>8340.0000000000036</v>
      </c>
      <c r="CG109" s="311">
        <v>1.3806481058877227</v>
      </c>
    </row>
    <row r="110" spans="5:85">
      <c r="E110" s="289">
        <v>21450</v>
      </c>
      <c r="G110" s="352">
        <v>104</v>
      </c>
      <c r="H110" s="289">
        <v>19500</v>
      </c>
      <c r="I110" s="289">
        <v>21450</v>
      </c>
      <c r="J110" s="297">
        <v>18880</v>
      </c>
      <c r="K110" s="297">
        <v>2570</v>
      </c>
      <c r="L110" s="302">
        <v>1.1361228813559323</v>
      </c>
      <c r="M110" s="306">
        <v>20250</v>
      </c>
      <c r="N110" s="297">
        <v>1200</v>
      </c>
      <c r="O110" s="311">
        <v>1.0592592592592593</v>
      </c>
      <c r="Q110" s="352">
        <v>104</v>
      </c>
      <c r="R110" s="289">
        <v>19500</v>
      </c>
      <c r="S110" s="289">
        <v>21450</v>
      </c>
      <c r="T110" s="297">
        <v>18890</v>
      </c>
      <c r="U110" s="297">
        <v>2560</v>
      </c>
      <c r="V110" s="302">
        <v>1.1355214399152991</v>
      </c>
      <c r="W110" s="306">
        <v>20260</v>
      </c>
      <c r="X110" s="297">
        <v>1190</v>
      </c>
      <c r="Y110" s="311">
        <v>1.058736426456071</v>
      </c>
      <c r="AA110" s="352">
        <v>104</v>
      </c>
      <c r="AB110" s="289">
        <v>20200</v>
      </c>
      <c r="AC110" s="289">
        <v>22220</v>
      </c>
      <c r="AD110" s="297">
        <v>19940</v>
      </c>
      <c r="AE110" s="297">
        <v>2280</v>
      </c>
      <c r="AF110" s="302">
        <v>1.1143430290872618</v>
      </c>
      <c r="AG110" s="306">
        <v>21300</v>
      </c>
      <c r="AH110" s="297">
        <v>920</v>
      </c>
      <c r="AI110" s="311">
        <v>1.0431924882629109</v>
      </c>
      <c r="AK110" s="352">
        <v>104</v>
      </c>
      <c r="AL110" s="289">
        <v>20700</v>
      </c>
      <c r="AM110" s="289">
        <v>22770.000000000004</v>
      </c>
      <c r="AN110" s="297">
        <v>19980</v>
      </c>
      <c r="AO110" s="297">
        <v>2790.0000000000036</v>
      </c>
      <c r="AP110" s="302">
        <v>1.1396396396396398</v>
      </c>
      <c r="AQ110" s="306">
        <v>21350</v>
      </c>
      <c r="AR110" s="297">
        <v>1420.0000000000036</v>
      </c>
      <c r="AS110" s="311">
        <v>1.0665105386416864</v>
      </c>
      <c r="AU110" s="352">
        <v>104</v>
      </c>
      <c r="AV110" s="289">
        <v>21700</v>
      </c>
      <c r="AW110" s="289">
        <v>23870.000000000004</v>
      </c>
      <c r="AX110" s="297">
        <v>20000</v>
      </c>
      <c r="AY110" s="297">
        <v>3870.0000000000036</v>
      </c>
      <c r="AZ110" s="302">
        <v>1.1935000000000002</v>
      </c>
      <c r="BA110" s="306">
        <v>21370</v>
      </c>
      <c r="BB110" s="297">
        <v>2500.0000000000036</v>
      </c>
      <c r="BC110" s="311">
        <v>1.1169864295741696</v>
      </c>
      <c r="BE110" s="352">
        <v>104</v>
      </c>
      <c r="BF110" s="289">
        <v>22700</v>
      </c>
      <c r="BG110" s="289">
        <v>24970.000000000004</v>
      </c>
      <c r="BH110" s="297">
        <v>20150</v>
      </c>
      <c r="BI110" s="297">
        <v>4820.0000000000036</v>
      </c>
      <c r="BJ110" s="302">
        <v>1.2392059553349877</v>
      </c>
      <c r="BK110" s="306">
        <v>21510</v>
      </c>
      <c r="BL110" s="297">
        <v>3460.0000000000036</v>
      </c>
      <c r="BM110" s="311">
        <v>1.1608554160855418</v>
      </c>
      <c r="BO110" s="352">
        <v>104</v>
      </c>
      <c r="BP110" s="289">
        <v>25200</v>
      </c>
      <c r="BQ110" s="289">
        <v>27720.000000000004</v>
      </c>
      <c r="BR110" s="297">
        <v>20530</v>
      </c>
      <c r="BS110" s="297">
        <v>7190.0000000000036</v>
      </c>
      <c r="BT110" s="302">
        <v>1.3502191914271799</v>
      </c>
      <c r="BU110" s="306">
        <v>21900</v>
      </c>
      <c r="BV110" s="297">
        <v>5820.0000000000036</v>
      </c>
      <c r="BW110" s="311">
        <v>1.2657534246575344</v>
      </c>
      <c r="BY110" s="352">
        <v>104</v>
      </c>
      <c r="BZ110" s="289">
        <v>27700</v>
      </c>
      <c r="CA110" s="289">
        <v>30470.000000000004</v>
      </c>
      <c r="CB110" s="297">
        <v>20760</v>
      </c>
      <c r="CC110" s="297">
        <v>9710.0000000000036</v>
      </c>
      <c r="CD110" s="302">
        <v>1.4677263969171486</v>
      </c>
      <c r="CE110" s="306">
        <v>22130</v>
      </c>
      <c r="CF110" s="297">
        <v>8340.0000000000036</v>
      </c>
      <c r="CG110" s="311">
        <v>1.3768639855399911</v>
      </c>
    </row>
    <row r="111" spans="5:85">
      <c r="E111" s="289">
        <v>21670</v>
      </c>
      <c r="G111" s="352">
        <v>105</v>
      </c>
      <c r="H111" s="289">
        <v>19700</v>
      </c>
      <c r="I111" s="289">
        <v>21670</v>
      </c>
      <c r="J111" s="297">
        <v>19080</v>
      </c>
      <c r="K111" s="297">
        <v>2590</v>
      </c>
      <c r="L111" s="302">
        <v>1.1357442348008386</v>
      </c>
      <c r="M111" s="306">
        <v>20460</v>
      </c>
      <c r="N111" s="297">
        <v>1210</v>
      </c>
      <c r="O111" s="311">
        <v>1.0591397849462365</v>
      </c>
      <c r="Q111" s="352">
        <v>105</v>
      </c>
      <c r="R111" s="289">
        <v>19700</v>
      </c>
      <c r="S111" s="289">
        <v>21670</v>
      </c>
      <c r="T111" s="297">
        <v>19090</v>
      </c>
      <c r="U111" s="297">
        <v>2580</v>
      </c>
      <c r="V111" s="302">
        <v>1.1351492928234679</v>
      </c>
      <c r="W111" s="306">
        <v>20470</v>
      </c>
      <c r="X111" s="297">
        <v>1200</v>
      </c>
      <c r="Y111" s="311">
        <v>1.0586223742061553</v>
      </c>
      <c r="AA111" s="352">
        <v>105</v>
      </c>
      <c r="AB111" s="289">
        <v>20400</v>
      </c>
      <c r="AC111" s="289">
        <v>22440</v>
      </c>
      <c r="AD111" s="297">
        <v>20150</v>
      </c>
      <c r="AE111" s="297">
        <v>2290</v>
      </c>
      <c r="AF111" s="302">
        <v>1.1136476426799007</v>
      </c>
      <c r="AG111" s="306">
        <v>21520</v>
      </c>
      <c r="AH111" s="297">
        <v>920</v>
      </c>
      <c r="AI111" s="311">
        <v>1.0427509293680297</v>
      </c>
      <c r="AK111" s="352">
        <v>105</v>
      </c>
      <c r="AL111" s="289">
        <v>20900</v>
      </c>
      <c r="AM111" s="289">
        <v>22990.000000000004</v>
      </c>
      <c r="AN111" s="297">
        <v>20190</v>
      </c>
      <c r="AO111" s="297">
        <v>2800.0000000000036</v>
      </c>
      <c r="AP111" s="302">
        <v>1.1386825160970779</v>
      </c>
      <c r="AQ111" s="306">
        <v>21570</v>
      </c>
      <c r="AR111" s="297">
        <v>1420.0000000000036</v>
      </c>
      <c r="AS111" s="311">
        <v>1.06583217431618</v>
      </c>
      <c r="AU111" s="352">
        <v>105</v>
      </c>
      <c r="AV111" s="289">
        <v>21900</v>
      </c>
      <c r="AW111" s="289">
        <v>24090.000000000004</v>
      </c>
      <c r="AX111" s="297">
        <v>20210</v>
      </c>
      <c r="AY111" s="297">
        <v>3880.0000000000036</v>
      </c>
      <c r="AZ111" s="302">
        <v>1.1919841662543298</v>
      </c>
      <c r="BA111" s="306">
        <v>21590</v>
      </c>
      <c r="BB111" s="297">
        <v>2500.0000000000036</v>
      </c>
      <c r="BC111" s="311">
        <v>1.1157943492357574</v>
      </c>
      <c r="BE111" s="352">
        <v>105</v>
      </c>
      <c r="BF111" s="289">
        <v>22900</v>
      </c>
      <c r="BG111" s="289">
        <v>25190.000000000004</v>
      </c>
      <c r="BH111" s="297">
        <v>20360</v>
      </c>
      <c r="BI111" s="297">
        <v>4830.0000000000036</v>
      </c>
      <c r="BJ111" s="302">
        <v>1.2372298624754423</v>
      </c>
      <c r="BK111" s="306">
        <v>21730</v>
      </c>
      <c r="BL111" s="297">
        <v>3460.0000000000036</v>
      </c>
      <c r="BM111" s="311">
        <v>1.1592268752876209</v>
      </c>
      <c r="BO111" s="352">
        <v>105</v>
      </c>
      <c r="BP111" s="289">
        <v>25400</v>
      </c>
      <c r="BQ111" s="289">
        <v>27940.000000000004</v>
      </c>
      <c r="BR111" s="297">
        <v>20740</v>
      </c>
      <c r="BS111" s="297">
        <v>7200.0000000000036</v>
      </c>
      <c r="BT111" s="302">
        <v>1.3471552555448412</v>
      </c>
      <c r="BU111" s="306">
        <v>22120</v>
      </c>
      <c r="BV111" s="297">
        <v>5820.0000000000036</v>
      </c>
      <c r="BW111" s="311">
        <v>1.263110307414105</v>
      </c>
      <c r="BY111" s="352">
        <v>105</v>
      </c>
      <c r="BZ111" s="289">
        <v>27900</v>
      </c>
      <c r="CA111" s="289">
        <v>30690.000000000004</v>
      </c>
      <c r="CB111" s="297">
        <v>20970</v>
      </c>
      <c r="CC111" s="297">
        <v>9720.0000000000036</v>
      </c>
      <c r="CD111" s="302">
        <v>1.4635193133047213</v>
      </c>
      <c r="CE111" s="306">
        <v>22350</v>
      </c>
      <c r="CF111" s="297">
        <v>8340.0000000000036</v>
      </c>
      <c r="CG111" s="311">
        <v>1.3731543624161076</v>
      </c>
    </row>
    <row r="112" spans="5:85">
      <c r="E112" s="289">
        <v>21890</v>
      </c>
      <c r="G112" s="352">
        <v>106</v>
      </c>
      <c r="H112" s="289">
        <v>19900</v>
      </c>
      <c r="I112" s="289">
        <v>21890</v>
      </c>
      <c r="J112" s="297">
        <v>19280</v>
      </c>
      <c r="K112" s="297">
        <v>2610</v>
      </c>
      <c r="L112" s="302">
        <v>1.1353734439834025</v>
      </c>
      <c r="M112" s="306">
        <v>20660</v>
      </c>
      <c r="N112" s="297">
        <v>1230</v>
      </c>
      <c r="O112" s="311">
        <v>1.0595353339787028</v>
      </c>
      <c r="Q112" s="352">
        <v>106</v>
      </c>
      <c r="R112" s="289">
        <v>19900</v>
      </c>
      <c r="S112" s="289">
        <v>21890</v>
      </c>
      <c r="T112" s="297">
        <v>19290</v>
      </c>
      <c r="U112" s="297">
        <v>2600</v>
      </c>
      <c r="V112" s="302">
        <v>1.1347848626231207</v>
      </c>
      <c r="W112" s="306">
        <v>20680</v>
      </c>
      <c r="X112" s="297">
        <v>1210</v>
      </c>
      <c r="Y112" s="311">
        <v>1.0585106382978724</v>
      </c>
      <c r="AA112" s="352">
        <v>106</v>
      </c>
      <c r="AB112" s="289">
        <v>20600</v>
      </c>
      <c r="AC112" s="289">
        <v>22660.000000000004</v>
      </c>
      <c r="AD112" s="297">
        <v>20360</v>
      </c>
      <c r="AE112" s="297">
        <v>2300.0000000000036</v>
      </c>
      <c r="AF112" s="302">
        <v>1.1129666011787822</v>
      </c>
      <c r="AG112" s="306">
        <v>21740</v>
      </c>
      <c r="AH112" s="297">
        <v>920.00000000000364</v>
      </c>
      <c r="AI112" s="311">
        <v>1.0423183072677094</v>
      </c>
      <c r="AK112" s="352">
        <v>106</v>
      </c>
      <c r="AL112" s="289">
        <v>21100</v>
      </c>
      <c r="AM112" s="289">
        <v>23210.000000000004</v>
      </c>
      <c r="AN112" s="297">
        <v>20400</v>
      </c>
      <c r="AO112" s="297">
        <v>2810.0000000000036</v>
      </c>
      <c r="AP112" s="302">
        <v>1.1377450980392159</v>
      </c>
      <c r="AQ112" s="306">
        <v>21790</v>
      </c>
      <c r="AR112" s="297">
        <v>1420.0000000000036</v>
      </c>
      <c r="AS112" s="311">
        <v>1.0651675080312071</v>
      </c>
      <c r="AU112" s="352">
        <v>106</v>
      </c>
      <c r="AV112" s="289">
        <v>22100</v>
      </c>
      <c r="AW112" s="289">
        <v>24310.000000000004</v>
      </c>
      <c r="AX112" s="297">
        <v>20420</v>
      </c>
      <c r="AY112" s="297">
        <v>3890.0000000000036</v>
      </c>
      <c r="AZ112" s="302">
        <v>1.1904995102840354</v>
      </c>
      <c r="BA112" s="306">
        <v>21810</v>
      </c>
      <c r="BB112" s="297">
        <v>2500.0000000000036</v>
      </c>
      <c r="BC112" s="311">
        <v>1.1146263182026594</v>
      </c>
      <c r="BE112" s="352">
        <v>106</v>
      </c>
      <c r="BF112" s="289">
        <v>23100</v>
      </c>
      <c r="BG112" s="289">
        <v>25410.000000000004</v>
      </c>
      <c r="BH112" s="297">
        <v>20570</v>
      </c>
      <c r="BI112" s="297">
        <v>4840.0000000000036</v>
      </c>
      <c r="BJ112" s="302">
        <v>1.2352941176470591</v>
      </c>
      <c r="BK112" s="306">
        <v>21950</v>
      </c>
      <c r="BL112" s="297">
        <v>3460.0000000000036</v>
      </c>
      <c r="BM112" s="311">
        <v>1.1576309794988613</v>
      </c>
      <c r="BO112" s="352">
        <v>106</v>
      </c>
      <c r="BP112" s="289">
        <v>25600</v>
      </c>
      <c r="BQ112" s="289">
        <v>28160.000000000004</v>
      </c>
      <c r="BR112" s="297">
        <v>20950</v>
      </c>
      <c r="BS112" s="297">
        <v>7210.0000000000036</v>
      </c>
      <c r="BT112" s="302">
        <v>1.3441527446300718</v>
      </c>
      <c r="BU112" s="306">
        <v>22340</v>
      </c>
      <c r="BV112" s="297">
        <v>5820.0000000000036</v>
      </c>
      <c r="BW112" s="311">
        <v>1.2605192479856762</v>
      </c>
      <c r="BY112" s="352">
        <v>106</v>
      </c>
      <c r="BZ112" s="289">
        <v>28100</v>
      </c>
      <c r="CA112" s="289">
        <v>30910.000000000004</v>
      </c>
      <c r="CB112" s="297">
        <v>21180</v>
      </c>
      <c r="CC112" s="297">
        <v>9730.0000000000036</v>
      </c>
      <c r="CD112" s="302">
        <v>1.4593956562795092</v>
      </c>
      <c r="CE112" s="306">
        <v>22570</v>
      </c>
      <c r="CF112" s="297">
        <v>8340.0000000000036</v>
      </c>
      <c r="CG112" s="311">
        <v>1.3695170580416485</v>
      </c>
    </row>
    <row r="113" spans="5:85">
      <c r="E113" s="289">
        <v>22110</v>
      </c>
      <c r="G113" s="352">
        <v>107</v>
      </c>
      <c r="H113" s="289">
        <v>20100</v>
      </c>
      <c r="I113" s="289">
        <v>22110</v>
      </c>
      <c r="J113" s="297">
        <v>19480</v>
      </c>
      <c r="K113" s="297">
        <v>2630</v>
      </c>
      <c r="L113" s="302">
        <v>1.1350102669404518</v>
      </c>
      <c r="M113" s="306">
        <v>20870</v>
      </c>
      <c r="N113" s="297">
        <v>1240</v>
      </c>
      <c r="O113" s="311">
        <v>1.0594154288452324</v>
      </c>
      <c r="Q113" s="352">
        <v>107</v>
      </c>
      <c r="R113" s="289">
        <v>20100</v>
      </c>
      <c r="S113" s="289">
        <v>22110</v>
      </c>
      <c r="T113" s="297">
        <v>19490</v>
      </c>
      <c r="U113" s="297">
        <v>2620</v>
      </c>
      <c r="V113" s="302">
        <v>1.1344279117496152</v>
      </c>
      <c r="W113" s="306">
        <v>20880</v>
      </c>
      <c r="X113" s="297">
        <v>1230</v>
      </c>
      <c r="Y113" s="311">
        <v>1.0589080459770115</v>
      </c>
      <c r="AA113" s="352">
        <v>107</v>
      </c>
      <c r="AB113" s="289">
        <v>20800</v>
      </c>
      <c r="AC113" s="289">
        <v>22880.000000000004</v>
      </c>
      <c r="AD113" s="297">
        <v>20570</v>
      </c>
      <c r="AE113" s="297">
        <v>2310.0000000000036</v>
      </c>
      <c r="AF113" s="302">
        <v>1.1122994652406419</v>
      </c>
      <c r="AG113" s="306">
        <v>21960</v>
      </c>
      <c r="AH113" s="297">
        <v>920.00000000000364</v>
      </c>
      <c r="AI113" s="311">
        <v>1.0418943533697633</v>
      </c>
      <c r="AK113" s="352">
        <v>107</v>
      </c>
      <c r="AL113" s="289">
        <v>21300</v>
      </c>
      <c r="AM113" s="289">
        <v>23430.000000000004</v>
      </c>
      <c r="AN113" s="297">
        <v>20610</v>
      </c>
      <c r="AO113" s="297">
        <v>2820.0000000000036</v>
      </c>
      <c r="AP113" s="302">
        <v>1.136826783114993</v>
      </c>
      <c r="AQ113" s="306">
        <v>22010</v>
      </c>
      <c r="AR113" s="297">
        <v>1420.0000000000036</v>
      </c>
      <c r="AS113" s="311">
        <v>1.0645161290322582</v>
      </c>
      <c r="AU113" s="352">
        <v>107</v>
      </c>
      <c r="AV113" s="289">
        <v>22300</v>
      </c>
      <c r="AW113" s="289">
        <v>24530.000000000004</v>
      </c>
      <c r="AX113" s="297">
        <v>20630</v>
      </c>
      <c r="AY113" s="297">
        <v>3900.0000000000036</v>
      </c>
      <c r="AZ113" s="302">
        <v>1.1890450799806109</v>
      </c>
      <c r="BA113" s="306">
        <v>22030</v>
      </c>
      <c r="BB113" s="297">
        <v>2500.0000000000036</v>
      </c>
      <c r="BC113" s="311">
        <v>1.1134816159782117</v>
      </c>
      <c r="BE113" s="352">
        <v>107</v>
      </c>
      <c r="BF113" s="289">
        <v>23300</v>
      </c>
      <c r="BG113" s="289">
        <v>25630.000000000004</v>
      </c>
      <c r="BH113" s="297">
        <v>20770</v>
      </c>
      <c r="BI113" s="297">
        <v>4860.0000000000036</v>
      </c>
      <c r="BJ113" s="302">
        <v>1.2339913336543094</v>
      </c>
      <c r="BK113" s="306">
        <v>22170</v>
      </c>
      <c r="BL113" s="297">
        <v>3460.0000000000036</v>
      </c>
      <c r="BM113" s="311">
        <v>1.1560667568786651</v>
      </c>
      <c r="BO113" s="352">
        <v>107</v>
      </c>
      <c r="BP113" s="289">
        <v>25800</v>
      </c>
      <c r="BQ113" s="289">
        <v>28380.000000000004</v>
      </c>
      <c r="BR113" s="297">
        <v>21160</v>
      </c>
      <c r="BS113" s="297">
        <v>7220.0000000000036</v>
      </c>
      <c r="BT113" s="302">
        <v>1.3412098298676751</v>
      </c>
      <c r="BU113" s="306">
        <v>22560</v>
      </c>
      <c r="BV113" s="297">
        <v>5820.0000000000036</v>
      </c>
      <c r="BW113" s="311">
        <v>1.2579787234042554</v>
      </c>
      <c r="BY113" s="352">
        <v>107</v>
      </c>
      <c r="BZ113" s="289">
        <v>28300</v>
      </c>
      <c r="CA113" s="289">
        <v>31130.000000000004</v>
      </c>
      <c r="CB113" s="297">
        <v>21390</v>
      </c>
      <c r="CC113" s="297">
        <v>9740.0000000000036</v>
      </c>
      <c r="CD113" s="302">
        <v>1.455352968676952</v>
      </c>
      <c r="CE113" s="306">
        <v>22790</v>
      </c>
      <c r="CF113" s="297">
        <v>8340.0000000000036</v>
      </c>
      <c r="CG113" s="311">
        <v>1.3659499780605531</v>
      </c>
    </row>
    <row r="114" spans="5:85">
      <c r="E114" s="289">
        <v>22330</v>
      </c>
      <c r="G114" s="352">
        <v>108</v>
      </c>
      <c r="H114" s="289">
        <v>20300</v>
      </c>
      <c r="I114" s="289">
        <v>22330</v>
      </c>
      <c r="J114" s="297">
        <v>19670</v>
      </c>
      <c r="K114" s="297">
        <v>2660</v>
      </c>
      <c r="L114" s="302">
        <v>1.1352313167259787</v>
      </c>
      <c r="M114" s="306">
        <v>21080</v>
      </c>
      <c r="N114" s="297">
        <v>1250</v>
      </c>
      <c r="O114" s="311">
        <v>1.0592979127134725</v>
      </c>
      <c r="Q114" s="352">
        <v>108</v>
      </c>
      <c r="R114" s="289">
        <v>20300</v>
      </c>
      <c r="S114" s="289">
        <v>22330</v>
      </c>
      <c r="T114" s="297">
        <v>19690</v>
      </c>
      <c r="U114" s="297">
        <v>2640</v>
      </c>
      <c r="V114" s="302">
        <v>1.1340782122905029</v>
      </c>
      <c r="W114" s="306">
        <v>21090</v>
      </c>
      <c r="X114" s="297">
        <v>1240</v>
      </c>
      <c r="Y114" s="311">
        <v>1.0587956377430061</v>
      </c>
      <c r="AA114" s="352">
        <v>108</v>
      </c>
      <c r="AB114" s="289">
        <v>21000</v>
      </c>
      <c r="AC114" s="289">
        <v>23100.000000000004</v>
      </c>
      <c r="AD114" s="297">
        <v>20770</v>
      </c>
      <c r="AE114" s="297">
        <v>2330.0000000000036</v>
      </c>
      <c r="AF114" s="302">
        <v>1.1121810303322102</v>
      </c>
      <c r="AG114" s="306">
        <v>22180</v>
      </c>
      <c r="AH114" s="297">
        <v>920.00000000000364</v>
      </c>
      <c r="AI114" s="311">
        <v>1.0414788097385033</v>
      </c>
      <c r="AK114" s="352">
        <v>108</v>
      </c>
      <c r="AL114" s="289">
        <v>21500</v>
      </c>
      <c r="AM114" s="289">
        <v>23650.000000000004</v>
      </c>
      <c r="AN114" s="297">
        <v>20820</v>
      </c>
      <c r="AO114" s="297">
        <v>2830.0000000000036</v>
      </c>
      <c r="AP114" s="302">
        <v>1.1359269932756966</v>
      </c>
      <c r="AQ114" s="306">
        <v>22230</v>
      </c>
      <c r="AR114" s="297">
        <v>1420.0000000000036</v>
      </c>
      <c r="AS114" s="311">
        <v>1.0638776428250114</v>
      </c>
      <c r="AU114" s="352">
        <v>108</v>
      </c>
      <c r="AV114" s="289">
        <v>22500</v>
      </c>
      <c r="AW114" s="289">
        <v>24750.000000000004</v>
      </c>
      <c r="AX114" s="297">
        <v>20840</v>
      </c>
      <c r="AY114" s="297">
        <v>3910.0000000000036</v>
      </c>
      <c r="AZ114" s="302">
        <v>1.1876199616122842</v>
      </c>
      <c r="BA114" s="306">
        <v>22250</v>
      </c>
      <c r="BB114" s="297">
        <v>2500.0000000000036</v>
      </c>
      <c r="BC114" s="311">
        <v>1.112359550561798</v>
      </c>
      <c r="BE114" s="352">
        <v>108</v>
      </c>
      <c r="BF114" s="289">
        <v>23500</v>
      </c>
      <c r="BG114" s="289">
        <v>25850.000000000004</v>
      </c>
      <c r="BH114" s="297">
        <v>20980</v>
      </c>
      <c r="BI114" s="297">
        <v>4870.0000000000036</v>
      </c>
      <c r="BJ114" s="302">
        <v>1.2321258341277408</v>
      </c>
      <c r="BK114" s="306">
        <v>22390</v>
      </c>
      <c r="BL114" s="297">
        <v>3460.0000000000036</v>
      </c>
      <c r="BM114" s="311">
        <v>1.154533273782939</v>
      </c>
      <c r="BO114" s="352">
        <v>108</v>
      </c>
      <c r="BP114" s="289">
        <v>26000</v>
      </c>
      <c r="BQ114" s="289">
        <v>28600.000000000004</v>
      </c>
      <c r="BR114" s="297">
        <v>21370</v>
      </c>
      <c r="BS114" s="297">
        <v>7230.0000000000036</v>
      </c>
      <c r="BT114" s="302">
        <v>1.338324754328498</v>
      </c>
      <c r="BU114" s="306">
        <v>22780</v>
      </c>
      <c r="BV114" s="297">
        <v>5820.0000000000036</v>
      </c>
      <c r="BW114" s="311">
        <v>1.2554872695346797</v>
      </c>
      <c r="BY114" s="352">
        <v>108</v>
      </c>
      <c r="BZ114" s="289">
        <v>28500</v>
      </c>
      <c r="CA114" s="289">
        <v>31350.000000000004</v>
      </c>
      <c r="CB114" s="297">
        <v>21600</v>
      </c>
      <c r="CC114" s="297">
        <v>9750.0000000000036</v>
      </c>
      <c r="CD114" s="302">
        <v>1.4513888888888891</v>
      </c>
      <c r="CE114" s="306">
        <v>23010</v>
      </c>
      <c r="CF114" s="297">
        <v>8340.0000000000036</v>
      </c>
      <c r="CG114" s="311">
        <v>1.3624511082138202</v>
      </c>
    </row>
    <row r="115" spans="5:85">
      <c r="E115" s="289">
        <v>22550</v>
      </c>
      <c r="G115" s="352">
        <v>109</v>
      </c>
      <c r="H115" s="289">
        <v>20500</v>
      </c>
      <c r="I115" s="289">
        <v>22550.000000000004</v>
      </c>
      <c r="J115" s="297">
        <v>19870</v>
      </c>
      <c r="K115" s="297">
        <v>2680.0000000000036</v>
      </c>
      <c r="L115" s="302">
        <v>1.1348766985405134</v>
      </c>
      <c r="M115" s="306">
        <v>21290</v>
      </c>
      <c r="N115" s="297">
        <v>1260.0000000000036</v>
      </c>
      <c r="O115" s="311">
        <v>1.0591827148896198</v>
      </c>
      <c r="Q115" s="352">
        <v>109</v>
      </c>
      <c r="R115" s="289">
        <v>20500</v>
      </c>
      <c r="S115" s="289">
        <v>22550.000000000004</v>
      </c>
      <c r="T115" s="297">
        <v>19880</v>
      </c>
      <c r="U115" s="297">
        <v>2670.0000000000036</v>
      </c>
      <c r="V115" s="302">
        <v>1.1343058350100605</v>
      </c>
      <c r="W115" s="306">
        <v>21300</v>
      </c>
      <c r="X115" s="297">
        <v>1250.0000000000036</v>
      </c>
      <c r="Y115" s="311">
        <v>1.0586854460093897</v>
      </c>
      <c r="AA115" s="352">
        <v>109</v>
      </c>
      <c r="AB115" s="289">
        <v>21200</v>
      </c>
      <c r="AC115" s="289">
        <v>23320.000000000004</v>
      </c>
      <c r="AD115" s="297">
        <v>20980</v>
      </c>
      <c r="AE115" s="297">
        <v>2340.0000000000036</v>
      </c>
      <c r="AF115" s="302">
        <v>1.1115347950428982</v>
      </c>
      <c r="AG115" s="306">
        <v>22400</v>
      </c>
      <c r="AH115" s="297">
        <v>920.00000000000364</v>
      </c>
      <c r="AI115" s="311">
        <v>1.0410714285714286</v>
      </c>
      <c r="AK115" s="352">
        <v>109</v>
      </c>
      <c r="AL115" s="289">
        <v>21700</v>
      </c>
      <c r="AM115" s="289">
        <v>23870.000000000004</v>
      </c>
      <c r="AN115" s="297">
        <v>21030</v>
      </c>
      <c r="AO115" s="297">
        <v>2840.0000000000036</v>
      </c>
      <c r="AP115" s="302">
        <v>1.135045173561579</v>
      </c>
      <c r="AQ115" s="306">
        <v>22450</v>
      </c>
      <c r="AR115" s="297">
        <v>1420.0000000000036</v>
      </c>
      <c r="AS115" s="311">
        <v>1.0632516703786192</v>
      </c>
      <c r="AU115" s="352">
        <v>109</v>
      </c>
      <c r="AV115" s="289">
        <v>22700</v>
      </c>
      <c r="AW115" s="289">
        <v>24970.000000000004</v>
      </c>
      <c r="AX115" s="297">
        <v>21050</v>
      </c>
      <c r="AY115" s="297">
        <v>3920.0000000000036</v>
      </c>
      <c r="AZ115" s="302">
        <v>1.1862232779097388</v>
      </c>
      <c r="BA115" s="306">
        <v>22470</v>
      </c>
      <c r="BB115" s="297">
        <v>2500.0000000000036</v>
      </c>
      <c r="BC115" s="311">
        <v>1.1112594570538497</v>
      </c>
      <c r="BE115" s="352">
        <v>109</v>
      </c>
      <c r="BF115" s="289">
        <v>23700</v>
      </c>
      <c r="BG115" s="289">
        <v>26070.000000000004</v>
      </c>
      <c r="BH115" s="297">
        <v>21190</v>
      </c>
      <c r="BI115" s="297">
        <v>4880.0000000000036</v>
      </c>
      <c r="BJ115" s="302">
        <v>1.2302973100519115</v>
      </c>
      <c r="BK115" s="306">
        <v>22610</v>
      </c>
      <c r="BL115" s="297">
        <v>3460.0000000000036</v>
      </c>
      <c r="BM115" s="311">
        <v>1.1530296329057941</v>
      </c>
      <c r="BO115" s="352">
        <v>109</v>
      </c>
      <c r="BP115" s="289">
        <v>26200</v>
      </c>
      <c r="BQ115" s="289">
        <v>28820.000000000004</v>
      </c>
      <c r="BR115" s="297">
        <v>21580</v>
      </c>
      <c r="BS115" s="297">
        <v>7240.0000000000036</v>
      </c>
      <c r="BT115" s="302">
        <v>1.3354958294717332</v>
      </c>
      <c r="BU115" s="306">
        <v>23000</v>
      </c>
      <c r="BV115" s="297">
        <v>5820.0000000000036</v>
      </c>
      <c r="BW115" s="311">
        <v>1.2530434782608697</v>
      </c>
      <c r="BY115" s="352">
        <v>109</v>
      </c>
      <c r="BZ115" s="289">
        <v>28700</v>
      </c>
      <c r="CA115" s="289">
        <v>31570.000000000004</v>
      </c>
      <c r="CB115" s="297">
        <v>21810</v>
      </c>
      <c r="CC115" s="297">
        <v>9760.0000000000036</v>
      </c>
      <c r="CD115" s="302">
        <v>1.4475011462631822</v>
      </c>
      <c r="CE115" s="306">
        <v>23230</v>
      </c>
      <c r="CF115" s="297">
        <v>8340.0000000000036</v>
      </c>
      <c r="CG115" s="311">
        <v>1.359018510546707</v>
      </c>
    </row>
    <row r="116" spans="5:85">
      <c r="E116" s="289">
        <v>22770</v>
      </c>
      <c r="G116" s="352">
        <v>110</v>
      </c>
      <c r="H116" s="289">
        <v>20700</v>
      </c>
      <c r="I116" s="289">
        <v>22770.000000000004</v>
      </c>
      <c r="J116" s="297">
        <v>20070</v>
      </c>
      <c r="K116" s="297">
        <v>2700.0000000000036</v>
      </c>
      <c r="L116" s="302">
        <v>1.1345291479820629</v>
      </c>
      <c r="M116" s="306">
        <v>21500</v>
      </c>
      <c r="N116" s="297">
        <v>1270.0000000000036</v>
      </c>
      <c r="O116" s="311">
        <v>1.0590697674418605</v>
      </c>
      <c r="Q116" s="352">
        <v>110</v>
      </c>
      <c r="R116" s="289">
        <v>20700</v>
      </c>
      <c r="S116" s="289">
        <v>22770.000000000004</v>
      </c>
      <c r="T116" s="297">
        <v>20080</v>
      </c>
      <c r="U116" s="297">
        <v>2690.0000000000036</v>
      </c>
      <c r="V116" s="302">
        <v>1.133964143426295</v>
      </c>
      <c r="W116" s="306">
        <v>21510</v>
      </c>
      <c r="X116" s="297">
        <v>1260.0000000000036</v>
      </c>
      <c r="Y116" s="311">
        <v>1.0585774058577408</v>
      </c>
      <c r="AA116" s="352">
        <v>110</v>
      </c>
      <c r="AB116" s="289">
        <v>21400</v>
      </c>
      <c r="AC116" s="289">
        <v>23540.000000000004</v>
      </c>
      <c r="AD116" s="297">
        <v>21190</v>
      </c>
      <c r="AE116" s="297">
        <v>2350.0000000000036</v>
      </c>
      <c r="AF116" s="302">
        <v>1.1109013685700804</v>
      </c>
      <c r="AG116" s="306">
        <v>22620</v>
      </c>
      <c r="AH116" s="297">
        <v>920.00000000000364</v>
      </c>
      <c r="AI116" s="311">
        <v>1.0406719717064545</v>
      </c>
      <c r="AK116" s="352">
        <v>110</v>
      </c>
      <c r="AL116" s="289">
        <v>21900</v>
      </c>
      <c r="AM116" s="289">
        <v>24090.000000000004</v>
      </c>
      <c r="AN116" s="297">
        <v>21240</v>
      </c>
      <c r="AO116" s="297">
        <v>2850.0000000000036</v>
      </c>
      <c r="AP116" s="302">
        <v>1.1341807909604522</v>
      </c>
      <c r="AQ116" s="306">
        <v>22670</v>
      </c>
      <c r="AR116" s="297">
        <v>1420.0000000000036</v>
      </c>
      <c r="AS116" s="311">
        <v>1.0626378473753861</v>
      </c>
      <c r="AU116" s="352">
        <v>110</v>
      </c>
      <c r="AV116" s="289">
        <v>22900</v>
      </c>
      <c r="AW116" s="289">
        <v>25190.000000000004</v>
      </c>
      <c r="AX116" s="297">
        <v>21260</v>
      </c>
      <c r="AY116" s="297">
        <v>3930.0000000000036</v>
      </c>
      <c r="AZ116" s="302">
        <v>1.184854186265287</v>
      </c>
      <c r="BA116" s="306">
        <v>22690</v>
      </c>
      <c r="BB116" s="297">
        <v>2500.0000000000036</v>
      </c>
      <c r="BC116" s="311">
        <v>1.1101806963420011</v>
      </c>
      <c r="BE116" s="352">
        <v>110</v>
      </c>
      <c r="BF116" s="289">
        <v>23900</v>
      </c>
      <c r="BG116" s="289">
        <v>26290.000000000004</v>
      </c>
      <c r="BH116" s="297">
        <v>21400</v>
      </c>
      <c r="BI116" s="297">
        <v>4890.0000000000036</v>
      </c>
      <c r="BJ116" s="302">
        <v>1.2285046728971964</v>
      </c>
      <c r="BK116" s="306">
        <v>22830</v>
      </c>
      <c r="BL116" s="297">
        <v>3460.0000000000036</v>
      </c>
      <c r="BM116" s="311">
        <v>1.1515549715286906</v>
      </c>
      <c r="BO116" s="352">
        <v>110</v>
      </c>
      <c r="BP116" s="289">
        <v>26400</v>
      </c>
      <c r="BQ116" s="289">
        <v>29040.000000000004</v>
      </c>
      <c r="BR116" s="297">
        <v>21790</v>
      </c>
      <c r="BS116" s="297">
        <v>7250.0000000000036</v>
      </c>
      <c r="BT116" s="302">
        <v>1.3327214318494724</v>
      </c>
      <c r="BU116" s="306">
        <v>23220</v>
      </c>
      <c r="BV116" s="297">
        <v>5820.0000000000036</v>
      </c>
      <c r="BW116" s="311">
        <v>1.2506459948320414</v>
      </c>
      <c r="BY116" s="352">
        <v>110</v>
      </c>
      <c r="BZ116" s="289">
        <v>28900</v>
      </c>
      <c r="CA116" s="289">
        <v>31790.000000000004</v>
      </c>
      <c r="CB116" s="297">
        <v>22020</v>
      </c>
      <c r="CC116" s="297">
        <v>9770.0000000000036</v>
      </c>
      <c r="CD116" s="302">
        <v>1.4436875567665759</v>
      </c>
      <c r="CE116" s="306">
        <v>23450</v>
      </c>
      <c r="CF116" s="297">
        <v>8340.0000000000036</v>
      </c>
      <c r="CG116" s="311">
        <v>1.3556503198294245</v>
      </c>
    </row>
    <row r="117" spans="5:85">
      <c r="E117" s="289">
        <v>22990</v>
      </c>
      <c r="G117" s="352">
        <v>111</v>
      </c>
      <c r="H117" s="289">
        <v>20900</v>
      </c>
      <c r="I117" s="289">
        <v>22990.000000000004</v>
      </c>
      <c r="J117" s="297">
        <v>20270</v>
      </c>
      <c r="K117" s="297">
        <v>2720.0000000000036</v>
      </c>
      <c r="L117" s="302">
        <v>1.1341884558460782</v>
      </c>
      <c r="M117" s="306">
        <v>21710</v>
      </c>
      <c r="N117" s="297">
        <v>1280.0000000000036</v>
      </c>
      <c r="O117" s="311">
        <v>1.0589590050667896</v>
      </c>
      <c r="Q117" s="352">
        <v>111</v>
      </c>
      <c r="R117" s="289">
        <v>20900</v>
      </c>
      <c r="S117" s="289">
        <v>22990.000000000004</v>
      </c>
      <c r="T117" s="297">
        <v>20280</v>
      </c>
      <c r="U117" s="297">
        <v>2710.0000000000036</v>
      </c>
      <c r="V117" s="302">
        <v>1.1336291913214991</v>
      </c>
      <c r="W117" s="306">
        <v>21720</v>
      </c>
      <c r="X117" s="297">
        <v>1270.0000000000036</v>
      </c>
      <c r="Y117" s="311">
        <v>1.0584714548802949</v>
      </c>
      <c r="AA117" s="352">
        <v>111</v>
      </c>
      <c r="AB117" s="289">
        <v>21600</v>
      </c>
      <c r="AC117" s="289">
        <v>23760.000000000004</v>
      </c>
      <c r="AD117" s="297">
        <v>21400</v>
      </c>
      <c r="AE117" s="297">
        <v>2360.0000000000036</v>
      </c>
      <c r="AF117" s="302">
        <v>1.1102803738317759</v>
      </c>
      <c r="AG117" s="306">
        <v>22840</v>
      </c>
      <c r="AH117" s="297">
        <v>920.00000000000364</v>
      </c>
      <c r="AI117" s="311">
        <v>1.0402802101576183</v>
      </c>
      <c r="AK117" s="352">
        <v>111</v>
      </c>
      <c r="AL117" s="289">
        <v>22100</v>
      </c>
      <c r="AM117" s="289">
        <v>24310.000000000004</v>
      </c>
      <c r="AN117" s="297">
        <v>21450</v>
      </c>
      <c r="AO117" s="297">
        <v>2860.0000000000036</v>
      </c>
      <c r="AP117" s="302">
        <v>1.1333333333333335</v>
      </c>
      <c r="AQ117" s="306">
        <v>22890</v>
      </c>
      <c r="AR117" s="297">
        <v>1420.0000000000036</v>
      </c>
      <c r="AS117" s="311">
        <v>1.0620358235037135</v>
      </c>
      <c r="AU117" s="352">
        <v>111</v>
      </c>
      <c r="AV117" s="289">
        <v>23100</v>
      </c>
      <c r="AW117" s="289">
        <v>25410.000000000004</v>
      </c>
      <c r="AX117" s="297">
        <v>21470</v>
      </c>
      <c r="AY117" s="297">
        <v>3940.0000000000036</v>
      </c>
      <c r="AZ117" s="302">
        <v>1.1835118770377273</v>
      </c>
      <c r="BA117" s="306">
        <v>22910</v>
      </c>
      <c r="BB117" s="297">
        <v>2500.0000000000036</v>
      </c>
      <c r="BC117" s="311">
        <v>1.1091226538629422</v>
      </c>
      <c r="BE117" s="352">
        <v>111</v>
      </c>
      <c r="BF117" s="289">
        <v>24100</v>
      </c>
      <c r="BG117" s="289">
        <v>26510.000000000004</v>
      </c>
      <c r="BH117" s="297">
        <v>21610</v>
      </c>
      <c r="BI117" s="297">
        <v>4900.0000000000036</v>
      </c>
      <c r="BJ117" s="302">
        <v>1.22674687644609</v>
      </c>
      <c r="BK117" s="306">
        <v>23050</v>
      </c>
      <c r="BL117" s="297">
        <v>3460.0000000000036</v>
      </c>
      <c r="BM117" s="311">
        <v>1.1501084598698483</v>
      </c>
      <c r="BO117" s="352">
        <v>111</v>
      </c>
      <c r="BP117" s="289">
        <v>26600</v>
      </c>
      <c r="BQ117" s="289">
        <v>29260.000000000004</v>
      </c>
      <c r="BR117" s="297">
        <v>22000</v>
      </c>
      <c r="BS117" s="297">
        <v>7260.0000000000036</v>
      </c>
      <c r="BT117" s="302">
        <v>1.33</v>
      </c>
      <c r="BU117" s="306">
        <v>23440</v>
      </c>
      <c r="BV117" s="297">
        <v>5820.0000000000036</v>
      </c>
      <c r="BW117" s="311">
        <v>1.2482935153583619</v>
      </c>
      <c r="BY117" s="352">
        <v>111</v>
      </c>
      <c r="BZ117" s="289">
        <v>29100</v>
      </c>
      <c r="CA117" s="289">
        <v>32010.000000000004</v>
      </c>
      <c r="CB117" s="297">
        <v>22230</v>
      </c>
      <c r="CC117" s="297">
        <v>9780.0000000000036</v>
      </c>
      <c r="CD117" s="302">
        <v>1.4399460188933875</v>
      </c>
      <c r="CE117" s="306">
        <v>23670</v>
      </c>
      <c r="CF117" s="297">
        <v>8340.0000000000036</v>
      </c>
      <c r="CG117" s="311">
        <v>1.35234474017744</v>
      </c>
    </row>
    <row r="118" spans="5:85">
      <c r="E118" s="289">
        <v>23210</v>
      </c>
      <c r="G118" s="352">
        <v>112</v>
      </c>
      <c r="H118" s="289">
        <v>21100</v>
      </c>
      <c r="I118" s="289">
        <v>23210.000000000004</v>
      </c>
      <c r="J118" s="297">
        <v>20470</v>
      </c>
      <c r="K118" s="297">
        <v>2740.0000000000036</v>
      </c>
      <c r="L118" s="302">
        <v>1.1338544211040549</v>
      </c>
      <c r="M118" s="306">
        <v>21920</v>
      </c>
      <c r="N118" s="297">
        <v>1290.0000000000036</v>
      </c>
      <c r="O118" s="311">
        <v>1.0588503649635037</v>
      </c>
      <c r="Q118" s="352">
        <v>112</v>
      </c>
      <c r="R118" s="289">
        <v>21100</v>
      </c>
      <c r="S118" s="289">
        <v>23210.000000000004</v>
      </c>
      <c r="T118" s="297">
        <v>20480</v>
      </c>
      <c r="U118" s="297">
        <v>2730.0000000000036</v>
      </c>
      <c r="V118" s="302">
        <v>1.1333007812500002</v>
      </c>
      <c r="W118" s="306">
        <v>21930</v>
      </c>
      <c r="X118" s="297">
        <v>1280.0000000000036</v>
      </c>
      <c r="Y118" s="311">
        <v>1.0583675330597357</v>
      </c>
      <c r="AA118" s="352">
        <v>112</v>
      </c>
      <c r="AB118" s="289">
        <v>21800</v>
      </c>
      <c r="AC118" s="289">
        <v>23980.000000000004</v>
      </c>
      <c r="AD118" s="297">
        <v>21610</v>
      </c>
      <c r="AE118" s="297">
        <v>2370.0000000000036</v>
      </c>
      <c r="AF118" s="302">
        <v>1.1096714484035171</v>
      </c>
      <c r="AG118" s="306">
        <v>23060</v>
      </c>
      <c r="AH118" s="297">
        <v>920.00000000000364</v>
      </c>
      <c r="AI118" s="311">
        <v>1.0398959236773635</v>
      </c>
      <c r="AK118" s="352">
        <v>112</v>
      </c>
      <c r="AL118" s="289">
        <v>22300</v>
      </c>
      <c r="AM118" s="289">
        <v>24530.000000000004</v>
      </c>
      <c r="AN118" s="297">
        <v>21650</v>
      </c>
      <c r="AO118" s="297">
        <v>2880.0000000000036</v>
      </c>
      <c r="AP118" s="302">
        <v>1.133025404157044</v>
      </c>
      <c r="AQ118" s="306">
        <v>23110</v>
      </c>
      <c r="AR118" s="297">
        <v>1420.0000000000036</v>
      </c>
      <c r="AS118" s="311">
        <v>1.0614452617914325</v>
      </c>
      <c r="AU118" s="352">
        <v>112</v>
      </c>
      <c r="AV118" s="289">
        <v>23300</v>
      </c>
      <c r="AW118" s="289">
        <v>25630.000000000004</v>
      </c>
      <c r="AX118" s="297">
        <v>21680</v>
      </c>
      <c r="AY118" s="297">
        <v>3950.0000000000036</v>
      </c>
      <c r="AZ118" s="302">
        <v>1.1821955719557198</v>
      </c>
      <c r="BA118" s="306">
        <v>23130</v>
      </c>
      <c r="BB118" s="297">
        <v>2500.0000000000036</v>
      </c>
      <c r="BC118" s="311">
        <v>1.108084738434933</v>
      </c>
      <c r="BE118" s="352">
        <v>112</v>
      </c>
      <c r="BF118" s="289">
        <v>24300</v>
      </c>
      <c r="BG118" s="289">
        <v>26730.000000000004</v>
      </c>
      <c r="BH118" s="297">
        <v>21820</v>
      </c>
      <c r="BI118" s="297">
        <v>4910.0000000000036</v>
      </c>
      <c r="BJ118" s="302">
        <v>1.2250229147571037</v>
      </c>
      <c r="BK118" s="306">
        <v>23270</v>
      </c>
      <c r="BL118" s="297">
        <v>3460.0000000000036</v>
      </c>
      <c r="BM118" s="311">
        <v>1.1486892995272886</v>
      </c>
      <c r="BO118" s="352">
        <v>112</v>
      </c>
      <c r="BP118" s="289">
        <v>26800</v>
      </c>
      <c r="BQ118" s="289">
        <v>29480.000000000004</v>
      </c>
      <c r="BR118" s="297">
        <v>22200</v>
      </c>
      <c r="BS118" s="297">
        <v>7280.0000000000036</v>
      </c>
      <c r="BT118" s="302">
        <v>1.3279279279279281</v>
      </c>
      <c r="BU118" s="306">
        <v>23660</v>
      </c>
      <c r="BV118" s="297">
        <v>5820.0000000000036</v>
      </c>
      <c r="BW118" s="311">
        <v>1.245984784446323</v>
      </c>
      <c r="BY118" s="352">
        <v>112</v>
      </c>
      <c r="BZ118" s="289">
        <v>29300</v>
      </c>
      <c r="CA118" s="289">
        <v>32230.000000000004</v>
      </c>
      <c r="CB118" s="297">
        <v>22440</v>
      </c>
      <c r="CC118" s="297">
        <v>9790.0000000000036</v>
      </c>
      <c r="CD118" s="302">
        <v>1.4362745098039218</v>
      </c>
      <c r="CE118" s="306">
        <v>23890</v>
      </c>
      <c r="CF118" s="297">
        <v>8340.0000000000036</v>
      </c>
      <c r="CG118" s="311">
        <v>1.3491000418585184</v>
      </c>
    </row>
    <row r="119" spans="5:85">
      <c r="E119" s="289">
        <v>23430</v>
      </c>
      <c r="G119" s="352">
        <v>113</v>
      </c>
      <c r="H119" s="289">
        <v>21300</v>
      </c>
      <c r="I119" s="289">
        <v>23430.000000000004</v>
      </c>
      <c r="J119" s="297">
        <v>20660</v>
      </c>
      <c r="K119" s="297">
        <v>2770.0000000000036</v>
      </c>
      <c r="L119" s="302">
        <v>1.134075508228461</v>
      </c>
      <c r="M119" s="306">
        <v>22130</v>
      </c>
      <c r="N119" s="297">
        <v>1300.0000000000036</v>
      </c>
      <c r="O119" s="311">
        <v>1.0587437867148668</v>
      </c>
      <c r="Q119" s="352">
        <v>113</v>
      </c>
      <c r="R119" s="289">
        <v>21300</v>
      </c>
      <c r="S119" s="289">
        <v>23430.000000000004</v>
      </c>
      <c r="T119" s="297">
        <v>20680</v>
      </c>
      <c r="U119" s="297">
        <v>2750.0000000000036</v>
      </c>
      <c r="V119" s="302">
        <v>1.1329787234042554</v>
      </c>
      <c r="W119" s="306">
        <v>22140</v>
      </c>
      <c r="X119" s="297">
        <v>1290.0000000000036</v>
      </c>
      <c r="Y119" s="311">
        <v>1.0582655826558267</v>
      </c>
      <c r="AA119" s="352">
        <v>113</v>
      </c>
      <c r="AB119" s="289">
        <v>22000</v>
      </c>
      <c r="AC119" s="289">
        <v>24200.000000000004</v>
      </c>
      <c r="AD119" s="297">
        <v>21820</v>
      </c>
      <c r="AE119" s="297">
        <v>2380.0000000000036</v>
      </c>
      <c r="AF119" s="302">
        <v>1.1090742438130157</v>
      </c>
      <c r="AG119" s="306">
        <v>23280</v>
      </c>
      <c r="AH119" s="297">
        <v>920.00000000000364</v>
      </c>
      <c r="AI119" s="311">
        <v>1.0395189003436427</v>
      </c>
      <c r="AK119" s="352">
        <v>113</v>
      </c>
      <c r="AL119" s="289">
        <v>22500</v>
      </c>
      <c r="AM119" s="289">
        <v>24750.000000000004</v>
      </c>
      <c r="AN119" s="297">
        <v>21860</v>
      </c>
      <c r="AO119" s="297">
        <v>2890.0000000000036</v>
      </c>
      <c r="AP119" s="302">
        <v>1.1322049405306498</v>
      </c>
      <c r="AQ119" s="306">
        <v>23330</v>
      </c>
      <c r="AR119" s="297">
        <v>1420.0000000000036</v>
      </c>
      <c r="AS119" s="311">
        <v>1.0608658379768541</v>
      </c>
      <c r="AU119" s="352">
        <v>113</v>
      </c>
      <c r="AV119" s="289">
        <v>23500</v>
      </c>
      <c r="AW119" s="289">
        <v>25850.000000000004</v>
      </c>
      <c r="AX119" s="297">
        <v>21890</v>
      </c>
      <c r="AY119" s="297">
        <v>3960.0000000000036</v>
      </c>
      <c r="AZ119" s="302">
        <v>1.1809045226130654</v>
      </c>
      <c r="BA119" s="306">
        <v>23350</v>
      </c>
      <c r="BB119" s="297">
        <v>2500.0000000000036</v>
      </c>
      <c r="BC119" s="311">
        <v>1.1070663811563171</v>
      </c>
      <c r="BE119" s="352">
        <v>113</v>
      </c>
      <c r="BF119" s="289">
        <v>24500</v>
      </c>
      <c r="BG119" s="289">
        <v>26950.000000000004</v>
      </c>
      <c r="BH119" s="297">
        <v>22030</v>
      </c>
      <c r="BI119" s="297">
        <v>4920.0000000000036</v>
      </c>
      <c r="BJ119" s="302">
        <v>1.2233318202451204</v>
      </c>
      <c r="BK119" s="306">
        <v>23490</v>
      </c>
      <c r="BL119" s="297">
        <v>3460.0000000000036</v>
      </c>
      <c r="BM119" s="311">
        <v>1.1472967220093659</v>
      </c>
      <c r="BO119" s="352">
        <v>113</v>
      </c>
      <c r="BP119" s="289">
        <v>27000</v>
      </c>
      <c r="BQ119" s="289">
        <v>29700.000000000004</v>
      </c>
      <c r="BR119" s="297">
        <v>22410</v>
      </c>
      <c r="BS119" s="297">
        <v>7290.0000000000036</v>
      </c>
      <c r="BT119" s="302">
        <v>1.3253012048192774</v>
      </c>
      <c r="BU119" s="306">
        <v>23880</v>
      </c>
      <c r="BV119" s="297">
        <v>5820.0000000000036</v>
      </c>
      <c r="BW119" s="311">
        <v>1.2437185929648242</v>
      </c>
      <c r="BY119" s="352">
        <v>113</v>
      </c>
      <c r="BZ119" s="289">
        <v>29500</v>
      </c>
      <c r="CA119" s="289">
        <v>32450.000000000004</v>
      </c>
      <c r="CB119" s="297">
        <v>22640</v>
      </c>
      <c r="CC119" s="297">
        <v>9810.0000000000036</v>
      </c>
      <c r="CD119" s="302">
        <v>1.4333038869257952</v>
      </c>
      <c r="CE119" s="306">
        <v>24110</v>
      </c>
      <c r="CF119" s="297">
        <v>8340.0000000000036</v>
      </c>
      <c r="CG119" s="311">
        <v>1.3459145582745751</v>
      </c>
    </row>
    <row r="120" spans="5:85">
      <c r="E120" s="289">
        <v>23650</v>
      </c>
      <c r="G120" s="352">
        <v>114</v>
      </c>
      <c r="H120" s="289">
        <v>21500</v>
      </c>
      <c r="I120" s="289">
        <v>23650.000000000004</v>
      </c>
      <c r="J120" s="297">
        <v>20860</v>
      </c>
      <c r="K120" s="297">
        <v>2790.0000000000036</v>
      </c>
      <c r="L120" s="302">
        <v>1.1337488015340367</v>
      </c>
      <c r="M120" s="306">
        <v>22340</v>
      </c>
      <c r="N120" s="297">
        <v>1310.0000000000036</v>
      </c>
      <c r="O120" s="311">
        <v>1.0586392121754702</v>
      </c>
      <c r="Q120" s="352">
        <v>114</v>
      </c>
      <c r="R120" s="289">
        <v>21500</v>
      </c>
      <c r="S120" s="289">
        <v>23650.000000000004</v>
      </c>
      <c r="T120" s="297">
        <v>20870</v>
      </c>
      <c r="U120" s="297">
        <v>2780.0000000000036</v>
      </c>
      <c r="V120" s="302">
        <v>1.1332055582175373</v>
      </c>
      <c r="W120" s="306">
        <v>22350</v>
      </c>
      <c r="X120" s="297">
        <v>1300.0000000000036</v>
      </c>
      <c r="Y120" s="311">
        <v>1.0581655480984342</v>
      </c>
      <c r="AA120" s="352">
        <v>114</v>
      </c>
      <c r="AB120" s="289">
        <v>22200</v>
      </c>
      <c r="AC120" s="289">
        <v>24420.000000000004</v>
      </c>
      <c r="AD120" s="297">
        <v>22030</v>
      </c>
      <c r="AE120" s="297">
        <v>2390.0000000000036</v>
      </c>
      <c r="AF120" s="302">
        <v>1.1084884248751703</v>
      </c>
      <c r="AG120" s="306">
        <v>23500</v>
      </c>
      <c r="AH120" s="297">
        <v>920.00000000000364</v>
      </c>
      <c r="AI120" s="311">
        <v>1.0391489361702129</v>
      </c>
      <c r="AK120" s="352">
        <v>114</v>
      </c>
      <c r="AL120" s="289">
        <v>22700</v>
      </c>
      <c r="AM120" s="289">
        <v>24970.000000000004</v>
      </c>
      <c r="AN120" s="297">
        <v>22070</v>
      </c>
      <c r="AO120" s="297">
        <v>2900.0000000000036</v>
      </c>
      <c r="AP120" s="302">
        <v>1.1314000906207524</v>
      </c>
      <c r="AQ120" s="306">
        <v>23550</v>
      </c>
      <c r="AR120" s="297">
        <v>1420.0000000000036</v>
      </c>
      <c r="AS120" s="311">
        <v>1.0602972399150745</v>
      </c>
      <c r="AU120" s="352">
        <v>114</v>
      </c>
      <c r="AV120" s="289">
        <v>23700</v>
      </c>
      <c r="AW120" s="289">
        <v>26070.000000000004</v>
      </c>
      <c r="AX120" s="297">
        <v>22090</v>
      </c>
      <c r="AY120" s="297">
        <v>3980.0000000000036</v>
      </c>
      <c r="AZ120" s="302">
        <v>1.1801720235400635</v>
      </c>
      <c r="BA120" s="306">
        <v>23570</v>
      </c>
      <c r="BB120" s="297">
        <v>2500.0000000000036</v>
      </c>
      <c r="BC120" s="311">
        <v>1.1060670343657193</v>
      </c>
      <c r="BE120" s="352">
        <v>114</v>
      </c>
      <c r="BF120" s="289">
        <v>24700</v>
      </c>
      <c r="BG120" s="289">
        <v>27170.000000000004</v>
      </c>
      <c r="BH120" s="297">
        <v>22240</v>
      </c>
      <c r="BI120" s="297">
        <v>4930.0000000000036</v>
      </c>
      <c r="BJ120" s="302">
        <v>1.2216726618705038</v>
      </c>
      <c r="BK120" s="306">
        <v>23710</v>
      </c>
      <c r="BL120" s="297">
        <v>3460.0000000000036</v>
      </c>
      <c r="BM120" s="311">
        <v>1.1459299873471112</v>
      </c>
      <c r="BO120" s="352">
        <v>114</v>
      </c>
      <c r="BP120" s="289">
        <v>27200</v>
      </c>
      <c r="BQ120" s="289">
        <v>29920.000000000004</v>
      </c>
      <c r="BR120" s="297">
        <v>22620</v>
      </c>
      <c r="BS120" s="297">
        <v>7300.0000000000036</v>
      </c>
      <c r="BT120" s="302">
        <v>1.3227232537577367</v>
      </c>
      <c r="BU120" s="306">
        <v>24100</v>
      </c>
      <c r="BV120" s="297">
        <v>5820.0000000000036</v>
      </c>
      <c r="BW120" s="311">
        <v>1.2414937759336102</v>
      </c>
      <c r="BY120" s="352">
        <v>114</v>
      </c>
      <c r="BZ120" s="289">
        <v>29700</v>
      </c>
      <c r="CA120" s="289">
        <v>32670.000000000004</v>
      </c>
      <c r="CB120" s="297">
        <v>22850</v>
      </c>
      <c r="CC120" s="297">
        <v>9820.0000000000036</v>
      </c>
      <c r="CD120" s="302">
        <v>1.4297592997811819</v>
      </c>
      <c r="CE120" s="306">
        <v>24330</v>
      </c>
      <c r="CF120" s="297">
        <v>8340.0000000000036</v>
      </c>
      <c r="CG120" s="311">
        <v>1.3427866831072752</v>
      </c>
    </row>
    <row r="121" spans="5:85">
      <c r="E121" s="289">
        <v>23870</v>
      </c>
      <c r="G121" s="352">
        <v>115</v>
      </c>
      <c r="H121" s="289">
        <v>21700</v>
      </c>
      <c r="I121" s="289">
        <v>23870.000000000004</v>
      </c>
      <c r="J121" s="297">
        <v>21060</v>
      </c>
      <c r="K121" s="297">
        <v>2810.0000000000036</v>
      </c>
      <c r="L121" s="302">
        <v>1.133428300094967</v>
      </c>
      <c r="M121" s="306">
        <v>22550</v>
      </c>
      <c r="N121" s="297">
        <v>1320.0000000000036</v>
      </c>
      <c r="O121" s="311">
        <v>1.0585365853658537</v>
      </c>
      <c r="Q121" s="352">
        <v>115</v>
      </c>
      <c r="R121" s="289">
        <v>21700</v>
      </c>
      <c r="S121" s="289">
        <v>23870.000000000004</v>
      </c>
      <c r="T121" s="297">
        <v>21070</v>
      </c>
      <c r="U121" s="297">
        <v>2800.0000000000036</v>
      </c>
      <c r="V121" s="302">
        <v>1.1328903654485052</v>
      </c>
      <c r="W121" s="306">
        <v>22560</v>
      </c>
      <c r="X121" s="297">
        <v>1310.0000000000036</v>
      </c>
      <c r="Y121" s="311">
        <v>1.0580673758865249</v>
      </c>
      <c r="AA121" s="352">
        <v>115</v>
      </c>
      <c r="AB121" s="289">
        <v>22400</v>
      </c>
      <c r="AC121" s="289">
        <v>24640.000000000004</v>
      </c>
      <c r="AD121" s="297">
        <v>22240</v>
      </c>
      <c r="AE121" s="297">
        <v>2400.0000000000036</v>
      </c>
      <c r="AF121" s="302">
        <v>1.1079136690647484</v>
      </c>
      <c r="AG121" s="306">
        <v>23720</v>
      </c>
      <c r="AH121" s="297">
        <v>920.00000000000364</v>
      </c>
      <c r="AI121" s="311">
        <v>1.0387858347386174</v>
      </c>
      <c r="AK121" s="352">
        <v>115</v>
      </c>
      <c r="AL121" s="289">
        <v>22900</v>
      </c>
      <c r="AM121" s="289">
        <v>25190.000000000004</v>
      </c>
      <c r="AN121" s="297">
        <v>22280</v>
      </c>
      <c r="AO121" s="297">
        <v>2910.0000000000036</v>
      </c>
      <c r="AP121" s="302">
        <v>1.1306104129263916</v>
      </c>
      <c r="AQ121" s="306">
        <v>23770</v>
      </c>
      <c r="AR121" s="297">
        <v>1420.0000000000036</v>
      </c>
      <c r="AS121" s="311">
        <v>1.0597391670172487</v>
      </c>
      <c r="AU121" s="352">
        <v>115</v>
      </c>
      <c r="AV121" s="289">
        <v>23900</v>
      </c>
      <c r="AW121" s="289">
        <v>26290.000000000004</v>
      </c>
      <c r="AX121" s="297">
        <v>22300</v>
      </c>
      <c r="AY121" s="297">
        <v>3990.0000000000036</v>
      </c>
      <c r="AZ121" s="302">
        <v>1.1789237668161436</v>
      </c>
      <c r="BA121" s="306">
        <v>23790</v>
      </c>
      <c r="BB121" s="297">
        <v>2500.0000000000036</v>
      </c>
      <c r="BC121" s="311">
        <v>1.1050861706599413</v>
      </c>
      <c r="BE121" s="352">
        <v>115</v>
      </c>
      <c r="BF121" s="289">
        <v>24900</v>
      </c>
      <c r="BG121" s="289">
        <v>27390.000000000004</v>
      </c>
      <c r="BH121" s="297">
        <v>22450</v>
      </c>
      <c r="BI121" s="297">
        <v>4940.0000000000036</v>
      </c>
      <c r="BJ121" s="302">
        <v>1.2200445434298444</v>
      </c>
      <c r="BK121" s="306">
        <v>23930</v>
      </c>
      <c r="BL121" s="297">
        <v>3460.0000000000036</v>
      </c>
      <c r="BM121" s="311">
        <v>1.1445883827831176</v>
      </c>
      <c r="BO121" s="352">
        <v>115</v>
      </c>
      <c r="BP121" s="289">
        <v>27400</v>
      </c>
      <c r="BQ121" s="289">
        <v>30140.000000000004</v>
      </c>
      <c r="BR121" s="297">
        <v>22830</v>
      </c>
      <c r="BS121" s="297">
        <v>7310.0000000000036</v>
      </c>
      <c r="BT121" s="302">
        <v>1.320192728865528</v>
      </c>
      <c r="BU121" s="306">
        <v>24320</v>
      </c>
      <c r="BV121" s="297">
        <v>5820.0000000000036</v>
      </c>
      <c r="BW121" s="311">
        <v>1.2393092105263159</v>
      </c>
      <c r="BY121" s="352">
        <v>115</v>
      </c>
      <c r="BZ121" s="289">
        <v>29900</v>
      </c>
      <c r="CA121" s="289">
        <v>32890</v>
      </c>
      <c r="CB121" s="297">
        <v>23060</v>
      </c>
      <c r="CC121" s="297">
        <v>9830</v>
      </c>
      <c r="CD121" s="302">
        <v>1.4262792714657415</v>
      </c>
      <c r="CE121" s="306">
        <v>24550</v>
      </c>
      <c r="CF121" s="297">
        <v>8340</v>
      </c>
      <c r="CG121" s="311">
        <v>1.339714867617108</v>
      </c>
    </row>
    <row r="122" spans="5:85">
      <c r="E122" s="289">
        <v>24090</v>
      </c>
      <c r="G122" s="352">
        <v>116</v>
      </c>
      <c r="H122" s="289">
        <v>21900</v>
      </c>
      <c r="I122" s="289">
        <v>24090.000000000004</v>
      </c>
      <c r="J122" s="297">
        <v>21260</v>
      </c>
      <c r="K122" s="297">
        <v>2830.0000000000036</v>
      </c>
      <c r="L122" s="302">
        <v>1.1331138287864535</v>
      </c>
      <c r="M122" s="306">
        <v>22750</v>
      </c>
      <c r="N122" s="297">
        <v>1340.0000000000036</v>
      </c>
      <c r="O122" s="311">
        <v>1.058901098901099</v>
      </c>
      <c r="Q122" s="352">
        <v>116</v>
      </c>
      <c r="R122" s="289">
        <v>21900</v>
      </c>
      <c r="S122" s="289">
        <v>24090.000000000004</v>
      </c>
      <c r="T122" s="297">
        <v>21270</v>
      </c>
      <c r="U122" s="297">
        <v>2820.0000000000036</v>
      </c>
      <c r="V122" s="302">
        <v>1.132581100141044</v>
      </c>
      <c r="W122" s="306">
        <v>22770</v>
      </c>
      <c r="X122" s="297">
        <v>1320.0000000000036</v>
      </c>
      <c r="Y122" s="311">
        <v>1.0579710144927539</v>
      </c>
      <c r="AA122" s="352">
        <v>116</v>
      </c>
      <c r="AB122" s="289">
        <v>22600</v>
      </c>
      <c r="AC122" s="289">
        <v>24860.000000000004</v>
      </c>
      <c r="AD122" s="297">
        <v>22450</v>
      </c>
      <c r="AE122" s="297">
        <v>2410.0000000000036</v>
      </c>
      <c r="AF122" s="302">
        <v>1.1073496659242763</v>
      </c>
      <c r="AG122" s="306">
        <v>23940</v>
      </c>
      <c r="AH122" s="297">
        <v>920.00000000000364</v>
      </c>
      <c r="AI122" s="311">
        <v>1.0384294068504596</v>
      </c>
      <c r="AK122" s="352">
        <v>116</v>
      </c>
      <c r="AL122" s="289">
        <v>23100</v>
      </c>
      <c r="AM122" s="289">
        <v>25410.000000000004</v>
      </c>
      <c r="AN122" s="297">
        <v>22490</v>
      </c>
      <c r="AO122" s="297">
        <v>2920.0000000000036</v>
      </c>
      <c r="AP122" s="302">
        <v>1.1298354824366386</v>
      </c>
      <c r="AQ122" s="306">
        <v>23990</v>
      </c>
      <c r="AR122" s="297">
        <v>1420.0000000000036</v>
      </c>
      <c r="AS122" s="311">
        <v>1.0591913297207172</v>
      </c>
      <c r="AU122" s="352">
        <v>116</v>
      </c>
      <c r="AV122" s="289">
        <v>24100</v>
      </c>
      <c r="AW122" s="289">
        <v>26510.000000000004</v>
      </c>
      <c r="AX122" s="297">
        <v>22510</v>
      </c>
      <c r="AY122" s="297">
        <v>4000.0000000000036</v>
      </c>
      <c r="AZ122" s="302">
        <v>1.1776988005330966</v>
      </c>
      <c r="BA122" s="306">
        <v>24010</v>
      </c>
      <c r="BB122" s="297">
        <v>2500.0000000000036</v>
      </c>
      <c r="BC122" s="311">
        <v>1.1041232819658477</v>
      </c>
      <c r="BE122" s="352">
        <v>116</v>
      </c>
      <c r="BF122" s="289">
        <v>25100</v>
      </c>
      <c r="BG122" s="289">
        <v>27610.000000000004</v>
      </c>
      <c r="BH122" s="297">
        <v>22660</v>
      </c>
      <c r="BI122" s="297">
        <v>4950.0000000000036</v>
      </c>
      <c r="BJ122" s="302">
        <v>1.2184466019417477</v>
      </c>
      <c r="BK122" s="306">
        <v>24150</v>
      </c>
      <c r="BL122" s="297">
        <v>3460.0000000000036</v>
      </c>
      <c r="BM122" s="311">
        <v>1.1432712215320913</v>
      </c>
      <c r="BO122" s="352">
        <v>116</v>
      </c>
      <c r="BP122" s="289">
        <v>27600</v>
      </c>
      <c r="BQ122" s="289">
        <v>30360.000000000004</v>
      </c>
      <c r="BR122" s="297">
        <v>23040</v>
      </c>
      <c r="BS122" s="297">
        <v>7320.0000000000036</v>
      </c>
      <c r="BT122" s="302">
        <v>1.3177083333333335</v>
      </c>
      <c r="BU122" s="306">
        <v>24540</v>
      </c>
      <c r="BV122" s="297">
        <v>5820.0000000000036</v>
      </c>
      <c r="BW122" s="311">
        <v>1.2371638141809291</v>
      </c>
      <c r="BY122" s="352">
        <v>116</v>
      </c>
      <c r="BZ122" s="289">
        <v>30100</v>
      </c>
      <c r="CA122" s="289">
        <v>33110</v>
      </c>
      <c r="CB122" s="297">
        <v>23270</v>
      </c>
      <c r="CC122" s="297">
        <v>9840</v>
      </c>
      <c r="CD122" s="302">
        <v>1.4228620541469703</v>
      </c>
      <c r="CE122" s="306">
        <v>24770</v>
      </c>
      <c r="CF122" s="297">
        <v>8340</v>
      </c>
      <c r="CG122" s="311">
        <v>1.3366976180863948</v>
      </c>
    </row>
    <row r="123" spans="5:85">
      <c r="E123" s="289">
        <v>24310</v>
      </c>
      <c r="G123" s="352">
        <v>117</v>
      </c>
      <c r="H123" s="289">
        <v>22100</v>
      </c>
      <c r="I123" s="289">
        <v>24310.000000000004</v>
      </c>
      <c r="J123" s="297">
        <v>21460</v>
      </c>
      <c r="K123" s="297">
        <v>2850.0000000000036</v>
      </c>
      <c r="L123" s="302">
        <v>1.1328052190121158</v>
      </c>
      <c r="M123" s="306">
        <v>22960</v>
      </c>
      <c r="N123" s="297">
        <v>1350.0000000000036</v>
      </c>
      <c r="O123" s="311">
        <v>1.0587979094076656</v>
      </c>
      <c r="Q123" s="352">
        <v>117</v>
      </c>
      <c r="R123" s="289">
        <v>22100</v>
      </c>
      <c r="S123" s="289">
        <v>24310.000000000004</v>
      </c>
      <c r="T123" s="297">
        <v>21470</v>
      </c>
      <c r="U123" s="297">
        <v>2840.0000000000036</v>
      </c>
      <c r="V123" s="302">
        <v>1.1322775966464835</v>
      </c>
      <c r="W123" s="306">
        <v>22970</v>
      </c>
      <c r="X123" s="297">
        <v>1340.0000000000036</v>
      </c>
      <c r="Y123" s="311">
        <v>1.0583369612538094</v>
      </c>
      <c r="AA123" s="352">
        <v>117</v>
      </c>
      <c r="AB123" s="289">
        <v>22800</v>
      </c>
      <c r="AC123" s="289">
        <v>25080.000000000004</v>
      </c>
      <c r="AD123" s="297">
        <v>22660</v>
      </c>
      <c r="AE123" s="297">
        <v>2420.0000000000036</v>
      </c>
      <c r="AF123" s="302">
        <v>1.1067961165048545</v>
      </c>
      <c r="AG123" s="306">
        <v>24160</v>
      </c>
      <c r="AH123" s="297">
        <v>920.00000000000364</v>
      </c>
      <c r="AI123" s="311">
        <v>1.0380794701986757</v>
      </c>
      <c r="AK123" s="352">
        <v>117</v>
      </c>
      <c r="AL123" s="289">
        <v>23300</v>
      </c>
      <c r="AM123" s="289">
        <v>25630.000000000004</v>
      </c>
      <c r="AN123" s="297">
        <v>22700</v>
      </c>
      <c r="AO123" s="297">
        <v>2930.0000000000036</v>
      </c>
      <c r="AP123" s="302">
        <v>1.1290748898678415</v>
      </c>
      <c r="AQ123" s="306">
        <v>24210</v>
      </c>
      <c r="AR123" s="297">
        <v>1420.0000000000036</v>
      </c>
      <c r="AS123" s="311">
        <v>1.0586534489880217</v>
      </c>
      <c r="AU123" s="352">
        <v>117</v>
      </c>
      <c r="AV123" s="289">
        <v>24300</v>
      </c>
      <c r="AW123" s="289">
        <v>26730.000000000004</v>
      </c>
      <c r="AX123" s="297">
        <v>22720</v>
      </c>
      <c r="AY123" s="297">
        <v>4010.0000000000036</v>
      </c>
      <c r="AZ123" s="302">
        <v>1.1764964788732395</v>
      </c>
      <c r="BA123" s="306">
        <v>24230</v>
      </c>
      <c r="BB123" s="297">
        <v>2500.0000000000036</v>
      </c>
      <c r="BC123" s="311">
        <v>1.1031778786628148</v>
      </c>
      <c r="BE123" s="352">
        <v>117</v>
      </c>
      <c r="BF123" s="289">
        <v>25300</v>
      </c>
      <c r="BG123" s="289">
        <v>27830.000000000004</v>
      </c>
      <c r="BH123" s="297">
        <v>22860</v>
      </c>
      <c r="BI123" s="297">
        <v>4970.0000000000036</v>
      </c>
      <c r="BJ123" s="302">
        <v>1.2174103237095364</v>
      </c>
      <c r="BK123" s="306">
        <v>24370</v>
      </c>
      <c r="BL123" s="297">
        <v>3460.0000000000036</v>
      </c>
      <c r="BM123" s="311">
        <v>1.1419778416085353</v>
      </c>
      <c r="BO123" s="352">
        <v>117</v>
      </c>
      <c r="BP123" s="289">
        <v>27800</v>
      </c>
      <c r="BQ123" s="289">
        <v>30580.000000000004</v>
      </c>
      <c r="BR123" s="297">
        <v>23250</v>
      </c>
      <c r="BS123" s="297">
        <v>7330.0000000000036</v>
      </c>
      <c r="BT123" s="302">
        <v>1.3152688172043012</v>
      </c>
      <c r="BU123" s="306">
        <v>24760</v>
      </c>
      <c r="BV123" s="297">
        <v>5820.0000000000036</v>
      </c>
      <c r="BW123" s="311">
        <v>1.2350565428109856</v>
      </c>
      <c r="BY123" s="352">
        <v>117</v>
      </c>
      <c r="BZ123" s="289">
        <v>30300</v>
      </c>
      <c r="CA123" s="289">
        <v>33330</v>
      </c>
      <c r="CB123" s="297">
        <v>23480</v>
      </c>
      <c r="CC123" s="297">
        <v>9850</v>
      </c>
      <c r="CD123" s="302">
        <v>1.4195059625212947</v>
      </c>
      <c r="CE123" s="306">
        <v>24990</v>
      </c>
      <c r="CF123" s="297">
        <v>8340</v>
      </c>
      <c r="CG123" s="311">
        <v>1.333733493397359</v>
      </c>
    </row>
    <row r="124" spans="5:85">
      <c r="E124" s="289">
        <v>24530</v>
      </c>
      <c r="G124" s="352">
        <v>118</v>
      </c>
      <c r="H124" s="289">
        <v>22300</v>
      </c>
      <c r="I124" s="289">
        <v>24530.000000000004</v>
      </c>
      <c r="J124" s="297">
        <v>21650</v>
      </c>
      <c r="K124" s="297">
        <v>2880.0000000000036</v>
      </c>
      <c r="L124" s="302">
        <v>1.133025404157044</v>
      </c>
      <c r="M124" s="306">
        <v>23170</v>
      </c>
      <c r="N124" s="297">
        <v>1360.0000000000036</v>
      </c>
      <c r="O124" s="311">
        <v>1.0586965904186449</v>
      </c>
      <c r="Q124" s="352">
        <v>118</v>
      </c>
      <c r="R124" s="289">
        <v>22300</v>
      </c>
      <c r="S124" s="289">
        <v>24530.000000000004</v>
      </c>
      <c r="T124" s="297">
        <v>21670</v>
      </c>
      <c r="U124" s="297">
        <v>2860.0000000000036</v>
      </c>
      <c r="V124" s="302">
        <v>1.1319796954314723</v>
      </c>
      <c r="W124" s="306">
        <v>23180</v>
      </c>
      <c r="X124" s="297">
        <v>1350.0000000000036</v>
      </c>
      <c r="Y124" s="311">
        <v>1.0582398619499571</v>
      </c>
      <c r="AA124" s="352">
        <v>118</v>
      </c>
      <c r="AB124" s="289">
        <v>23000</v>
      </c>
      <c r="AC124" s="289">
        <v>25300.000000000004</v>
      </c>
      <c r="AD124" s="297">
        <v>22860</v>
      </c>
      <c r="AE124" s="297">
        <v>2440.0000000000036</v>
      </c>
      <c r="AF124" s="302">
        <v>1.1067366579177604</v>
      </c>
      <c r="AG124" s="306">
        <v>24380</v>
      </c>
      <c r="AH124" s="297">
        <v>920.00000000000364</v>
      </c>
      <c r="AI124" s="311">
        <v>1.037735849056604</v>
      </c>
      <c r="AK124" s="352">
        <v>118</v>
      </c>
      <c r="AL124" s="289">
        <v>23500</v>
      </c>
      <c r="AM124" s="289">
        <v>25850.000000000004</v>
      </c>
      <c r="AN124" s="297">
        <v>22910</v>
      </c>
      <c r="AO124" s="297">
        <v>2940.0000000000036</v>
      </c>
      <c r="AP124" s="302">
        <v>1.1283282409428199</v>
      </c>
      <c r="AQ124" s="306">
        <v>24430</v>
      </c>
      <c r="AR124" s="297">
        <v>1420.0000000000036</v>
      </c>
      <c r="AS124" s="311">
        <v>1.0581252558329923</v>
      </c>
      <c r="AU124" s="352">
        <v>118</v>
      </c>
      <c r="AV124" s="289">
        <v>24500</v>
      </c>
      <c r="AW124" s="289">
        <v>26950.000000000004</v>
      </c>
      <c r="AX124" s="297">
        <v>22930</v>
      </c>
      <c r="AY124" s="297">
        <v>4020.0000000000036</v>
      </c>
      <c r="AZ124" s="302">
        <v>1.1753161796772789</v>
      </c>
      <c r="BA124" s="306">
        <v>24450</v>
      </c>
      <c r="BB124" s="297">
        <v>2500.0000000000036</v>
      </c>
      <c r="BC124" s="311">
        <v>1.1022494887525565</v>
      </c>
      <c r="BE124" s="352">
        <v>118</v>
      </c>
      <c r="BF124" s="289">
        <v>25500</v>
      </c>
      <c r="BG124" s="289">
        <v>28050.000000000004</v>
      </c>
      <c r="BH124" s="297">
        <v>23070</v>
      </c>
      <c r="BI124" s="297">
        <v>4980.0000000000036</v>
      </c>
      <c r="BJ124" s="302">
        <v>1.2158647594278285</v>
      </c>
      <c r="BK124" s="306">
        <v>24590</v>
      </c>
      <c r="BL124" s="297">
        <v>3460.0000000000036</v>
      </c>
      <c r="BM124" s="311">
        <v>1.140707604717365</v>
      </c>
      <c r="BO124" s="352">
        <v>118</v>
      </c>
      <c r="BP124" s="289">
        <v>28000</v>
      </c>
      <c r="BQ124" s="289">
        <v>30800.000000000004</v>
      </c>
      <c r="BR124" s="297">
        <v>23460</v>
      </c>
      <c r="BS124" s="297">
        <v>7340.0000000000036</v>
      </c>
      <c r="BT124" s="302">
        <v>1.3128729752770676</v>
      </c>
      <c r="BU124" s="306">
        <v>24980</v>
      </c>
      <c r="BV124" s="297">
        <v>5820.0000000000036</v>
      </c>
      <c r="BW124" s="311">
        <v>1.2329863891112891</v>
      </c>
      <c r="BY124" s="352">
        <v>118</v>
      </c>
      <c r="BZ124" s="289">
        <v>30500</v>
      </c>
      <c r="CA124" s="289">
        <v>33550</v>
      </c>
      <c r="CB124" s="297">
        <v>23690</v>
      </c>
      <c r="CC124" s="297">
        <v>9860</v>
      </c>
      <c r="CD124" s="302">
        <v>1.416209371042634</v>
      </c>
      <c r="CE124" s="306">
        <v>25210</v>
      </c>
      <c r="CF124" s="297">
        <v>8340</v>
      </c>
      <c r="CG124" s="311">
        <v>1.3308211027370092</v>
      </c>
    </row>
    <row r="125" spans="5:85">
      <c r="E125" s="289">
        <v>24750</v>
      </c>
      <c r="G125" s="352">
        <v>119</v>
      </c>
      <c r="H125" s="289">
        <v>22500</v>
      </c>
      <c r="I125" s="289">
        <v>24750.000000000004</v>
      </c>
      <c r="J125" s="297">
        <v>21850</v>
      </c>
      <c r="K125" s="297">
        <v>2900.0000000000036</v>
      </c>
      <c r="L125" s="302">
        <v>1.1327231121281467</v>
      </c>
      <c r="M125" s="306">
        <v>23380</v>
      </c>
      <c r="N125" s="297">
        <v>1370.0000000000036</v>
      </c>
      <c r="O125" s="311">
        <v>1.0585970915312235</v>
      </c>
      <c r="Q125" s="352">
        <v>119</v>
      </c>
      <c r="R125" s="289">
        <v>22500</v>
      </c>
      <c r="S125" s="289">
        <v>24750.000000000004</v>
      </c>
      <c r="T125" s="297">
        <v>21860</v>
      </c>
      <c r="U125" s="297">
        <v>2890.0000000000036</v>
      </c>
      <c r="V125" s="302">
        <v>1.1322049405306498</v>
      </c>
      <c r="W125" s="306">
        <v>23390</v>
      </c>
      <c r="X125" s="297">
        <v>1360.0000000000036</v>
      </c>
      <c r="Y125" s="311">
        <v>1.0581445061992305</v>
      </c>
      <c r="AA125" s="352">
        <v>119</v>
      </c>
      <c r="AB125" s="289">
        <v>23200</v>
      </c>
      <c r="AC125" s="289">
        <v>25520.000000000004</v>
      </c>
      <c r="AD125" s="297">
        <v>23070</v>
      </c>
      <c r="AE125" s="297">
        <v>2450.0000000000036</v>
      </c>
      <c r="AF125" s="302">
        <v>1.1061985262245342</v>
      </c>
      <c r="AG125" s="306">
        <v>24600</v>
      </c>
      <c r="AH125" s="297">
        <v>920.00000000000364</v>
      </c>
      <c r="AI125" s="311">
        <v>1.03739837398374</v>
      </c>
      <c r="AK125" s="352">
        <v>119</v>
      </c>
      <c r="AL125" s="289">
        <v>23700</v>
      </c>
      <c r="AM125" s="289">
        <v>26070.000000000004</v>
      </c>
      <c r="AN125" s="297">
        <v>23120</v>
      </c>
      <c r="AO125" s="297">
        <v>2950.0000000000036</v>
      </c>
      <c r="AP125" s="302">
        <v>1.1275951557093427</v>
      </c>
      <c r="AQ125" s="306">
        <v>24650</v>
      </c>
      <c r="AR125" s="297">
        <v>1420.0000000000036</v>
      </c>
      <c r="AS125" s="311">
        <v>1.0576064908722111</v>
      </c>
      <c r="AU125" s="352">
        <v>119</v>
      </c>
      <c r="AV125" s="289">
        <v>24700</v>
      </c>
      <c r="AW125" s="289">
        <v>27170.000000000004</v>
      </c>
      <c r="AX125" s="297">
        <v>23140</v>
      </c>
      <c r="AY125" s="297">
        <v>4030.0000000000036</v>
      </c>
      <c r="AZ125" s="302">
        <v>1.1741573033707866</v>
      </c>
      <c r="BA125" s="306">
        <v>24670</v>
      </c>
      <c r="BB125" s="297">
        <v>2500.0000000000036</v>
      </c>
      <c r="BC125" s="311">
        <v>1.1013376570733686</v>
      </c>
      <c r="BE125" s="352">
        <v>119</v>
      </c>
      <c r="BF125" s="289">
        <v>25700</v>
      </c>
      <c r="BG125" s="289">
        <v>28270.000000000004</v>
      </c>
      <c r="BH125" s="297">
        <v>23280</v>
      </c>
      <c r="BI125" s="297">
        <v>4990.0000000000036</v>
      </c>
      <c r="BJ125" s="302">
        <v>1.2143470790378008</v>
      </c>
      <c r="BK125" s="306">
        <v>24810</v>
      </c>
      <c r="BL125" s="297">
        <v>3460.0000000000036</v>
      </c>
      <c r="BM125" s="311">
        <v>1.1394598952035471</v>
      </c>
      <c r="BO125" s="352">
        <v>119</v>
      </c>
      <c r="BP125" s="289">
        <v>28200</v>
      </c>
      <c r="BQ125" s="289">
        <v>31020.000000000004</v>
      </c>
      <c r="BR125" s="297">
        <v>23670</v>
      </c>
      <c r="BS125" s="297">
        <v>7350.0000000000036</v>
      </c>
      <c r="BT125" s="302">
        <v>1.3105196451204058</v>
      </c>
      <c r="BU125" s="306">
        <v>25200</v>
      </c>
      <c r="BV125" s="297">
        <v>5820.0000000000036</v>
      </c>
      <c r="BW125" s="311">
        <v>1.230952380952381</v>
      </c>
      <c r="BY125" s="352">
        <v>119</v>
      </c>
      <c r="BZ125" s="289">
        <v>30700</v>
      </c>
      <c r="CA125" s="289">
        <v>33770</v>
      </c>
      <c r="CB125" s="297">
        <v>23900</v>
      </c>
      <c r="CC125" s="297">
        <v>9870</v>
      </c>
      <c r="CD125" s="302">
        <v>1.4129707112970711</v>
      </c>
      <c r="CE125" s="306">
        <v>25430</v>
      </c>
      <c r="CF125" s="297">
        <v>8340</v>
      </c>
      <c r="CG125" s="311">
        <v>1.3279591034211562</v>
      </c>
    </row>
    <row r="126" spans="5:85">
      <c r="E126" s="289">
        <v>24970</v>
      </c>
      <c r="G126" s="352">
        <v>120</v>
      </c>
      <c r="H126" s="289">
        <v>22700</v>
      </c>
      <c r="I126" s="289">
        <v>24970.000000000004</v>
      </c>
      <c r="J126" s="297">
        <v>22050</v>
      </c>
      <c r="K126" s="297">
        <v>2920.0000000000036</v>
      </c>
      <c r="L126" s="302">
        <v>1.1324263038548754</v>
      </c>
      <c r="M126" s="306">
        <v>23590</v>
      </c>
      <c r="N126" s="297">
        <v>1380.0000000000036</v>
      </c>
      <c r="O126" s="311">
        <v>1.0584993641373466</v>
      </c>
      <c r="Q126" s="352">
        <v>120</v>
      </c>
      <c r="R126" s="289">
        <v>22700</v>
      </c>
      <c r="S126" s="289">
        <v>24970.000000000004</v>
      </c>
      <c r="T126" s="297">
        <v>22060</v>
      </c>
      <c r="U126" s="297">
        <v>2910.0000000000036</v>
      </c>
      <c r="V126" s="302">
        <v>1.131912964641886</v>
      </c>
      <c r="W126" s="306">
        <v>23600</v>
      </c>
      <c r="X126" s="297">
        <v>1370.0000000000036</v>
      </c>
      <c r="Y126" s="311">
        <v>1.0580508474576273</v>
      </c>
      <c r="AA126" s="352">
        <v>120</v>
      </c>
      <c r="AB126" s="289">
        <v>23400</v>
      </c>
      <c r="AC126" s="289">
        <v>25740.000000000004</v>
      </c>
      <c r="AD126" s="297">
        <v>23280</v>
      </c>
      <c r="AE126" s="297">
        <v>2460.0000000000036</v>
      </c>
      <c r="AF126" s="302">
        <v>1.1056701030927836</v>
      </c>
      <c r="AG126" s="306">
        <v>24820</v>
      </c>
      <c r="AH126" s="297">
        <v>920.00000000000364</v>
      </c>
      <c r="AI126" s="311">
        <v>1.0370668815471396</v>
      </c>
      <c r="AK126" s="352">
        <v>120</v>
      </c>
      <c r="AL126" s="289">
        <v>23900</v>
      </c>
      <c r="AM126" s="289">
        <v>26290.000000000004</v>
      </c>
      <c r="AN126" s="297">
        <v>23330</v>
      </c>
      <c r="AO126" s="297">
        <v>2960.0000000000036</v>
      </c>
      <c r="AP126" s="302">
        <v>1.1268752678954137</v>
      </c>
      <c r="AQ126" s="306">
        <v>24870</v>
      </c>
      <c r="AR126" s="297">
        <v>1420.0000000000036</v>
      </c>
      <c r="AS126" s="311">
        <v>1.0570969039002815</v>
      </c>
      <c r="AU126" s="352">
        <v>120</v>
      </c>
      <c r="AV126" s="289">
        <v>24900</v>
      </c>
      <c r="AW126" s="289">
        <v>27390.000000000004</v>
      </c>
      <c r="AX126" s="297">
        <v>23350</v>
      </c>
      <c r="AY126" s="297">
        <v>4040.0000000000036</v>
      </c>
      <c r="AZ126" s="302">
        <v>1.1730192719486083</v>
      </c>
      <c r="BA126" s="306">
        <v>24890</v>
      </c>
      <c r="BB126" s="297">
        <v>2500.0000000000036</v>
      </c>
      <c r="BC126" s="311">
        <v>1.1004419445560467</v>
      </c>
      <c r="BE126" s="352">
        <v>120</v>
      </c>
      <c r="BF126" s="289">
        <v>25900</v>
      </c>
      <c r="BG126" s="289">
        <v>28490.000000000004</v>
      </c>
      <c r="BH126" s="297">
        <v>23490</v>
      </c>
      <c r="BI126" s="297">
        <v>5000.0000000000036</v>
      </c>
      <c r="BJ126" s="302">
        <v>1.2128565346956153</v>
      </c>
      <c r="BK126" s="306">
        <v>25030</v>
      </c>
      <c r="BL126" s="297">
        <v>3460.0000000000036</v>
      </c>
      <c r="BM126" s="311">
        <v>1.1382341190571317</v>
      </c>
      <c r="BO126" s="352">
        <v>120</v>
      </c>
      <c r="BP126" s="289">
        <v>28400</v>
      </c>
      <c r="BQ126" s="289">
        <v>31240.000000000004</v>
      </c>
      <c r="BR126" s="297">
        <v>23880</v>
      </c>
      <c r="BS126" s="297">
        <v>7360.0000000000036</v>
      </c>
      <c r="BT126" s="302">
        <v>1.30820770519263</v>
      </c>
      <c r="BU126" s="306">
        <v>25420</v>
      </c>
      <c r="BV126" s="297">
        <v>5820.0000000000036</v>
      </c>
      <c r="BW126" s="311">
        <v>1.2289535798583793</v>
      </c>
      <c r="BY126" s="352">
        <v>120</v>
      </c>
      <c r="BZ126" s="289">
        <v>30900</v>
      </c>
      <c r="CA126" s="289">
        <v>33990</v>
      </c>
      <c r="CB126" s="297">
        <v>24110</v>
      </c>
      <c r="CC126" s="297">
        <v>9880</v>
      </c>
      <c r="CD126" s="302">
        <v>1.4097884695147243</v>
      </c>
      <c r="CE126" s="306">
        <v>25650</v>
      </c>
      <c r="CF126" s="297">
        <v>8340</v>
      </c>
      <c r="CG126" s="311">
        <v>1.3251461988304094</v>
      </c>
    </row>
    <row r="127" spans="5:85">
      <c r="E127" s="289">
        <v>25190</v>
      </c>
      <c r="G127" s="352">
        <v>121</v>
      </c>
      <c r="H127" s="289">
        <v>22900</v>
      </c>
      <c r="I127" s="289">
        <v>25190.000000000004</v>
      </c>
      <c r="J127" s="297">
        <v>22250</v>
      </c>
      <c r="K127" s="297">
        <v>2940.0000000000036</v>
      </c>
      <c r="L127" s="302">
        <v>1.1321348314606743</v>
      </c>
      <c r="M127" s="306">
        <v>23800</v>
      </c>
      <c r="N127" s="297">
        <v>1390.0000000000036</v>
      </c>
      <c r="O127" s="311">
        <v>1.0584033613445381</v>
      </c>
      <c r="Q127" s="352">
        <v>121</v>
      </c>
      <c r="R127" s="289">
        <v>22900</v>
      </c>
      <c r="S127" s="289">
        <v>25190.000000000004</v>
      </c>
      <c r="T127" s="297">
        <v>22260</v>
      </c>
      <c r="U127" s="297">
        <v>2930.0000000000036</v>
      </c>
      <c r="V127" s="302">
        <v>1.1316262353998205</v>
      </c>
      <c r="W127" s="306">
        <v>23810</v>
      </c>
      <c r="X127" s="297">
        <v>1380.0000000000036</v>
      </c>
      <c r="Y127" s="311">
        <v>1.0579588408231837</v>
      </c>
      <c r="AA127" s="352">
        <v>121</v>
      </c>
      <c r="AB127" s="289">
        <v>23600</v>
      </c>
      <c r="AC127" s="289">
        <v>25960.000000000004</v>
      </c>
      <c r="AD127" s="297">
        <v>23490</v>
      </c>
      <c r="AE127" s="297">
        <v>2470.0000000000036</v>
      </c>
      <c r="AF127" s="302">
        <v>1.105151128139634</v>
      </c>
      <c r="AG127" s="306">
        <v>25040</v>
      </c>
      <c r="AH127" s="297">
        <v>920.00000000000364</v>
      </c>
      <c r="AI127" s="311">
        <v>1.0367412140575081</v>
      </c>
      <c r="AK127" s="352">
        <v>121</v>
      </c>
      <c r="AL127" s="289">
        <v>24100</v>
      </c>
      <c r="AM127" s="289">
        <v>26510.000000000004</v>
      </c>
      <c r="AN127" s="297">
        <v>23540</v>
      </c>
      <c r="AO127" s="297">
        <v>2970.0000000000036</v>
      </c>
      <c r="AP127" s="302">
        <v>1.1261682242990656</v>
      </c>
      <c r="AQ127" s="306">
        <v>25090</v>
      </c>
      <c r="AR127" s="297">
        <v>1420.0000000000036</v>
      </c>
      <c r="AS127" s="311">
        <v>1.0565962534874453</v>
      </c>
      <c r="AU127" s="352">
        <v>121</v>
      </c>
      <c r="AV127" s="289">
        <v>25100</v>
      </c>
      <c r="AW127" s="289">
        <v>27610.000000000004</v>
      </c>
      <c r="AX127" s="297">
        <v>23560</v>
      </c>
      <c r="AY127" s="297">
        <v>4050.0000000000036</v>
      </c>
      <c r="AZ127" s="302">
        <v>1.1719015280135825</v>
      </c>
      <c r="BA127" s="306">
        <v>25110</v>
      </c>
      <c r="BB127" s="297">
        <v>2500.0000000000036</v>
      </c>
      <c r="BC127" s="311">
        <v>1.099561927518917</v>
      </c>
      <c r="BE127" s="352">
        <v>121</v>
      </c>
      <c r="BF127" s="289">
        <v>26100</v>
      </c>
      <c r="BG127" s="289">
        <v>28710.000000000004</v>
      </c>
      <c r="BH127" s="297">
        <v>23700</v>
      </c>
      <c r="BI127" s="297">
        <v>5010.0000000000036</v>
      </c>
      <c r="BJ127" s="302">
        <v>1.2113924050632914</v>
      </c>
      <c r="BK127" s="306">
        <v>25250</v>
      </c>
      <c r="BL127" s="297">
        <v>3460.0000000000036</v>
      </c>
      <c r="BM127" s="311">
        <v>1.1370297029702972</v>
      </c>
      <c r="BO127" s="352">
        <v>121</v>
      </c>
      <c r="BP127" s="289">
        <v>28600</v>
      </c>
      <c r="BQ127" s="289">
        <v>31460.000000000004</v>
      </c>
      <c r="BR127" s="297">
        <v>24090</v>
      </c>
      <c r="BS127" s="297">
        <v>7370.0000000000036</v>
      </c>
      <c r="BT127" s="302">
        <v>1.305936073059361</v>
      </c>
      <c r="BU127" s="306">
        <v>25640</v>
      </c>
      <c r="BV127" s="297">
        <v>5820.0000000000036</v>
      </c>
      <c r="BW127" s="311">
        <v>1.2269890795631826</v>
      </c>
      <c r="BY127" s="352">
        <v>121</v>
      </c>
      <c r="BZ127" s="289">
        <v>31100</v>
      </c>
      <c r="CA127" s="289">
        <v>34210</v>
      </c>
      <c r="CB127" s="297">
        <v>24320</v>
      </c>
      <c r="CC127" s="297">
        <v>9890</v>
      </c>
      <c r="CD127" s="302">
        <v>1.4066611842105263</v>
      </c>
      <c r="CE127" s="306">
        <v>25870</v>
      </c>
      <c r="CF127" s="297">
        <v>8340</v>
      </c>
      <c r="CG127" s="311">
        <v>1.3223811364514881</v>
      </c>
    </row>
    <row r="128" spans="5:85">
      <c r="E128" s="289">
        <v>25410</v>
      </c>
      <c r="G128" s="352">
        <v>122</v>
      </c>
      <c r="H128" s="289">
        <v>23100</v>
      </c>
      <c r="I128" s="289">
        <v>25410.000000000004</v>
      </c>
      <c r="J128" s="297">
        <v>22450</v>
      </c>
      <c r="K128" s="297">
        <v>2960.0000000000036</v>
      </c>
      <c r="L128" s="302">
        <v>1.1318485523385302</v>
      </c>
      <c r="M128" s="306">
        <v>24010</v>
      </c>
      <c r="N128" s="297">
        <v>1400.0000000000036</v>
      </c>
      <c r="O128" s="311">
        <v>1.0583090379008748</v>
      </c>
      <c r="Q128" s="352">
        <v>122</v>
      </c>
      <c r="R128" s="289">
        <v>23100</v>
      </c>
      <c r="S128" s="289">
        <v>25410.000000000004</v>
      </c>
      <c r="T128" s="297">
        <v>22460</v>
      </c>
      <c r="U128" s="297">
        <v>2950.0000000000036</v>
      </c>
      <c r="V128" s="302">
        <v>1.1313446126447018</v>
      </c>
      <c r="W128" s="306">
        <v>24020</v>
      </c>
      <c r="X128" s="297">
        <v>1390.0000000000036</v>
      </c>
      <c r="Y128" s="311">
        <v>1.0578684429641967</v>
      </c>
      <c r="AA128" s="352">
        <v>122</v>
      </c>
      <c r="AB128" s="289">
        <v>23800</v>
      </c>
      <c r="AC128" s="289">
        <v>26180.000000000004</v>
      </c>
      <c r="AD128" s="297">
        <v>23700</v>
      </c>
      <c r="AE128" s="297">
        <v>2480.0000000000036</v>
      </c>
      <c r="AF128" s="302">
        <v>1.1046413502109707</v>
      </c>
      <c r="AG128" s="306">
        <v>25260</v>
      </c>
      <c r="AH128" s="297">
        <v>920.00000000000364</v>
      </c>
      <c r="AI128" s="311">
        <v>1.0364212193190816</v>
      </c>
      <c r="AK128" s="352">
        <v>122</v>
      </c>
      <c r="AL128" s="289">
        <v>24300</v>
      </c>
      <c r="AM128" s="289">
        <v>26730.000000000004</v>
      </c>
      <c r="AN128" s="297">
        <v>23740</v>
      </c>
      <c r="AO128" s="297">
        <v>2990.0000000000036</v>
      </c>
      <c r="AP128" s="302">
        <v>1.1259477674810447</v>
      </c>
      <c r="AQ128" s="306">
        <v>25310</v>
      </c>
      <c r="AR128" s="297">
        <v>1420.0000000000036</v>
      </c>
      <c r="AS128" s="311">
        <v>1.0561043065981828</v>
      </c>
      <c r="AU128" s="352">
        <v>122</v>
      </c>
      <c r="AV128" s="289">
        <v>25300</v>
      </c>
      <c r="AW128" s="289">
        <v>27830.000000000004</v>
      </c>
      <c r="AX128" s="297">
        <v>23770</v>
      </c>
      <c r="AY128" s="297">
        <v>4060.0000000000036</v>
      </c>
      <c r="AZ128" s="302">
        <v>1.1708035338662182</v>
      </c>
      <c r="BA128" s="306">
        <v>25330</v>
      </c>
      <c r="BB128" s="297">
        <v>2500.0000000000036</v>
      </c>
      <c r="BC128" s="311">
        <v>1.0986971969996053</v>
      </c>
      <c r="BE128" s="352">
        <v>122</v>
      </c>
      <c r="BF128" s="289">
        <v>26300</v>
      </c>
      <c r="BG128" s="289">
        <v>28930.000000000004</v>
      </c>
      <c r="BH128" s="297">
        <v>23910</v>
      </c>
      <c r="BI128" s="297">
        <v>5020.0000000000036</v>
      </c>
      <c r="BJ128" s="302">
        <v>1.2099539941447095</v>
      </c>
      <c r="BK128" s="306">
        <v>25470</v>
      </c>
      <c r="BL128" s="297">
        <v>3460.0000000000036</v>
      </c>
      <c r="BM128" s="311">
        <v>1.1358460934432668</v>
      </c>
      <c r="BO128" s="352">
        <v>122</v>
      </c>
      <c r="BP128" s="289">
        <v>28800</v>
      </c>
      <c r="BQ128" s="289">
        <v>31680.000000000004</v>
      </c>
      <c r="BR128" s="297">
        <v>24290</v>
      </c>
      <c r="BS128" s="297">
        <v>7390.0000000000036</v>
      </c>
      <c r="BT128" s="302">
        <v>1.3042404281597366</v>
      </c>
      <c r="BU128" s="306">
        <v>25860</v>
      </c>
      <c r="BV128" s="297">
        <v>5820.0000000000036</v>
      </c>
      <c r="BW128" s="311">
        <v>1.2250580046403714</v>
      </c>
      <c r="BY128" s="352">
        <v>122</v>
      </c>
      <c r="BZ128" s="289">
        <v>31300</v>
      </c>
      <c r="CA128" s="289">
        <v>34430</v>
      </c>
      <c r="CB128" s="297">
        <v>24530</v>
      </c>
      <c r="CC128" s="297">
        <v>9900</v>
      </c>
      <c r="CD128" s="302">
        <v>1.4035874439461884</v>
      </c>
      <c r="CE128" s="306">
        <v>26090</v>
      </c>
      <c r="CF128" s="297">
        <v>8340</v>
      </c>
      <c r="CG128" s="311">
        <v>1.3196627060176314</v>
      </c>
    </row>
    <row r="129" spans="5:85">
      <c r="E129" s="289">
        <v>25630</v>
      </c>
      <c r="G129" s="352">
        <v>123</v>
      </c>
      <c r="H129" s="289">
        <v>23300</v>
      </c>
      <c r="I129" s="289">
        <v>25630.000000000004</v>
      </c>
      <c r="J129" s="297">
        <v>22640</v>
      </c>
      <c r="K129" s="297">
        <v>2990.0000000000036</v>
      </c>
      <c r="L129" s="302">
        <v>1.1320671378091873</v>
      </c>
      <c r="M129" s="306">
        <v>24220</v>
      </c>
      <c r="N129" s="297">
        <v>1410.0000000000036</v>
      </c>
      <c r="O129" s="311">
        <v>1.0582163501238648</v>
      </c>
      <c r="Q129" s="352">
        <v>123</v>
      </c>
      <c r="R129" s="289">
        <v>23300</v>
      </c>
      <c r="S129" s="289">
        <v>25630.000000000004</v>
      </c>
      <c r="T129" s="297">
        <v>22660</v>
      </c>
      <c r="U129" s="297">
        <v>2970.0000000000036</v>
      </c>
      <c r="V129" s="302">
        <v>1.1310679611650487</v>
      </c>
      <c r="W129" s="306">
        <v>24230</v>
      </c>
      <c r="X129" s="297">
        <v>1400.0000000000036</v>
      </c>
      <c r="Y129" s="311">
        <v>1.0577796120511764</v>
      </c>
      <c r="AA129" s="352">
        <v>123</v>
      </c>
      <c r="AB129" s="289">
        <v>24000</v>
      </c>
      <c r="AC129" s="289">
        <v>26400.000000000004</v>
      </c>
      <c r="AD129" s="297">
        <v>23910</v>
      </c>
      <c r="AE129" s="297">
        <v>2490.0000000000036</v>
      </c>
      <c r="AF129" s="302">
        <v>1.1041405269761608</v>
      </c>
      <c r="AG129" s="306">
        <v>25480</v>
      </c>
      <c r="AH129" s="297">
        <v>920.00000000000364</v>
      </c>
      <c r="AI129" s="311">
        <v>1.0361067503924648</v>
      </c>
      <c r="AK129" s="352">
        <v>123</v>
      </c>
      <c r="AL129" s="289">
        <v>24500</v>
      </c>
      <c r="AM129" s="289">
        <v>26950.000000000004</v>
      </c>
      <c r="AN129" s="297">
        <v>23950</v>
      </c>
      <c r="AO129" s="297">
        <v>3000.0000000000036</v>
      </c>
      <c r="AP129" s="302">
        <v>1.1252609603340293</v>
      </c>
      <c r="AQ129" s="306">
        <v>25530</v>
      </c>
      <c r="AR129" s="297">
        <v>1420.0000000000036</v>
      </c>
      <c r="AS129" s="311">
        <v>1.055620838229534</v>
      </c>
      <c r="AU129" s="352">
        <v>123</v>
      </c>
      <c r="AV129" s="289">
        <v>25500</v>
      </c>
      <c r="AW129" s="289">
        <v>28050.000000000004</v>
      </c>
      <c r="AX129" s="297">
        <v>23980</v>
      </c>
      <c r="AY129" s="297">
        <v>4070.0000000000036</v>
      </c>
      <c r="AZ129" s="302">
        <v>1.169724770642202</v>
      </c>
      <c r="BA129" s="306">
        <v>25550</v>
      </c>
      <c r="BB129" s="297">
        <v>2500.0000000000036</v>
      </c>
      <c r="BC129" s="311">
        <v>1.0978473581213308</v>
      </c>
      <c r="BE129" s="352">
        <v>123</v>
      </c>
      <c r="BF129" s="289">
        <v>26500</v>
      </c>
      <c r="BG129" s="289">
        <v>29150.000000000004</v>
      </c>
      <c r="BH129" s="297">
        <v>24120</v>
      </c>
      <c r="BI129" s="297">
        <v>5030.0000000000036</v>
      </c>
      <c r="BJ129" s="302">
        <v>1.2085406301824213</v>
      </c>
      <c r="BK129" s="306">
        <v>25690</v>
      </c>
      <c r="BL129" s="297">
        <v>3460.0000000000036</v>
      </c>
      <c r="BM129" s="311">
        <v>1.1346827559361621</v>
      </c>
      <c r="BO129" s="352">
        <v>123</v>
      </c>
      <c r="BP129" s="289">
        <v>29000</v>
      </c>
      <c r="BQ129" s="289">
        <v>31900.000000000004</v>
      </c>
      <c r="BR129" s="297">
        <v>24500</v>
      </c>
      <c r="BS129" s="297">
        <v>7400.0000000000036</v>
      </c>
      <c r="BT129" s="302">
        <v>1.3020408163265307</v>
      </c>
      <c r="BU129" s="306">
        <v>26080</v>
      </c>
      <c r="BV129" s="297">
        <v>5820.0000000000036</v>
      </c>
      <c r="BW129" s="311">
        <v>1.2231595092024541</v>
      </c>
      <c r="BY129" s="352">
        <v>123</v>
      </c>
      <c r="BZ129" s="289">
        <v>31500</v>
      </c>
      <c r="CA129" s="289">
        <v>34650</v>
      </c>
      <c r="CB129" s="297">
        <v>24730</v>
      </c>
      <c r="CC129" s="297">
        <v>9920</v>
      </c>
      <c r="CD129" s="302">
        <v>1.4011322280630814</v>
      </c>
      <c r="CE129" s="306">
        <v>26310</v>
      </c>
      <c r="CF129" s="297">
        <v>8340</v>
      </c>
      <c r="CG129" s="311">
        <v>1.3169897377423032</v>
      </c>
    </row>
    <row r="130" spans="5:85">
      <c r="E130" s="289">
        <v>25850</v>
      </c>
      <c r="G130" s="352">
        <v>124</v>
      </c>
      <c r="H130" s="289">
        <v>23500</v>
      </c>
      <c r="I130" s="289">
        <v>25850.000000000004</v>
      </c>
      <c r="J130" s="297">
        <v>22840</v>
      </c>
      <c r="K130" s="297">
        <v>3010.0000000000036</v>
      </c>
      <c r="L130" s="302">
        <v>1.1317863397548162</v>
      </c>
      <c r="M130" s="306">
        <v>24430</v>
      </c>
      <c r="N130" s="297">
        <v>1420.0000000000036</v>
      </c>
      <c r="O130" s="311">
        <v>1.0581252558329923</v>
      </c>
      <c r="Q130" s="352">
        <v>124</v>
      </c>
      <c r="R130" s="289">
        <v>23500</v>
      </c>
      <c r="S130" s="289">
        <v>25850.000000000004</v>
      </c>
      <c r="T130" s="297">
        <v>22850</v>
      </c>
      <c r="U130" s="297">
        <v>3000.0000000000036</v>
      </c>
      <c r="V130" s="302">
        <v>1.1312910284463897</v>
      </c>
      <c r="W130" s="306">
        <v>24440</v>
      </c>
      <c r="X130" s="297">
        <v>1410.0000000000036</v>
      </c>
      <c r="Y130" s="311">
        <v>1.0576923076923079</v>
      </c>
      <c r="AA130" s="352">
        <v>124</v>
      </c>
      <c r="AB130" s="289">
        <v>24200</v>
      </c>
      <c r="AC130" s="289">
        <v>26620.000000000004</v>
      </c>
      <c r="AD130" s="297">
        <v>24120</v>
      </c>
      <c r="AE130" s="297">
        <v>2500.0000000000036</v>
      </c>
      <c r="AF130" s="302">
        <v>1.1036484245439471</v>
      </c>
      <c r="AG130" s="306">
        <v>25700</v>
      </c>
      <c r="AH130" s="297">
        <v>920.00000000000364</v>
      </c>
      <c r="AI130" s="311">
        <v>1.0357976653696499</v>
      </c>
      <c r="AK130" s="352">
        <v>124</v>
      </c>
      <c r="AL130" s="289">
        <v>24700</v>
      </c>
      <c r="AM130" s="289">
        <v>27170.000000000004</v>
      </c>
      <c r="AN130" s="297">
        <v>24160</v>
      </c>
      <c r="AO130" s="297">
        <v>3010.0000000000036</v>
      </c>
      <c r="AP130" s="302">
        <v>1.124586092715232</v>
      </c>
      <c r="AQ130" s="306">
        <v>25750</v>
      </c>
      <c r="AR130" s="297">
        <v>1420.0000000000036</v>
      </c>
      <c r="AS130" s="311">
        <v>1.0551456310679612</v>
      </c>
      <c r="AU130" s="352">
        <v>124</v>
      </c>
      <c r="AV130" s="289">
        <v>25700</v>
      </c>
      <c r="AW130" s="289">
        <v>28270.000000000004</v>
      </c>
      <c r="AX130" s="297">
        <v>24180</v>
      </c>
      <c r="AY130" s="297">
        <v>4090.0000000000036</v>
      </c>
      <c r="AZ130" s="302">
        <v>1.1691480562448306</v>
      </c>
      <c r="BA130" s="306">
        <v>25770</v>
      </c>
      <c r="BB130" s="297">
        <v>2500.0000000000036</v>
      </c>
      <c r="BC130" s="311">
        <v>1.0970120294916572</v>
      </c>
      <c r="BE130" s="352">
        <v>124</v>
      </c>
      <c r="BF130" s="289">
        <v>26700</v>
      </c>
      <c r="BG130" s="289">
        <v>29370.000000000004</v>
      </c>
      <c r="BH130" s="297">
        <v>24330</v>
      </c>
      <c r="BI130" s="297">
        <v>5040.0000000000036</v>
      </c>
      <c r="BJ130" s="302">
        <v>1.2071516646115907</v>
      </c>
      <c r="BK130" s="306">
        <v>25910</v>
      </c>
      <c r="BL130" s="297">
        <v>3460.0000000000036</v>
      </c>
      <c r="BM130" s="311">
        <v>1.1335391740640681</v>
      </c>
      <c r="BO130" s="352">
        <v>124</v>
      </c>
      <c r="BP130" s="289">
        <v>29200</v>
      </c>
      <c r="BQ130" s="289">
        <v>32120.000000000004</v>
      </c>
      <c r="BR130" s="297">
        <v>24710</v>
      </c>
      <c r="BS130" s="297">
        <v>7410.0000000000036</v>
      </c>
      <c r="BT130" s="302">
        <v>1.2998785916632944</v>
      </c>
      <c r="BU130" s="306">
        <v>26300</v>
      </c>
      <c r="BV130" s="297">
        <v>5820.0000000000036</v>
      </c>
      <c r="BW130" s="311">
        <v>1.2212927756653993</v>
      </c>
      <c r="BY130" s="352">
        <v>124</v>
      </c>
      <c r="BZ130" s="289">
        <v>31700</v>
      </c>
      <c r="CA130" s="289">
        <v>34870</v>
      </c>
      <c r="CB130" s="297">
        <v>24940</v>
      </c>
      <c r="CC130" s="297">
        <v>9930</v>
      </c>
      <c r="CD130" s="302">
        <v>1.3981555733761026</v>
      </c>
      <c r="CE130" s="306">
        <v>26530</v>
      </c>
      <c r="CF130" s="297">
        <v>8340</v>
      </c>
      <c r="CG130" s="311">
        <v>1.314361100640784</v>
      </c>
    </row>
    <row r="131" spans="5:85">
      <c r="E131" s="289">
        <v>26070</v>
      </c>
      <c r="G131" s="352">
        <v>125</v>
      </c>
      <c r="H131" s="289">
        <v>23700</v>
      </c>
      <c r="I131" s="289">
        <v>26070.000000000004</v>
      </c>
      <c r="J131" s="297">
        <v>23040</v>
      </c>
      <c r="K131" s="297">
        <v>3030.0000000000036</v>
      </c>
      <c r="L131" s="302">
        <v>1.1315104166666667</v>
      </c>
      <c r="M131" s="306">
        <v>24640</v>
      </c>
      <c r="N131" s="297">
        <v>1430.0000000000036</v>
      </c>
      <c r="O131" s="311">
        <v>1.0580357142857144</v>
      </c>
      <c r="Q131" s="352">
        <v>125</v>
      </c>
      <c r="R131" s="289">
        <v>23700</v>
      </c>
      <c r="S131" s="289">
        <v>26070.000000000004</v>
      </c>
      <c r="T131" s="297">
        <v>23050</v>
      </c>
      <c r="U131" s="297">
        <v>3020.0000000000036</v>
      </c>
      <c r="V131" s="302">
        <v>1.1310195227765729</v>
      </c>
      <c r="W131" s="306">
        <v>24650</v>
      </c>
      <c r="X131" s="297">
        <v>1420.0000000000036</v>
      </c>
      <c r="Y131" s="311">
        <v>1.0576064908722111</v>
      </c>
      <c r="AA131" s="352">
        <v>125</v>
      </c>
      <c r="AB131" s="289">
        <v>24400</v>
      </c>
      <c r="AC131" s="289">
        <v>26840.000000000004</v>
      </c>
      <c r="AD131" s="297">
        <v>24330</v>
      </c>
      <c r="AE131" s="297">
        <v>2510.0000000000036</v>
      </c>
      <c r="AF131" s="302">
        <v>1.1031648170982329</v>
      </c>
      <c r="AG131" s="306">
        <v>25920</v>
      </c>
      <c r="AH131" s="297">
        <v>920.00000000000364</v>
      </c>
      <c r="AI131" s="311">
        <v>1.0354938271604939</v>
      </c>
      <c r="AK131" s="352">
        <v>125</v>
      </c>
      <c r="AL131" s="289">
        <v>24900</v>
      </c>
      <c r="AM131" s="289">
        <v>27390.000000000004</v>
      </c>
      <c r="AN131" s="297">
        <v>24370</v>
      </c>
      <c r="AO131" s="297">
        <v>3020.0000000000036</v>
      </c>
      <c r="AP131" s="302">
        <v>1.1239228559704557</v>
      </c>
      <c r="AQ131" s="306">
        <v>25970</v>
      </c>
      <c r="AR131" s="297">
        <v>1420.0000000000036</v>
      </c>
      <c r="AS131" s="311">
        <v>1.0546784751636504</v>
      </c>
      <c r="AU131" s="352">
        <v>125</v>
      </c>
      <c r="AV131" s="289">
        <v>25900</v>
      </c>
      <c r="AW131" s="289">
        <v>28490.000000000004</v>
      </c>
      <c r="AX131" s="297">
        <v>24390</v>
      </c>
      <c r="AY131" s="297">
        <v>4100.0000000000036</v>
      </c>
      <c r="AZ131" s="302">
        <v>1.1681016810168103</v>
      </c>
      <c r="BA131" s="306">
        <v>25990</v>
      </c>
      <c r="BB131" s="297">
        <v>2500.0000000000036</v>
      </c>
      <c r="BC131" s="311">
        <v>1.0961908426317817</v>
      </c>
      <c r="BE131" s="352">
        <v>125</v>
      </c>
      <c r="BF131" s="289">
        <v>26900</v>
      </c>
      <c r="BG131" s="289">
        <v>29590.000000000004</v>
      </c>
      <c r="BH131" s="297">
        <v>24540</v>
      </c>
      <c r="BI131" s="297">
        <v>5050.0000000000036</v>
      </c>
      <c r="BJ131" s="302">
        <v>1.2057864710676449</v>
      </c>
      <c r="BK131" s="306">
        <v>26130</v>
      </c>
      <c r="BL131" s="297">
        <v>3460.0000000000036</v>
      </c>
      <c r="BM131" s="311">
        <v>1.1324148488327594</v>
      </c>
      <c r="BO131" s="352">
        <v>125</v>
      </c>
      <c r="BP131" s="289">
        <v>29400</v>
      </c>
      <c r="BQ131" s="289">
        <v>32340.000000000004</v>
      </c>
      <c r="BR131" s="297">
        <v>24920</v>
      </c>
      <c r="BS131" s="297">
        <v>7420.0000000000036</v>
      </c>
      <c r="BT131" s="302">
        <v>1.2977528089887642</v>
      </c>
      <c r="BU131" s="306">
        <v>26520</v>
      </c>
      <c r="BV131" s="297">
        <v>5820.0000000000036</v>
      </c>
      <c r="BW131" s="311">
        <v>1.2194570135746607</v>
      </c>
      <c r="BY131" s="352">
        <v>125</v>
      </c>
      <c r="BZ131" s="289">
        <v>31900</v>
      </c>
      <c r="CA131" s="289">
        <v>35090</v>
      </c>
      <c r="CB131" s="297">
        <v>25150</v>
      </c>
      <c r="CC131" s="297">
        <v>9940</v>
      </c>
      <c r="CD131" s="302">
        <v>1.3952286282306163</v>
      </c>
      <c r="CE131" s="306">
        <v>26750</v>
      </c>
      <c r="CF131" s="297">
        <v>8340</v>
      </c>
      <c r="CG131" s="311">
        <v>1.3117757009345794</v>
      </c>
    </row>
    <row r="132" spans="5:85">
      <c r="E132" s="289">
        <v>26290</v>
      </c>
      <c r="G132" s="352">
        <v>126</v>
      </c>
      <c r="H132" s="289">
        <v>23900</v>
      </c>
      <c r="I132" s="289">
        <v>26290.000000000004</v>
      </c>
      <c r="J132" s="297">
        <v>23240</v>
      </c>
      <c r="K132" s="297">
        <v>3050.0000000000036</v>
      </c>
      <c r="L132" s="302">
        <v>1.131239242685026</v>
      </c>
      <c r="M132" s="306">
        <v>24840</v>
      </c>
      <c r="N132" s="297">
        <v>1450.0000000000036</v>
      </c>
      <c r="O132" s="311">
        <v>1.0583735909822867</v>
      </c>
      <c r="Q132" s="352">
        <v>126</v>
      </c>
      <c r="R132" s="289">
        <v>23900</v>
      </c>
      <c r="S132" s="289">
        <v>26290.000000000004</v>
      </c>
      <c r="T132" s="297">
        <v>23250</v>
      </c>
      <c r="U132" s="297">
        <v>3040.0000000000036</v>
      </c>
      <c r="V132" s="302">
        <v>1.1307526881720431</v>
      </c>
      <c r="W132" s="306">
        <v>24860</v>
      </c>
      <c r="X132" s="297">
        <v>1430.0000000000036</v>
      </c>
      <c r="Y132" s="311">
        <v>1.0575221238938055</v>
      </c>
      <c r="AA132" s="352">
        <v>126</v>
      </c>
      <c r="AB132" s="289">
        <v>24600</v>
      </c>
      <c r="AC132" s="289">
        <v>27060.000000000004</v>
      </c>
      <c r="AD132" s="297">
        <v>24540</v>
      </c>
      <c r="AE132" s="297">
        <v>2520.0000000000036</v>
      </c>
      <c r="AF132" s="302">
        <v>1.1026894865525674</v>
      </c>
      <c r="AG132" s="306">
        <v>26140</v>
      </c>
      <c r="AH132" s="297">
        <v>920.00000000000364</v>
      </c>
      <c r="AI132" s="311">
        <v>1.0351951032899771</v>
      </c>
      <c r="AK132" s="352">
        <v>126</v>
      </c>
      <c r="AL132" s="289">
        <v>25100</v>
      </c>
      <c r="AM132" s="289">
        <v>27610.000000000004</v>
      </c>
      <c r="AN132" s="297">
        <v>24580</v>
      </c>
      <c r="AO132" s="297">
        <v>3030.0000000000036</v>
      </c>
      <c r="AP132" s="302">
        <v>1.1232709519934907</v>
      </c>
      <c r="AQ132" s="306">
        <v>26190</v>
      </c>
      <c r="AR132" s="297">
        <v>1420.0000000000036</v>
      </c>
      <c r="AS132" s="311">
        <v>1.0542191676212296</v>
      </c>
      <c r="AU132" s="352">
        <v>126</v>
      </c>
      <c r="AV132" s="289">
        <v>26100</v>
      </c>
      <c r="AW132" s="289">
        <v>28710.000000000004</v>
      </c>
      <c r="AX132" s="297">
        <v>24600</v>
      </c>
      <c r="AY132" s="297">
        <v>4110.0000000000036</v>
      </c>
      <c r="AZ132" s="302">
        <v>1.1670731707317075</v>
      </c>
      <c r="BA132" s="306">
        <v>26210</v>
      </c>
      <c r="BB132" s="297">
        <v>2500.0000000000036</v>
      </c>
      <c r="BC132" s="311">
        <v>1.0953834414345671</v>
      </c>
      <c r="BE132" s="352">
        <v>126</v>
      </c>
      <c r="BF132" s="289">
        <v>27100</v>
      </c>
      <c r="BG132" s="289">
        <v>29810.000000000004</v>
      </c>
      <c r="BH132" s="297">
        <v>24750</v>
      </c>
      <c r="BI132" s="297">
        <v>5060.0000000000036</v>
      </c>
      <c r="BJ132" s="302">
        <v>1.2044444444444447</v>
      </c>
      <c r="BK132" s="306">
        <v>26350</v>
      </c>
      <c r="BL132" s="297">
        <v>3460.0000000000036</v>
      </c>
      <c r="BM132" s="311">
        <v>1.1313092979127135</v>
      </c>
      <c r="BO132" s="352">
        <v>126</v>
      </c>
      <c r="BP132" s="289">
        <v>29600</v>
      </c>
      <c r="BQ132" s="289">
        <v>32560.000000000004</v>
      </c>
      <c r="BR132" s="297">
        <v>25130</v>
      </c>
      <c r="BS132" s="297">
        <v>7430.0000000000036</v>
      </c>
      <c r="BT132" s="302">
        <v>1.2956625547154796</v>
      </c>
      <c r="BU132" s="306">
        <v>26740</v>
      </c>
      <c r="BV132" s="297">
        <v>5820.0000000000036</v>
      </c>
      <c r="BW132" s="311">
        <v>1.2176514584891549</v>
      </c>
      <c r="BY132" s="352">
        <v>126</v>
      </c>
      <c r="BZ132" s="289">
        <v>32100</v>
      </c>
      <c r="CA132" s="289">
        <v>35310</v>
      </c>
      <c r="CB132" s="297">
        <v>25360</v>
      </c>
      <c r="CC132" s="297">
        <v>9950</v>
      </c>
      <c r="CD132" s="302">
        <v>1.3923501577287065</v>
      </c>
      <c r="CE132" s="306">
        <v>26970</v>
      </c>
      <c r="CF132" s="297">
        <v>8340</v>
      </c>
      <c r="CG132" s="311">
        <v>1.3092324805339266</v>
      </c>
    </row>
    <row r="133" spans="5:85">
      <c r="E133" s="289">
        <v>26510</v>
      </c>
      <c r="G133" s="352">
        <v>127</v>
      </c>
      <c r="H133" s="289">
        <v>24100</v>
      </c>
      <c r="I133" s="289">
        <v>26510.000000000004</v>
      </c>
      <c r="J133" s="297">
        <v>23440</v>
      </c>
      <c r="K133" s="297">
        <v>3070.0000000000036</v>
      </c>
      <c r="L133" s="302">
        <v>1.130972696245734</v>
      </c>
      <c r="M133" s="306">
        <v>25050</v>
      </c>
      <c r="N133" s="297">
        <v>1460.0000000000036</v>
      </c>
      <c r="O133" s="311">
        <v>1.0582834331337327</v>
      </c>
      <c r="Q133" s="352">
        <v>127</v>
      </c>
      <c r="R133" s="289">
        <v>24100</v>
      </c>
      <c r="S133" s="289">
        <v>26510.000000000004</v>
      </c>
      <c r="T133" s="297">
        <v>23450</v>
      </c>
      <c r="U133" s="297">
        <v>3060.0000000000036</v>
      </c>
      <c r="V133" s="302">
        <v>1.1304904051172708</v>
      </c>
      <c r="W133" s="306">
        <v>25060</v>
      </c>
      <c r="X133" s="297">
        <v>1450.0000000000036</v>
      </c>
      <c r="Y133" s="311">
        <v>1.0578611332801278</v>
      </c>
      <c r="AA133" s="352">
        <v>127</v>
      </c>
      <c r="AB133" s="289">
        <v>24800</v>
      </c>
      <c r="AC133" s="289">
        <v>27280.000000000004</v>
      </c>
      <c r="AD133" s="297">
        <v>24750</v>
      </c>
      <c r="AE133" s="297">
        <v>2530.0000000000036</v>
      </c>
      <c r="AF133" s="302">
        <v>1.1022222222222224</v>
      </c>
      <c r="AG133" s="306">
        <v>26360</v>
      </c>
      <c r="AH133" s="297">
        <v>920.00000000000364</v>
      </c>
      <c r="AI133" s="311">
        <v>1.0349013657056148</v>
      </c>
      <c r="AK133" s="352">
        <v>127</v>
      </c>
      <c r="AL133" s="289">
        <v>25300</v>
      </c>
      <c r="AM133" s="289">
        <v>27830.000000000004</v>
      </c>
      <c r="AN133" s="297">
        <v>24790</v>
      </c>
      <c r="AO133" s="297">
        <v>3040.0000000000036</v>
      </c>
      <c r="AP133" s="302">
        <v>1.1226300927793467</v>
      </c>
      <c r="AQ133" s="306">
        <v>26410</v>
      </c>
      <c r="AR133" s="297">
        <v>1420.0000000000036</v>
      </c>
      <c r="AS133" s="311">
        <v>1.0537675123059449</v>
      </c>
      <c r="AU133" s="352">
        <v>127</v>
      </c>
      <c r="AV133" s="289">
        <v>26300</v>
      </c>
      <c r="AW133" s="289">
        <v>28930.000000000004</v>
      </c>
      <c r="AX133" s="297">
        <v>24810</v>
      </c>
      <c r="AY133" s="297">
        <v>4120.0000000000036</v>
      </c>
      <c r="AZ133" s="302">
        <v>1.1660620717452641</v>
      </c>
      <c r="BA133" s="306">
        <v>26430</v>
      </c>
      <c r="BB133" s="297">
        <v>2500.0000000000036</v>
      </c>
      <c r="BC133" s="311">
        <v>1.0945894816496406</v>
      </c>
      <c r="BE133" s="352">
        <v>127</v>
      </c>
      <c r="BF133" s="289">
        <v>27300</v>
      </c>
      <c r="BG133" s="289">
        <v>30030.000000000004</v>
      </c>
      <c r="BH133" s="297">
        <v>24950</v>
      </c>
      <c r="BI133" s="297">
        <v>5080.0000000000036</v>
      </c>
      <c r="BJ133" s="302">
        <v>1.2036072144288579</v>
      </c>
      <c r="BK133" s="306">
        <v>26570</v>
      </c>
      <c r="BL133" s="297">
        <v>3460.0000000000036</v>
      </c>
      <c r="BM133" s="311">
        <v>1.130222054949191</v>
      </c>
      <c r="BO133" s="352">
        <v>127</v>
      </c>
      <c r="BP133" s="289">
        <v>29800</v>
      </c>
      <c r="BQ133" s="289">
        <v>32780</v>
      </c>
      <c r="BR133" s="297">
        <v>25340</v>
      </c>
      <c r="BS133" s="297">
        <v>7440</v>
      </c>
      <c r="BT133" s="302">
        <v>1.2936069455406471</v>
      </c>
      <c r="BU133" s="306">
        <v>26960</v>
      </c>
      <c r="BV133" s="297">
        <v>5820</v>
      </c>
      <c r="BW133" s="311">
        <v>1.2158753709198813</v>
      </c>
      <c r="BY133" s="352">
        <v>127</v>
      </c>
      <c r="BZ133" s="289">
        <v>32300</v>
      </c>
      <c r="CA133" s="289">
        <v>35530</v>
      </c>
      <c r="CB133" s="297">
        <v>25570</v>
      </c>
      <c r="CC133" s="297">
        <v>9960</v>
      </c>
      <c r="CD133" s="302">
        <v>1.3895189675400861</v>
      </c>
      <c r="CE133" s="306">
        <v>27190</v>
      </c>
      <c r="CF133" s="297">
        <v>8340</v>
      </c>
      <c r="CG133" s="311">
        <v>1.3067304155939683</v>
      </c>
    </row>
    <row r="134" spans="5:85">
      <c r="E134" s="289">
        <v>26730</v>
      </c>
      <c r="G134" s="352">
        <v>128</v>
      </c>
      <c r="H134" s="289">
        <v>24300</v>
      </c>
      <c r="I134" s="289">
        <v>26730.000000000004</v>
      </c>
      <c r="J134" s="297">
        <v>23630</v>
      </c>
      <c r="K134" s="297">
        <v>3100.0000000000036</v>
      </c>
      <c r="L134" s="302">
        <v>1.1311891663140077</v>
      </c>
      <c r="M134" s="306">
        <v>25260</v>
      </c>
      <c r="N134" s="297">
        <v>1470.0000000000036</v>
      </c>
      <c r="O134" s="311">
        <v>1.0581947743467934</v>
      </c>
      <c r="Q134" s="352">
        <v>128</v>
      </c>
      <c r="R134" s="289">
        <v>24300</v>
      </c>
      <c r="S134" s="289">
        <v>26730.000000000004</v>
      </c>
      <c r="T134" s="297">
        <v>23650</v>
      </c>
      <c r="U134" s="297">
        <v>3080.0000000000036</v>
      </c>
      <c r="V134" s="302">
        <v>1.1302325581395349</v>
      </c>
      <c r="W134" s="306">
        <v>25270</v>
      </c>
      <c r="X134" s="297">
        <v>1460.0000000000036</v>
      </c>
      <c r="Y134" s="311">
        <v>1.0577760189948557</v>
      </c>
      <c r="AA134" s="352">
        <v>128</v>
      </c>
      <c r="AB134" s="289">
        <v>25000</v>
      </c>
      <c r="AC134" s="289">
        <v>27500.000000000004</v>
      </c>
      <c r="AD134" s="297">
        <v>24950</v>
      </c>
      <c r="AE134" s="297">
        <v>2550.0000000000036</v>
      </c>
      <c r="AF134" s="302">
        <v>1.1022044088176355</v>
      </c>
      <c r="AG134" s="306">
        <v>26580</v>
      </c>
      <c r="AH134" s="297">
        <v>920.00000000000364</v>
      </c>
      <c r="AI134" s="311">
        <v>1.0346124905944321</v>
      </c>
      <c r="AK134" s="352">
        <v>128</v>
      </c>
      <c r="AL134" s="289">
        <v>25500</v>
      </c>
      <c r="AM134" s="289">
        <v>28050.000000000004</v>
      </c>
      <c r="AN134" s="297">
        <v>25000</v>
      </c>
      <c r="AO134" s="297">
        <v>3050.0000000000036</v>
      </c>
      <c r="AP134" s="302">
        <v>1.1220000000000001</v>
      </c>
      <c r="AQ134" s="306">
        <v>26630</v>
      </c>
      <c r="AR134" s="297">
        <v>1420.0000000000036</v>
      </c>
      <c r="AS134" s="311">
        <v>1.0533233195644012</v>
      </c>
      <c r="AU134" s="352">
        <v>128</v>
      </c>
      <c r="AV134" s="289">
        <v>26500</v>
      </c>
      <c r="AW134" s="289">
        <v>29150.000000000004</v>
      </c>
      <c r="AX134" s="297">
        <v>25020</v>
      </c>
      <c r="AY134" s="297">
        <v>4130.0000000000036</v>
      </c>
      <c r="AZ134" s="302">
        <v>1.1650679456434854</v>
      </c>
      <c r="BA134" s="306">
        <v>26650</v>
      </c>
      <c r="BB134" s="297">
        <v>2500.0000000000036</v>
      </c>
      <c r="BC134" s="311">
        <v>1.0938086303939965</v>
      </c>
      <c r="BE134" s="352">
        <v>128</v>
      </c>
      <c r="BF134" s="289">
        <v>27500</v>
      </c>
      <c r="BG134" s="289">
        <v>30250.000000000004</v>
      </c>
      <c r="BH134" s="297">
        <v>25160</v>
      </c>
      <c r="BI134" s="297">
        <v>5090.0000000000036</v>
      </c>
      <c r="BJ134" s="302">
        <v>1.2023052464228936</v>
      </c>
      <c r="BK134" s="306">
        <v>26790</v>
      </c>
      <c r="BL134" s="297">
        <v>3460.0000000000036</v>
      </c>
      <c r="BM134" s="311">
        <v>1.1291526689063085</v>
      </c>
      <c r="BO134" s="352">
        <v>128</v>
      </c>
      <c r="BP134" s="289">
        <v>30000</v>
      </c>
      <c r="BQ134" s="289">
        <v>33000</v>
      </c>
      <c r="BR134" s="297">
        <v>25550</v>
      </c>
      <c r="BS134" s="297">
        <v>7450</v>
      </c>
      <c r="BT134" s="302">
        <v>1.2915851272015655</v>
      </c>
      <c r="BU134" s="306">
        <v>27180</v>
      </c>
      <c r="BV134" s="297">
        <v>5820</v>
      </c>
      <c r="BW134" s="311">
        <v>1.2141280353200883</v>
      </c>
      <c r="BY134" s="352">
        <v>128</v>
      </c>
      <c r="BZ134" s="289">
        <v>32500</v>
      </c>
      <c r="CA134" s="289">
        <v>35750</v>
      </c>
      <c r="CB134" s="297">
        <v>25780</v>
      </c>
      <c r="CC134" s="297">
        <v>9970</v>
      </c>
      <c r="CD134" s="302">
        <v>1.386733902249806</v>
      </c>
      <c r="CE134" s="306">
        <v>27410</v>
      </c>
      <c r="CF134" s="297">
        <v>8340</v>
      </c>
      <c r="CG134" s="311">
        <v>1.3042685151404596</v>
      </c>
    </row>
    <row r="135" spans="5:85">
      <c r="E135" s="289">
        <v>26950</v>
      </c>
      <c r="G135" s="352">
        <v>129</v>
      </c>
      <c r="H135" s="289">
        <v>24500</v>
      </c>
      <c r="I135" s="289">
        <v>26950.000000000004</v>
      </c>
      <c r="J135" s="297">
        <v>23830</v>
      </c>
      <c r="K135" s="297">
        <v>3120.0000000000036</v>
      </c>
      <c r="L135" s="302">
        <v>1.1309274024339071</v>
      </c>
      <c r="M135" s="306">
        <v>25470</v>
      </c>
      <c r="N135" s="297">
        <v>1480.0000000000036</v>
      </c>
      <c r="O135" s="311">
        <v>1.0581075775422066</v>
      </c>
      <c r="Q135" s="352">
        <v>129</v>
      </c>
      <c r="R135" s="289">
        <v>24500</v>
      </c>
      <c r="S135" s="289">
        <v>26950.000000000004</v>
      </c>
      <c r="T135" s="297">
        <v>23840</v>
      </c>
      <c r="U135" s="297">
        <v>3110.0000000000036</v>
      </c>
      <c r="V135" s="302">
        <v>1.1304530201342284</v>
      </c>
      <c r="W135" s="306">
        <v>25480</v>
      </c>
      <c r="X135" s="297">
        <v>1470.0000000000036</v>
      </c>
      <c r="Y135" s="311">
        <v>1.0576923076923079</v>
      </c>
      <c r="AA135" s="352">
        <v>129</v>
      </c>
      <c r="AB135" s="289">
        <v>25200</v>
      </c>
      <c r="AC135" s="289">
        <v>27720.000000000004</v>
      </c>
      <c r="AD135" s="297">
        <v>25160</v>
      </c>
      <c r="AE135" s="297">
        <v>2560.0000000000036</v>
      </c>
      <c r="AF135" s="302">
        <v>1.1017488076311608</v>
      </c>
      <c r="AG135" s="306">
        <v>26800</v>
      </c>
      <c r="AH135" s="297">
        <v>920.00000000000364</v>
      </c>
      <c r="AI135" s="311">
        <v>1.0343283582089553</v>
      </c>
      <c r="AK135" s="352">
        <v>129</v>
      </c>
      <c r="AL135" s="289">
        <v>25700</v>
      </c>
      <c r="AM135" s="289">
        <v>28270.000000000004</v>
      </c>
      <c r="AN135" s="297">
        <v>25210</v>
      </c>
      <c r="AO135" s="297">
        <v>3060.0000000000036</v>
      </c>
      <c r="AP135" s="302">
        <v>1.1213804046013489</v>
      </c>
      <c r="AQ135" s="306">
        <v>26850</v>
      </c>
      <c r="AR135" s="297">
        <v>1420.0000000000036</v>
      </c>
      <c r="AS135" s="311">
        <v>1.0528864059590317</v>
      </c>
      <c r="AU135" s="352">
        <v>129</v>
      </c>
      <c r="AV135" s="289">
        <v>26700</v>
      </c>
      <c r="AW135" s="289">
        <v>29370.000000000004</v>
      </c>
      <c r="AX135" s="297">
        <v>25230</v>
      </c>
      <c r="AY135" s="297">
        <v>4140.0000000000036</v>
      </c>
      <c r="AZ135" s="302">
        <v>1.1640903686087991</v>
      </c>
      <c r="BA135" s="306">
        <v>26870</v>
      </c>
      <c r="BB135" s="297">
        <v>2500.0000000000036</v>
      </c>
      <c r="BC135" s="311">
        <v>1.0930405656866395</v>
      </c>
      <c r="BE135" s="352">
        <v>129</v>
      </c>
      <c r="BF135" s="289">
        <v>27700</v>
      </c>
      <c r="BG135" s="289">
        <v>30470.000000000004</v>
      </c>
      <c r="BH135" s="297">
        <v>25370</v>
      </c>
      <c r="BI135" s="297">
        <v>5100.0000000000036</v>
      </c>
      <c r="BJ135" s="302">
        <v>1.2010248324793065</v>
      </c>
      <c r="BK135" s="306">
        <v>27010</v>
      </c>
      <c r="BL135" s="297">
        <v>3460.0000000000036</v>
      </c>
      <c r="BM135" s="311">
        <v>1.1281007034431694</v>
      </c>
      <c r="BO135" s="352">
        <v>129</v>
      </c>
      <c r="BP135" s="289">
        <v>30200</v>
      </c>
      <c r="BQ135" s="289">
        <v>33220</v>
      </c>
      <c r="BR135" s="297">
        <v>25760</v>
      </c>
      <c r="BS135" s="297">
        <v>7460</v>
      </c>
      <c r="BT135" s="302">
        <v>1.2895962732919255</v>
      </c>
      <c r="BU135" s="306">
        <v>27400</v>
      </c>
      <c r="BV135" s="297">
        <v>5820</v>
      </c>
      <c r="BW135" s="311">
        <v>1.2124087591240875</v>
      </c>
      <c r="BY135" s="352">
        <v>129</v>
      </c>
      <c r="BZ135" s="289">
        <v>32700</v>
      </c>
      <c r="CA135" s="289">
        <v>35970</v>
      </c>
      <c r="CB135" s="297">
        <v>25990</v>
      </c>
      <c r="CC135" s="297">
        <v>9980</v>
      </c>
      <c r="CD135" s="302">
        <v>1.3839938437860715</v>
      </c>
      <c r="CE135" s="306">
        <v>27630</v>
      </c>
      <c r="CF135" s="297">
        <v>8340</v>
      </c>
      <c r="CG135" s="311">
        <v>1.3018458197611291</v>
      </c>
    </row>
    <row r="136" spans="5:85">
      <c r="E136" s="289">
        <v>27170</v>
      </c>
      <c r="G136" s="352">
        <v>130</v>
      </c>
      <c r="H136" s="289">
        <v>24700</v>
      </c>
      <c r="I136" s="289">
        <v>27170.000000000004</v>
      </c>
      <c r="J136" s="297">
        <v>24030</v>
      </c>
      <c r="K136" s="297">
        <v>3140.0000000000036</v>
      </c>
      <c r="L136" s="302">
        <v>1.1306699958385353</v>
      </c>
      <c r="M136" s="306">
        <v>25680</v>
      </c>
      <c r="N136" s="297">
        <v>1490.0000000000036</v>
      </c>
      <c r="O136" s="311">
        <v>1.0580218068535827</v>
      </c>
      <c r="Q136" s="352">
        <v>130</v>
      </c>
      <c r="R136" s="289">
        <v>24700</v>
      </c>
      <c r="S136" s="289">
        <v>27170.000000000004</v>
      </c>
      <c r="T136" s="297">
        <v>24040</v>
      </c>
      <c r="U136" s="297">
        <v>3130.0000000000036</v>
      </c>
      <c r="V136" s="302">
        <v>1.1301996672212979</v>
      </c>
      <c r="W136" s="306">
        <v>25690</v>
      </c>
      <c r="X136" s="297">
        <v>1480.0000000000036</v>
      </c>
      <c r="Y136" s="311">
        <v>1.0576099649669133</v>
      </c>
      <c r="AA136" s="352">
        <v>130</v>
      </c>
      <c r="AB136" s="289">
        <v>25400</v>
      </c>
      <c r="AC136" s="289">
        <v>27940.000000000004</v>
      </c>
      <c r="AD136" s="297">
        <v>25370</v>
      </c>
      <c r="AE136" s="297">
        <v>2570.0000000000036</v>
      </c>
      <c r="AF136" s="302">
        <v>1.1013007489160427</v>
      </c>
      <c r="AG136" s="306">
        <v>27020</v>
      </c>
      <c r="AH136" s="297">
        <v>920.00000000000364</v>
      </c>
      <c r="AI136" s="311">
        <v>1.0340488527017027</v>
      </c>
      <c r="AK136" s="352">
        <v>130</v>
      </c>
      <c r="AL136" s="289">
        <v>25900</v>
      </c>
      <c r="AM136" s="289">
        <v>28490.000000000004</v>
      </c>
      <c r="AN136" s="297">
        <v>25420</v>
      </c>
      <c r="AO136" s="297">
        <v>3070.0000000000036</v>
      </c>
      <c r="AP136" s="302">
        <v>1.1207710464201417</v>
      </c>
      <c r="AQ136" s="306">
        <v>27070</v>
      </c>
      <c r="AR136" s="297">
        <v>1420.0000000000036</v>
      </c>
      <c r="AS136" s="311">
        <v>1.0524565940155155</v>
      </c>
      <c r="AU136" s="352">
        <v>130</v>
      </c>
      <c r="AV136" s="289">
        <v>26900</v>
      </c>
      <c r="AW136" s="289">
        <v>29590.000000000004</v>
      </c>
      <c r="AX136" s="297">
        <v>25440</v>
      </c>
      <c r="AY136" s="297">
        <v>4150.0000000000036</v>
      </c>
      <c r="AZ136" s="302">
        <v>1.1631289308176103</v>
      </c>
      <c r="BA136" s="306">
        <v>27090</v>
      </c>
      <c r="BB136" s="297">
        <v>2500.0000000000036</v>
      </c>
      <c r="BC136" s="311">
        <v>1.0922849760059063</v>
      </c>
      <c r="BE136" s="352">
        <v>130</v>
      </c>
      <c r="BF136" s="289">
        <v>27900</v>
      </c>
      <c r="BG136" s="289">
        <v>30690.000000000004</v>
      </c>
      <c r="BH136" s="297">
        <v>25580</v>
      </c>
      <c r="BI136" s="297">
        <v>5110.0000000000036</v>
      </c>
      <c r="BJ136" s="302">
        <v>1.1997654417513683</v>
      </c>
      <c r="BK136" s="306">
        <v>27230</v>
      </c>
      <c r="BL136" s="297">
        <v>3460.0000000000036</v>
      </c>
      <c r="BM136" s="311">
        <v>1.1270657363202352</v>
      </c>
      <c r="BO136" s="352">
        <v>130</v>
      </c>
      <c r="BP136" s="289">
        <v>30400</v>
      </c>
      <c r="BQ136" s="289">
        <v>33440</v>
      </c>
      <c r="BR136" s="297">
        <v>25970</v>
      </c>
      <c r="BS136" s="297">
        <v>7470</v>
      </c>
      <c r="BT136" s="302">
        <v>1.287639584135541</v>
      </c>
      <c r="BU136" s="306">
        <v>27620</v>
      </c>
      <c r="BV136" s="297">
        <v>5820</v>
      </c>
      <c r="BW136" s="311">
        <v>1.2107168718320058</v>
      </c>
      <c r="BY136" s="352">
        <v>130</v>
      </c>
      <c r="BZ136" s="289">
        <v>32900</v>
      </c>
      <c r="CA136" s="289">
        <v>36190</v>
      </c>
      <c r="CB136" s="297">
        <v>26200</v>
      </c>
      <c r="CC136" s="297">
        <v>9990</v>
      </c>
      <c r="CD136" s="302">
        <v>1.3812977099236641</v>
      </c>
      <c r="CE136" s="306">
        <v>27850</v>
      </c>
      <c r="CF136" s="297">
        <v>8340</v>
      </c>
      <c r="CG136" s="311">
        <v>1.2994614003590663</v>
      </c>
    </row>
    <row r="137" spans="5:85">
      <c r="E137" s="289">
        <v>27390</v>
      </c>
      <c r="G137" s="352">
        <v>131</v>
      </c>
      <c r="H137" s="289">
        <v>24900</v>
      </c>
      <c r="I137" s="289">
        <v>27390.000000000004</v>
      </c>
      <c r="J137" s="297">
        <v>24230</v>
      </c>
      <c r="K137" s="297">
        <v>3160.0000000000036</v>
      </c>
      <c r="L137" s="302">
        <v>1.1304168386297979</v>
      </c>
      <c r="M137" s="306">
        <v>25890</v>
      </c>
      <c r="N137" s="297">
        <v>1500.0000000000036</v>
      </c>
      <c r="O137" s="311">
        <v>1.0579374275782156</v>
      </c>
      <c r="Q137" s="352">
        <v>131</v>
      </c>
      <c r="R137" s="289">
        <v>24900</v>
      </c>
      <c r="S137" s="289">
        <v>27390.000000000004</v>
      </c>
      <c r="T137" s="297">
        <v>24240</v>
      </c>
      <c r="U137" s="297">
        <v>3150.0000000000036</v>
      </c>
      <c r="V137" s="302">
        <v>1.1299504950495052</v>
      </c>
      <c r="W137" s="306">
        <v>25900</v>
      </c>
      <c r="X137" s="297">
        <v>1490.0000000000036</v>
      </c>
      <c r="Y137" s="311">
        <v>1.0575289575289577</v>
      </c>
      <c r="AA137" s="352">
        <v>131</v>
      </c>
      <c r="AB137" s="289">
        <v>25600</v>
      </c>
      <c r="AC137" s="289">
        <v>28160.000000000004</v>
      </c>
      <c r="AD137" s="297">
        <v>25580</v>
      </c>
      <c r="AE137" s="297">
        <v>2580.0000000000036</v>
      </c>
      <c r="AF137" s="302">
        <v>1.1008600469116498</v>
      </c>
      <c r="AG137" s="306">
        <v>27240</v>
      </c>
      <c r="AH137" s="297">
        <v>920.00000000000364</v>
      </c>
      <c r="AI137" s="311">
        <v>1.0337738619676946</v>
      </c>
      <c r="AK137" s="352">
        <v>131</v>
      </c>
      <c r="AL137" s="289">
        <v>26100</v>
      </c>
      <c r="AM137" s="289">
        <v>28710.000000000004</v>
      </c>
      <c r="AN137" s="297">
        <v>25630</v>
      </c>
      <c r="AO137" s="297">
        <v>3080.0000000000036</v>
      </c>
      <c r="AP137" s="302">
        <v>1.1201716738197427</v>
      </c>
      <c r="AQ137" s="306">
        <v>27290</v>
      </c>
      <c r="AR137" s="297">
        <v>1420.0000000000036</v>
      </c>
      <c r="AS137" s="311">
        <v>1.0520337119824112</v>
      </c>
      <c r="AU137" s="352">
        <v>131</v>
      </c>
      <c r="AV137" s="289">
        <v>27100</v>
      </c>
      <c r="AW137" s="289">
        <v>29810.000000000004</v>
      </c>
      <c r="AX137" s="297">
        <v>25650</v>
      </c>
      <c r="AY137" s="297">
        <v>4160.0000000000036</v>
      </c>
      <c r="AZ137" s="302">
        <v>1.1621832358674464</v>
      </c>
      <c r="BA137" s="306">
        <v>27310</v>
      </c>
      <c r="BB137" s="297">
        <v>2500.0000000000036</v>
      </c>
      <c r="BC137" s="311">
        <v>1.0915415598681804</v>
      </c>
      <c r="BE137" s="352">
        <v>131</v>
      </c>
      <c r="BF137" s="289">
        <v>28100</v>
      </c>
      <c r="BG137" s="289">
        <v>30910.000000000004</v>
      </c>
      <c r="BH137" s="297">
        <v>25790</v>
      </c>
      <c r="BI137" s="297">
        <v>5120.0000000000036</v>
      </c>
      <c r="BJ137" s="302">
        <v>1.1985265606824351</v>
      </c>
      <c r="BK137" s="306">
        <v>27450</v>
      </c>
      <c r="BL137" s="297">
        <v>3460.0000000000036</v>
      </c>
      <c r="BM137" s="311">
        <v>1.1260473588342441</v>
      </c>
      <c r="BO137" s="352">
        <v>131</v>
      </c>
      <c r="BP137" s="289">
        <v>30600</v>
      </c>
      <c r="BQ137" s="289">
        <v>33660</v>
      </c>
      <c r="BR137" s="297">
        <v>26180</v>
      </c>
      <c r="BS137" s="297">
        <v>7480</v>
      </c>
      <c r="BT137" s="302">
        <v>1.2857142857142858</v>
      </c>
      <c r="BU137" s="306">
        <v>27840</v>
      </c>
      <c r="BV137" s="297">
        <v>5820</v>
      </c>
      <c r="BW137" s="311">
        <v>1.209051724137931</v>
      </c>
      <c r="BY137" s="352">
        <v>131</v>
      </c>
      <c r="BZ137" s="289">
        <v>33100</v>
      </c>
      <c r="CA137" s="289">
        <v>36410</v>
      </c>
      <c r="CB137" s="297">
        <v>26410</v>
      </c>
      <c r="CC137" s="297">
        <v>10000</v>
      </c>
      <c r="CD137" s="302">
        <v>1.3786444528587656</v>
      </c>
      <c r="CE137" s="306">
        <v>28070</v>
      </c>
      <c r="CF137" s="297">
        <v>8340</v>
      </c>
      <c r="CG137" s="311">
        <v>1.297114356964731</v>
      </c>
    </row>
    <row r="138" spans="5:85">
      <c r="E138" s="289">
        <v>27610</v>
      </c>
      <c r="G138" s="352">
        <v>132</v>
      </c>
      <c r="H138" s="289">
        <v>25100</v>
      </c>
      <c r="I138" s="289">
        <v>27610.000000000004</v>
      </c>
      <c r="J138" s="297">
        <v>24430</v>
      </c>
      <c r="K138" s="297">
        <v>3180.0000000000036</v>
      </c>
      <c r="L138" s="302">
        <v>1.1301678264428983</v>
      </c>
      <c r="M138" s="306">
        <v>26100</v>
      </c>
      <c r="N138" s="297">
        <v>1510.0000000000036</v>
      </c>
      <c r="O138" s="311">
        <v>1.0578544061302684</v>
      </c>
      <c r="Q138" s="352">
        <v>132</v>
      </c>
      <c r="R138" s="289">
        <v>25100</v>
      </c>
      <c r="S138" s="289">
        <v>27610.000000000004</v>
      </c>
      <c r="T138" s="297">
        <v>24440</v>
      </c>
      <c r="U138" s="297">
        <v>3170.0000000000036</v>
      </c>
      <c r="V138" s="302">
        <v>1.1297054009819969</v>
      </c>
      <c r="W138" s="306">
        <v>26110</v>
      </c>
      <c r="X138" s="297">
        <v>1500.0000000000036</v>
      </c>
      <c r="Y138" s="311">
        <v>1.0574492531597091</v>
      </c>
      <c r="AA138" s="352">
        <v>132</v>
      </c>
      <c r="AB138" s="289">
        <v>25800</v>
      </c>
      <c r="AC138" s="289">
        <v>28380.000000000004</v>
      </c>
      <c r="AD138" s="297">
        <v>25790</v>
      </c>
      <c r="AE138" s="297">
        <v>2590.0000000000036</v>
      </c>
      <c r="AF138" s="302">
        <v>1.1004265219077163</v>
      </c>
      <c r="AG138" s="306">
        <v>27460</v>
      </c>
      <c r="AH138" s="297">
        <v>920.00000000000364</v>
      </c>
      <c r="AI138" s="311">
        <v>1.0335032774945376</v>
      </c>
      <c r="AK138" s="352">
        <v>132</v>
      </c>
      <c r="AL138" s="289">
        <v>26300</v>
      </c>
      <c r="AM138" s="289">
        <v>28930.000000000004</v>
      </c>
      <c r="AN138" s="297">
        <v>25830</v>
      </c>
      <c r="AO138" s="297">
        <v>3100.0000000000036</v>
      </c>
      <c r="AP138" s="302">
        <v>1.1200154858691445</v>
      </c>
      <c r="AQ138" s="306">
        <v>27510</v>
      </c>
      <c r="AR138" s="297">
        <v>1420.0000000000036</v>
      </c>
      <c r="AS138" s="311">
        <v>1.0516175936023267</v>
      </c>
      <c r="AU138" s="352">
        <v>132</v>
      </c>
      <c r="AV138" s="289">
        <v>27300</v>
      </c>
      <c r="AW138" s="289">
        <v>30030.000000000004</v>
      </c>
      <c r="AX138" s="297">
        <v>25860</v>
      </c>
      <c r="AY138" s="297">
        <v>4170.0000000000036</v>
      </c>
      <c r="AZ138" s="302">
        <v>1.1612529002320187</v>
      </c>
      <c r="BA138" s="306">
        <v>27530</v>
      </c>
      <c r="BB138" s="297">
        <v>2500.0000000000036</v>
      </c>
      <c r="BC138" s="311">
        <v>1.0908100254268072</v>
      </c>
      <c r="BE138" s="352">
        <v>132</v>
      </c>
      <c r="BF138" s="289">
        <v>28300</v>
      </c>
      <c r="BG138" s="289">
        <v>31130.000000000004</v>
      </c>
      <c r="BH138" s="297">
        <v>26000</v>
      </c>
      <c r="BI138" s="297">
        <v>5130.0000000000036</v>
      </c>
      <c r="BJ138" s="302">
        <v>1.1973076923076924</v>
      </c>
      <c r="BK138" s="306">
        <v>27670</v>
      </c>
      <c r="BL138" s="297">
        <v>3460.0000000000036</v>
      </c>
      <c r="BM138" s="311">
        <v>1.125045175280087</v>
      </c>
      <c r="BO138" s="352">
        <v>132</v>
      </c>
      <c r="BP138" s="289">
        <v>30800</v>
      </c>
      <c r="BQ138" s="289">
        <v>33880</v>
      </c>
      <c r="BR138" s="297">
        <v>26380</v>
      </c>
      <c r="BS138" s="297">
        <v>7500</v>
      </c>
      <c r="BT138" s="302">
        <v>1.2843062926459439</v>
      </c>
      <c r="BU138" s="306">
        <v>28060</v>
      </c>
      <c r="BV138" s="297">
        <v>5820</v>
      </c>
      <c r="BW138" s="311">
        <v>1.2074126870990733</v>
      </c>
      <c r="BY138" s="352">
        <v>132</v>
      </c>
      <c r="BZ138" s="289">
        <v>33300</v>
      </c>
      <c r="CA138" s="289">
        <v>36630</v>
      </c>
      <c r="CB138" s="297">
        <v>26620</v>
      </c>
      <c r="CC138" s="297">
        <v>10010</v>
      </c>
      <c r="CD138" s="302">
        <v>1.3760330578512396</v>
      </c>
      <c r="CE138" s="306">
        <v>28290</v>
      </c>
      <c r="CF138" s="297">
        <v>8340</v>
      </c>
      <c r="CG138" s="311">
        <v>1.2948038176033934</v>
      </c>
    </row>
    <row r="139" spans="5:85">
      <c r="E139" s="289">
        <v>27830</v>
      </c>
      <c r="G139" s="352">
        <v>133</v>
      </c>
      <c r="H139" s="289">
        <v>25300</v>
      </c>
      <c r="I139" s="289">
        <v>27830.000000000004</v>
      </c>
      <c r="J139" s="297">
        <v>24620</v>
      </c>
      <c r="K139" s="297">
        <v>3210.0000000000036</v>
      </c>
      <c r="L139" s="302">
        <v>1.1303818034118605</v>
      </c>
      <c r="M139" s="306">
        <v>26310</v>
      </c>
      <c r="N139" s="297">
        <v>1520.0000000000036</v>
      </c>
      <c r="O139" s="311">
        <v>1.0577727099961993</v>
      </c>
      <c r="Q139" s="352">
        <v>133</v>
      </c>
      <c r="R139" s="289">
        <v>25300</v>
      </c>
      <c r="S139" s="289">
        <v>27830.000000000004</v>
      </c>
      <c r="T139" s="297">
        <v>24640</v>
      </c>
      <c r="U139" s="297">
        <v>3190.0000000000036</v>
      </c>
      <c r="V139" s="302">
        <v>1.1294642857142858</v>
      </c>
      <c r="W139" s="306">
        <v>26320</v>
      </c>
      <c r="X139" s="297">
        <v>1510.0000000000036</v>
      </c>
      <c r="Y139" s="311">
        <v>1.0573708206686931</v>
      </c>
      <c r="AA139" s="352">
        <v>133</v>
      </c>
      <c r="AB139" s="289">
        <v>26000</v>
      </c>
      <c r="AC139" s="289">
        <v>28600.000000000004</v>
      </c>
      <c r="AD139" s="297">
        <v>26000</v>
      </c>
      <c r="AE139" s="297">
        <v>2600.0000000000036</v>
      </c>
      <c r="AF139" s="302">
        <v>1.1000000000000001</v>
      </c>
      <c r="AG139" s="306">
        <v>27680</v>
      </c>
      <c r="AH139" s="297">
        <v>920.00000000000364</v>
      </c>
      <c r="AI139" s="311">
        <v>1.0332369942196533</v>
      </c>
      <c r="AK139" s="352">
        <v>133</v>
      </c>
      <c r="AL139" s="289">
        <v>26500</v>
      </c>
      <c r="AM139" s="289">
        <v>29150.000000000004</v>
      </c>
      <c r="AN139" s="297">
        <v>26040</v>
      </c>
      <c r="AO139" s="297">
        <v>3110.0000000000036</v>
      </c>
      <c r="AP139" s="302">
        <v>1.1194316436251921</v>
      </c>
      <c r="AQ139" s="306">
        <v>27730</v>
      </c>
      <c r="AR139" s="297">
        <v>1420.0000000000036</v>
      </c>
      <c r="AS139" s="311">
        <v>1.0512080778939779</v>
      </c>
      <c r="AU139" s="352">
        <v>133</v>
      </c>
      <c r="AV139" s="289">
        <v>27500</v>
      </c>
      <c r="AW139" s="289">
        <v>30250.000000000004</v>
      </c>
      <c r="AX139" s="297">
        <v>26070</v>
      </c>
      <c r="AY139" s="297">
        <v>4180.0000000000036</v>
      </c>
      <c r="AZ139" s="302">
        <v>1.1603375527426161</v>
      </c>
      <c r="BA139" s="306">
        <v>27750</v>
      </c>
      <c r="BB139" s="297">
        <v>2500.0000000000036</v>
      </c>
      <c r="BC139" s="311">
        <v>1.0900900900900903</v>
      </c>
      <c r="BE139" s="352">
        <v>133</v>
      </c>
      <c r="BF139" s="289">
        <v>28500</v>
      </c>
      <c r="BG139" s="289">
        <v>31350.000000000004</v>
      </c>
      <c r="BH139" s="297">
        <v>26210</v>
      </c>
      <c r="BI139" s="297">
        <v>5140.0000000000036</v>
      </c>
      <c r="BJ139" s="302">
        <v>1.1961083555894698</v>
      </c>
      <c r="BK139" s="306">
        <v>27890</v>
      </c>
      <c r="BL139" s="297">
        <v>3460.0000000000036</v>
      </c>
      <c r="BM139" s="311">
        <v>1.1240588024381499</v>
      </c>
      <c r="BO139" s="352">
        <v>133</v>
      </c>
      <c r="BP139" s="289">
        <v>31000</v>
      </c>
      <c r="BQ139" s="289">
        <v>34100</v>
      </c>
      <c r="BR139" s="297">
        <v>26590</v>
      </c>
      <c r="BS139" s="297">
        <v>7510</v>
      </c>
      <c r="BT139" s="302">
        <v>1.282437006393381</v>
      </c>
      <c r="BU139" s="306">
        <v>28280</v>
      </c>
      <c r="BV139" s="297">
        <v>5820</v>
      </c>
      <c r="BW139" s="311">
        <v>1.2057991513437059</v>
      </c>
      <c r="BY139" s="352">
        <v>133</v>
      </c>
      <c r="BZ139" s="289">
        <v>33500</v>
      </c>
      <c r="CA139" s="289">
        <v>36850</v>
      </c>
      <c r="CB139" s="297">
        <v>26820</v>
      </c>
      <c r="CC139" s="297">
        <v>10030</v>
      </c>
      <c r="CD139" s="302">
        <v>1.3739746457867263</v>
      </c>
      <c r="CE139" s="306">
        <v>28510</v>
      </c>
      <c r="CF139" s="297">
        <v>8340</v>
      </c>
      <c r="CG139" s="311">
        <v>1.2925289372150124</v>
      </c>
    </row>
    <row r="140" spans="5:85">
      <c r="E140" s="289">
        <v>28050</v>
      </c>
      <c r="G140" s="352">
        <v>134</v>
      </c>
      <c r="H140" s="289">
        <v>25500</v>
      </c>
      <c r="I140" s="289">
        <v>28050.000000000004</v>
      </c>
      <c r="J140" s="297">
        <v>24820</v>
      </c>
      <c r="K140" s="297">
        <v>3230.0000000000036</v>
      </c>
      <c r="L140" s="302">
        <v>1.1301369863013699</v>
      </c>
      <c r="M140" s="306">
        <v>26520</v>
      </c>
      <c r="N140" s="297">
        <v>1530.0000000000036</v>
      </c>
      <c r="O140" s="311">
        <v>1.0576923076923079</v>
      </c>
      <c r="Q140" s="352">
        <v>134</v>
      </c>
      <c r="R140" s="289">
        <v>25500</v>
      </c>
      <c r="S140" s="289">
        <v>28050.000000000004</v>
      </c>
      <c r="T140" s="297">
        <v>24830</v>
      </c>
      <c r="U140" s="297">
        <v>3220.0000000000036</v>
      </c>
      <c r="V140" s="302">
        <v>1.1296818364881194</v>
      </c>
      <c r="W140" s="306">
        <v>26530</v>
      </c>
      <c r="X140" s="297">
        <v>1520.0000000000036</v>
      </c>
      <c r="Y140" s="311">
        <v>1.0572936298529967</v>
      </c>
      <c r="AA140" s="352">
        <v>134</v>
      </c>
      <c r="AB140" s="289">
        <v>26200</v>
      </c>
      <c r="AC140" s="289">
        <v>28820.000000000004</v>
      </c>
      <c r="AD140" s="297">
        <v>26210</v>
      </c>
      <c r="AE140" s="297">
        <v>2610.0000000000036</v>
      </c>
      <c r="AF140" s="302">
        <v>1.099580312857688</v>
      </c>
      <c r="AG140" s="306">
        <v>27900</v>
      </c>
      <c r="AH140" s="297">
        <v>920.00000000000364</v>
      </c>
      <c r="AI140" s="311">
        <v>1.0329749103942654</v>
      </c>
      <c r="AK140" s="352">
        <v>134</v>
      </c>
      <c r="AL140" s="289">
        <v>26700</v>
      </c>
      <c r="AM140" s="289">
        <v>29370.000000000004</v>
      </c>
      <c r="AN140" s="297">
        <v>26250</v>
      </c>
      <c r="AO140" s="297">
        <v>3120.0000000000036</v>
      </c>
      <c r="AP140" s="302">
        <v>1.118857142857143</v>
      </c>
      <c r="AQ140" s="306">
        <v>27950</v>
      </c>
      <c r="AR140" s="297">
        <v>1420.0000000000036</v>
      </c>
      <c r="AS140" s="311">
        <v>1.050805008944544</v>
      </c>
      <c r="AU140" s="352">
        <v>134</v>
      </c>
      <c r="AV140" s="289">
        <v>27700</v>
      </c>
      <c r="AW140" s="289">
        <v>30470.000000000004</v>
      </c>
      <c r="AX140" s="297">
        <v>26270</v>
      </c>
      <c r="AY140" s="297">
        <v>4200.0000000000036</v>
      </c>
      <c r="AZ140" s="302">
        <v>1.1598781880472022</v>
      </c>
      <c r="BA140" s="306">
        <v>27970</v>
      </c>
      <c r="BB140" s="297">
        <v>2500.0000000000036</v>
      </c>
      <c r="BC140" s="311">
        <v>1.0893814801573116</v>
      </c>
      <c r="BE140" s="352">
        <v>134</v>
      </c>
      <c r="BF140" s="289">
        <v>28700</v>
      </c>
      <c r="BG140" s="289">
        <v>31570.000000000004</v>
      </c>
      <c r="BH140" s="297">
        <v>26420</v>
      </c>
      <c r="BI140" s="297">
        <v>5150.0000000000036</v>
      </c>
      <c r="BJ140" s="302">
        <v>1.1949280847842545</v>
      </c>
      <c r="BK140" s="306">
        <v>28110</v>
      </c>
      <c r="BL140" s="297">
        <v>3460.0000000000036</v>
      </c>
      <c r="BM140" s="311">
        <v>1.1230878690857347</v>
      </c>
      <c r="BO140" s="352">
        <v>134</v>
      </c>
      <c r="BP140" s="289">
        <v>31200</v>
      </c>
      <c r="BQ140" s="289">
        <v>34320</v>
      </c>
      <c r="BR140" s="297">
        <v>26800</v>
      </c>
      <c r="BS140" s="297">
        <v>7520</v>
      </c>
      <c r="BT140" s="302">
        <v>1.2805970149253731</v>
      </c>
      <c r="BU140" s="306">
        <v>28500</v>
      </c>
      <c r="BV140" s="297">
        <v>5820</v>
      </c>
      <c r="BW140" s="311">
        <v>1.2042105263157894</v>
      </c>
      <c r="BY140" s="352">
        <v>134</v>
      </c>
      <c r="BZ140" s="289">
        <v>33700</v>
      </c>
      <c r="CA140" s="289">
        <v>37070</v>
      </c>
      <c r="CB140" s="297">
        <v>27030</v>
      </c>
      <c r="CC140" s="297">
        <v>10040</v>
      </c>
      <c r="CD140" s="302">
        <v>1.3714391416944136</v>
      </c>
      <c r="CE140" s="306">
        <v>28730</v>
      </c>
      <c r="CF140" s="297">
        <v>8340</v>
      </c>
      <c r="CG140" s="311">
        <v>1.2902888966237382</v>
      </c>
    </row>
    <row r="141" spans="5:85">
      <c r="E141" s="289">
        <v>28270</v>
      </c>
      <c r="G141" s="352">
        <v>135</v>
      </c>
      <c r="H141" s="289">
        <v>25700</v>
      </c>
      <c r="I141" s="289">
        <v>28270.000000000004</v>
      </c>
      <c r="J141" s="297">
        <v>25020</v>
      </c>
      <c r="K141" s="297">
        <v>3250.0000000000036</v>
      </c>
      <c r="L141" s="302">
        <v>1.1298960831334934</v>
      </c>
      <c r="M141" s="306">
        <v>26730</v>
      </c>
      <c r="N141" s="297">
        <v>1540.0000000000036</v>
      </c>
      <c r="O141" s="311">
        <v>1.05761316872428</v>
      </c>
      <c r="Q141" s="352">
        <v>135</v>
      </c>
      <c r="R141" s="289">
        <v>25700</v>
      </c>
      <c r="S141" s="289">
        <v>28270.000000000004</v>
      </c>
      <c r="T141" s="297">
        <v>25030</v>
      </c>
      <c r="U141" s="297">
        <v>3240.0000000000036</v>
      </c>
      <c r="V141" s="302">
        <v>1.1294446664003197</v>
      </c>
      <c r="W141" s="306">
        <v>26740</v>
      </c>
      <c r="X141" s="297">
        <v>1530.0000000000036</v>
      </c>
      <c r="Y141" s="311">
        <v>1.0572176514584892</v>
      </c>
      <c r="AA141" s="352">
        <v>135</v>
      </c>
      <c r="AB141" s="289">
        <v>26400</v>
      </c>
      <c r="AC141" s="289">
        <v>29040.000000000004</v>
      </c>
      <c r="AD141" s="297">
        <v>26420</v>
      </c>
      <c r="AE141" s="297">
        <v>2620.0000000000036</v>
      </c>
      <c r="AF141" s="302">
        <v>1.0991672975018927</v>
      </c>
      <c r="AG141" s="306">
        <v>28120</v>
      </c>
      <c r="AH141" s="297">
        <v>920.00000000000364</v>
      </c>
      <c r="AI141" s="311">
        <v>1.0327169274537698</v>
      </c>
      <c r="AK141" s="352">
        <v>135</v>
      </c>
      <c r="AL141" s="289">
        <v>26900</v>
      </c>
      <c r="AM141" s="289">
        <v>29590.000000000004</v>
      </c>
      <c r="AN141" s="297">
        <v>26460</v>
      </c>
      <c r="AO141" s="297">
        <v>3130.0000000000036</v>
      </c>
      <c r="AP141" s="302">
        <v>1.1182917611489041</v>
      </c>
      <c r="AQ141" s="306">
        <v>28170</v>
      </c>
      <c r="AR141" s="297">
        <v>1420.0000000000036</v>
      </c>
      <c r="AS141" s="311">
        <v>1.0504082357117501</v>
      </c>
      <c r="AU141" s="352">
        <v>135</v>
      </c>
      <c r="AV141" s="289">
        <v>27900</v>
      </c>
      <c r="AW141" s="289">
        <v>30690.000000000004</v>
      </c>
      <c r="AX141" s="297">
        <v>26480</v>
      </c>
      <c r="AY141" s="297">
        <v>4210.0000000000036</v>
      </c>
      <c r="AZ141" s="302">
        <v>1.1589879154078551</v>
      </c>
      <c r="BA141" s="306">
        <v>28190</v>
      </c>
      <c r="BB141" s="297">
        <v>2500.0000000000036</v>
      </c>
      <c r="BC141" s="311">
        <v>1.0886839304717986</v>
      </c>
      <c r="BE141" s="352">
        <v>135</v>
      </c>
      <c r="BF141" s="289">
        <v>28900</v>
      </c>
      <c r="BG141" s="289">
        <v>31790.000000000004</v>
      </c>
      <c r="BH141" s="297">
        <v>26630</v>
      </c>
      <c r="BI141" s="297">
        <v>5160.0000000000036</v>
      </c>
      <c r="BJ141" s="302">
        <v>1.1937664288396546</v>
      </c>
      <c r="BK141" s="306">
        <v>28330</v>
      </c>
      <c r="BL141" s="297">
        <v>3460.0000000000036</v>
      </c>
      <c r="BM141" s="311">
        <v>1.1221320155312391</v>
      </c>
      <c r="BO141" s="352">
        <v>135</v>
      </c>
      <c r="BP141" s="289">
        <v>31400</v>
      </c>
      <c r="BQ141" s="289">
        <v>34540</v>
      </c>
      <c r="BR141" s="297">
        <v>27010</v>
      </c>
      <c r="BS141" s="297">
        <v>7530</v>
      </c>
      <c r="BT141" s="302">
        <v>1.2787856349500184</v>
      </c>
      <c r="BU141" s="306">
        <v>28720</v>
      </c>
      <c r="BV141" s="297">
        <v>5820</v>
      </c>
      <c r="BW141" s="311">
        <v>1.2026462395543176</v>
      </c>
      <c r="BY141" s="352">
        <v>135</v>
      </c>
      <c r="BZ141" s="289">
        <v>33900</v>
      </c>
      <c r="CA141" s="289">
        <v>37290</v>
      </c>
      <c r="CB141" s="297">
        <v>27240</v>
      </c>
      <c r="CC141" s="297">
        <v>10050</v>
      </c>
      <c r="CD141" s="302">
        <v>1.3689427312775331</v>
      </c>
      <c r="CE141" s="306">
        <v>28950</v>
      </c>
      <c r="CF141" s="297">
        <v>8340</v>
      </c>
      <c r="CG141" s="311">
        <v>1.2880829015544042</v>
      </c>
    </row>
    <row r="142" spans="5:85">
      <c r="E142" s="289">
        <v>28490</v>
      </c>
      <c r="G142" s="352">
        <v>136</v>
      </c>
      <c r="H142" s="289">
        <v>25900</v>
      </c>
      <c r="I142" s="289">
        <v>28490.000000000004</v>
      </c>
      <c r="J142" s="297">
        <v>25220</v>
      </c>
      <c r="K142" s="297">
        <v>3270.0000000000036</v>
      </c>
      <c r="L142" s="302">
        <v>1.1296590007930216</v>
      </c>
      <c r="M142" s="306">
        <v>26930</v>
      </c>
      <c r="N142" s="297">
        <v>1560.0000000000036</v>
      </c>
      <c r="O142" s="311">
        <v>1.0579279613813592</v>
      </c>
      <c r="Q142" s="352">
        <v>136</v>
      </c>
      <c r="R142" s="289">
        <v>25900</v>
      </c>
      <c r="S142" s="289">
        <v>28490.000000000004</v>
      </c>
      <c r="T142" s="297">
        <v>25230</v>
      </c>
      <c r="U142" s="297">
        <v>3260.0000000000036</v>
      </c>
      <c r="V142" s="302">
        <v>1.1292112564407453</v>
      </c>
      <c r="W142" s="306">
        <v>26950</v>
      </c>
      <c r="X142" s="297">
        <v>1540.0000000000036</v>
      </c>
      <c r="Y142" s="311">
        <v>1.0571428571428574</v>
      </c>
      <c r="AA142" s="352">
        <v>136</v>
      </c>
      <c r="AB142" s="289">
        <v>26600</v>
      </c>
      <c r="AC142" s="289">
        <v>29260.000000000004</v>
      </c>
      <c r="AD142" s="297">
        <v>26630</v>
      </c>
      <c r="AE142" s="297">
        <v>2630.0000000000036</v>
      </c>
      <c r="AF142" s="302">
        <v>1.0987607960946302</v>
      </c>
      <c r="AG142" s="306">
        <v>28340</v>
      </c>
      <c r="AH142" s="297">
        <v>920.00000000000364</v>
      </c>
      <c r="AI142" s="311">
        <v>1.0324629498941427</v>
      </c>
      <c r="AK142" s="352">
        <v>136</v>
      </c>
      <c r="AL142" s="289">
        <v>27100</v>
      </c>
      <c r="AM142" s="289">
        <v>29810.000000000004</v>
      </c>
      <c r="AN142" s="297">
        <v>26670</v>
      </c>
      <c r="AO142" s="297">
        <v>3140.0000000000036</v>
      </c>
      <c r="AP142" s="302">
        <v>1.1177352830896139</v>
      </c>
      <c r="AQ142" s="306">
        <v>28390</v>
      </c>
      <c r="AR142" s="297">
        <v>1420.0000000000036</v>
      </c>
      <c r="AS142" s="311">
        <v>1.0500176118351534</v>
      </c>
      <c r="AU142" s="352">
        <v>136</v>
      </c>
      <c r="AV142" s="289">
        <v>28100</v>
      </c>
      <c r="AW142" s="289">
        <v>30910.000000000004</v>
      </c>
      <c r="AX142" s="297">
        <v>26690</v>
      </c>
      <c r="AY142" s="297">
        <v>4220.0000000000036</v>
      </c>
      <c r="AZ142" s="302">
        <v>1.1581116523042339</v>
      </c>
      <c r="BA142" s="306">
        <v>28410</v>
      </c>
      <c r="BB142" s="297">
        <v>2500.0000000000036</v>
      </c>
      <c r="BC142" s="311">
        <v>1.0879971840901093</v>
      </c>
      <c r="BE142" s="352">
        <v>136</v>
      </c>
      <c r="BF142" s="289">
        <v>29100</v>
      </c>
      <c r="BG142" s="289">
        <v>32010.000000000004</v>
      </c>
      <c r="BH142" s="297">
        <v>26840</v>
      </c>
      <c r="BI142" s="297">
        <v>5170.0000000000036</v>
      </c>
      <c r="BJ142" s="302">
        <v>1.1926229508196722</v>
      </c>
      <c r="BK142" s="306">
        <v>28550</v>
      </c>
      <c r="BL142" s="297">
        <v>3460.0000000000036</v>
      </c>
      <c r="BM142" s="311">
        <v>1.1211908931698775</v>
      </c>
      <c r="BO142" s="352">
        <v>136</v>
      </c>
      <c r="BP142" s="289">
        <v>31600</v>
      </c>
      <c r="BQ142" s="289">
        <v>34760</v>
      </c>
      <c r="BR142" s="297">
        <v>27220</v>
      </c>
      <c r="BS142" s="297">
        <v>7540</v>
      </c>
      <c r="BT142" s="302">
        <v>1.2770022042615723</v>
      </c>
      <c r="BU142" s="306">
        <v>28940</v>
      </c>
      <c r="BV142" s="297">
        <v>5820</v>
      </c>
      <c r="BW142" s="311">
        <v>1.2011057360055286</v>
      </c>
      <c r="BY142" s="352">
        <v>136</v>
      </c>
      <c r="BZ142" s="289">
        <v>34100</v>
      </c>
      <c r="CA142" s="289">
        <v>37510</v>
      </c>
      <c r="CB142" s="297">
        <v>27450</v>
      </c>
      <c r="CC142" s="297">
        <v>10060</v>
      </c>
      <c r="CD142" s="302">
        <v>1.3664845173041895</v>
      </c>
      <c r="CE142" s="306">
        <v>29170</v>
      </c>
      <c r="CF142" s="297">
        <v>8340</v>
      </c>
      <c r="CG142" s="311">
        <v>1.2859101816935208</v>
      </c>
    </row>
    <row r="143" spans="5:85">
      <c r="E143" s="289">
        <v>28710</v>
      </c>
      <c r="G143" s="352">
        <v>137</v>
      </c>
      <c r="H143" s="289">
        <v>26100</v>
      </c>
      <c r="I143" s="289">
        <v>28710.000000000004</v>
      </c>
      <c r="J143" s="297">
        <v>25420</v>
      </c>
      <c r="K143" s="297">
        <v>3290.0000000000036</v>
      </c>
      <c r="L143" s="302">
        <v>1.1294256490952008</v>
      </c>
      <c r="M143" s="306">
        <v>27140</v>
      </c>
      <c r="N143" s="297">
        <v>1570.0000000000036</v>
      </c>
      <c r="O143" s="311">
        <v>1.0578481945467946</v>
      </c>
      <c r="Q143" s="352">
        <v>137</v>
      </c>
      <c r="R143" s="289">
        <v>26100</v>
      </c>
      <c r="S143" s="289">
        <v>28710.000000000004</v>
      </c>
      <c r="T143" s="297">
        <v>25430</v>
      </c>
      <c r="U143" s="297">
        <v>3280.0000000000036</v>
      </c>
      <c r="V143" s="302">
        <v>1.1289815178922533</v>
      </c>
      <c r="W143" s="306">
        <v>27150</v>
      </c>
      <c r="X143" s="297">
        <v>1560.0000000000036</v>
      </c>
      <c r="Y143" s="311">
        <v>1.0574585635359117</v>
      </c>
      <c r="AA143" s="352">
        <v>137</v>
      </c>
      <c r="AB143" s="289">
        <v>26800</v>
      </c>
      <c r="AC143" s="289">
        <v>29480.000000000004</v>
      </c>
      <c r="AD143" s="297">
        <v>26840</v>
      </c>
      <c r="AE143" s="297">
        <v>2640.0000000000036</v>
      </c>
      <c r="AF143" s="302">
        <v>1.098360655737705</v>
      </c>
      <c r="AG143" s="306">
        <v>28560</v>
      </c>
      <c r="AH143" s="297">
        <v>920.00000000000364</v>
      </c>
      <c r="AI143" s="311">
        <v>1.0322128851540617</v>
      </c>
      <c r="AK143" s="352">
        <v>137</v>
      </c>
      <c r="AL143" s="289">
        <v>27300</v>
      </c>
      <c r="AM143" s="289">
        <v>30030.000000000004</v>
      </c>
      <c r="AN143" s="297">
        <v>26880</v>
      </c>
      <c r="AO143" s="297">
        <v>3150.0000000000036</v>
      </c>
      <c r="AP143" s="302">
        <v>1.1171875000000002</v>
      </c>
      <c r="AQ143" s="306">
        <v>28610</v>
      </c>
      <c r="AR143" s="297">
        <v>1420.0000000000036</v>
      </c>
      <c r="AS143" s="311">
        <v>1.0496329954561343</v>
      </c>
      <c r="AU143" s="352">
        <v>137</v>
      </c>
      <c r="AV143" s="289">
        <v>28300</v>
      </c>
      <c r="AW143" s="289">
        <v>31130.000000000004</v>
      </c>
      <c r="AX143" s="297">
        <v>26900</v>
      </c>
      <c r="AY143" s="297">
        <v>4230.0000000000036</v>
      </c>
      <c r="AZ143" s="302">
        <v>1.1572490706319705</v>
      </c>
      <c r="BA143" s="306">
        <v>28630</v>
      </c>
      <c r="BB143" s="297">
        <v>2500.0000000000036</v>
      </c>
      <c r="BC143" s="311">
        <v>1.0873209919664688</v>
      </c>
      <c r="BE143" s="352">
        <v>137</v>
      </c>
      <c r="BF143" s="289">
        <v>29300</v>
      </c>
      <c r="BG143" s="289">
        <v>32230.000000000004</v>
      </c>
      <c r="BH143" s="297">
        <v>27040</v>
      </c>
      <c r="BI143" s="297">
        <v>5190.0000000000036</v>
      </c>
      <c r="BJ143" s="302">
        <v>1.1919378698224854</v>
      </c>
      <c r="BK143" s="306">
        <v>28770</v>
      </c>
      <c r="BL143" s="297">
        <v>3460.0000000000036</v>
      </c>
      <c r="BM143" s="311">
        <v>1.1202641640597846</v>
      </c>
      <c r="BO143" s="352">
        <v>137</v>
      </c>
      <c r="BP143" s="289">
        <v>31800</v>
      </c>
      <c r="BQ143" s="289">
        <v>34980</v>
      </c>
      <c r="BR143" s="297">
        <v>27430</v>
      </c>
      <c r="BS143" s="297">
        <v>7550</v>
      </c>
      <c r="BT143" s="302">
        <v>1.2752460809332846</v>
      </c>
      <c r="BU143" s="306">
        <v>29160</v>
      </c>
      <c r="BV143" s="297">
        <v>5820</v>
      </c>
      <c r="BW143" s="311">
        <v>1.1995884773662551</v>
      </c>
      <c r="BY143" s="352">
        <v>137</v>
      </c>
      <c r="BZ143" s="289">
        <v>34300</v>
      </c>
      <c r="CA143" s="289">
        <v>37730</v>
      </c>
      <c r="CB143" s="297">
        <v>27660</v>
      </c>
      <c r="CC143" s="297">
        <v>10070</v>
      </c>
      <c r="CD143" s="302">
        <v>1.3640636297903108</v>
      </c>
      <c r="CE143" s="306">
        <v>29390</v>
      </c>
      <c r="CF143" s="297">
        <v>8340</v>
      </c>
      <c r="CG143" s="311">
        <v>1.2837699897924464</v>
      </c>
    </row>
    <row r="144" spans="5:85">
      <c r="E144" s="289">
        <v>28930</v>
      </c>
      <c r="G144" s="352">
        <v>138</v>
      </c>
      <c r="H144" s="289">
        <v>26300</v>
      </c>
      <c r="I144" s="289">
        <v>28930.000000000004</v>
      </c>
      <c r="J144" s="297">
        <v>25610</v>
      </c>
      <c r="K144" s="297">
        <v>3320.0000000000036</v>
      </c>
      <c r="L144" s="302">
        <v>1.1296368606013278</v>
      </c>
      <c r="M144" s="306">
        <v>27350</v>
      </c>
      <c r="N144" s="297">
        <v>1580.0000000000036</v>
      </c>
      <c r="O144" s="311">
        <v>1.0577696526508229</v>
      </c>
      <c r="Q144" s="352">
        <v>138</v>
      </c>
      <c r="R144" s="289">
        <v>26300</v>
      </c>
      <c r="S144" s="289">
        <v>28930.000000000004</v>
      </c>
      <c r="T144" s="297">
        <v>25630</v>
      </c>
      <c r="U144" s="297">
        <v>3300.0000000000036</v>
      </c>
      <c r="V144" s="302">
        <v>1.1287553648068671</v>
      </c>
      <c r="W144" s="306">
        <v>27360</v>
      </c>
      <c r="X144" s="297">
        <v>1570.0000000000036</v>
      </c>
      <c r="Y144" s="311">
        <v>1.0573830409356726</v>
      </c>
      <c r="AA144" s="352">
        <v>138</v>
      </c>
      <c r="AB144" s="289">
        <v>27000</v>
      </c>
      <c r="AC144" s="289">
        <v>29700.000000000004</v>
      </c>
      <c r="AD144" s="297">
        <v>27040</v>
      </c>
      <c r="AE144" s="297">
        <v>2660.0000000000036</v>
      </c>
      <c r="AF144" s="302">
        <v>1.098372781065089</v>
      </c>
      <c r="AG144" s="306">
        <v>28780</v>
      </c>
      <c r="AH144" s="297">
        <v>920.00000000000364</v>
      </c>
      <c r="AI144" s="311">
        <v>1.0319666435024324</v>
      </c>
      <c r="AK144" s="352">
        <v>138</v>
      </c>
      <c r="AL144" s="289">
        <v>27500</v>
      </c>
      <c r="AM144" s="289">
        <v>30250.000000000004</v>
      </c>
      <c r="AN144" s="297">
        <v>27090</v>
      </c>
      <c r="AO144" s="297">
        <v>3160.0000000000036</v>
      </c>
      <c r="AP144" s="302">
        <v>1.1166482096714656</v>
      </c>
      <c r="AQ144" s="306">
        <v>28830</v>
      </c>
      <c r="AR144" s="297">
        <v>1420.0000000000036</v>
      </c>
      <c r="AS144" s="311">
        <v>1.0492542490461327</v>
      </c>
      <c r="AU144" s="352">
        <v>138</v>
      </c>
      <c r="AV144" s="289">
        <v>28500</v>
      </c>
      <c r="AW144" s="289">
        <v>31350.000000000004</v>
      </c>
      <c r="AX144" s="297">
        <v>27110</v>
      </c>
      <c r="AY144" s="297">
        <v>4240.0000000000036</v>
      </c>
      <c r="AZ144" s="302">
        <v>1.1563998524529695</v>
      </c>
      <c r="BA144" s="306">
        <v>28850</v>
      </c>
      <c r="BB144" s="297">
        <v>2500.0000000000036</v>
      </c>
      <c r="BC144" s="311">
        <v>1.0866551126516466</v>
      </c>
      <c r="BE144" s="352">
        <v>138</v>
      </c>
      <c r="BF144" s="289">
        <v>29500</v>
      </c>
      <c r="BG144" s="289">
        <v>32450.000000000004</v>
      </c>
      <c r="BH144" s="297">
        <v>27250</v>
      </c>
      <c r="BI144" s="297">
        <v>5200.0000000000036</v>
      </c>
      <c r="BJ144" s="302">
        <v>1.1908256880733947</v>
      </c>
      <c r="BK144" s="306">
        <v>28990</v>
      </c>
      <c r="BL144" s="297">
        <v>3460.0000000000036</v>
      </c>
      <c r="BM144" s="311">
        <v>1.1193515005174199</v>
      </c>
      <c r="BO144" s="352">
        <v>138</v>
      </c>
      <c r="BP144" s="289">
        <v>32000</v>
      </c>
      <c r="BQ144" s="289">
        <v>35200</v>
      </c>
      <c r="BR144" s="297">
        <v>27640</v>
      </c>
      <c r="BS144" s="297">
        <v>7560</v>
      </c>
      <c r="BT144" s="302">
        <v>1.2735166425470332</v>
      </c>
      <c r="BU144" s="306">
        <v>29380</v>
      </c>
      <c r="BV144" s="297">
        <v>5820</v>
      </c>
      <c r="BW144" s="311">
        <v>1.1980939414567733</v>
      </c>
      <c r="BY144" s="352">
        <v>138</v>
      </c>
      <c r="BZ144" s="289">
        <v>34500</v>
      </c>
      <c r="CA144" s="289">
        <v>37950</v>
      </c>
      <c r="CB144" s="297">
        <v>27870</v>
      </c>
      <c r="CC144" s="297">
        <v>10080</v>
      </c>
      <c r="CD144" s="302">
        <v>1.3616792249730894</v>
      </c>
      <c r="CE144" s="306">
        <v>29610</v>
      </c>
      <c r="CF144" s="297">
        <v>8340</v>
      </c>
      <c r="CG144" s="311">
        <v>1.281661600810537</v>
      </c>
    </row>
    <row r="145" spans="5:85">
      <c r="E145" s="289">
        <v>29150</v>
      </c>
      <c r="G145" s="352">
        <v>139</v>
      </c>
      <c r="H145" s="289">
        <v>26500</v>
      </c>
      <c r="I145" s="289">
        <v>29150.000000000004</v>
      </c>
      <c r="J145" s="297">
        <v>25810</v>
      </c>
      <c r="K145" s="297">
        <v>3340.0000000000036</v>
      </c>
      <c r="L145" s="302">
        <v>1.1294072065091052</v>
      </c>
      <c r="M145" s="306">
        <v>27560</v>
      </c>
      <c r="N145" s="297">
        <v>1590.0000000000036</v>
      </c>
      <c r="O145" s="311">
        <v>1.0576923076923079</v>
      </c>
      <c r="Q145" s="352">
        <v>139</v>
      </c>
      <c r="R145" s="289">
        <v>26500</v>
      </c>
      <c r="S145" s="289">
        <v>29150.000000000004</v>
      </c>
      <c r="T145" s="297">
        <v>25820</v>
      </c>
      <c r="U145" s="297">
        <v>3330.0000000000036</v>
      </c>
      <c r="V145" s="302">
        <v>1.1289697908597986</v>
      </c>
      <c r="W145" s="306">
        <v>27570</v>
      </c>
      <c r="X145" s="297">
        <v>1580.0000000000036</v>
      </c>
      <c r="Y145" s="311">
        <v>1.0573086688429454</v>
      </c>
      <c r="AA145" s="352">
        <v>139</v>
      </c>
      <c r="AB145" s="289">
        <v>27200</v>
      </c>
      <c r="AC145" s="289">
        <v>29920.000000000004</v>
      </c>
      <c r="AD145" s="297">
        <v>27250</v>
      </c>
      <c r="AE145" s="297">
        <v>2670.0000000000036</v>
      </c>
      <c r="AF145" s="302">
        <v>1.0979816513761469</v>
      </c>
      <c r="AG145" s="306">
        <v>29000</v>
      </c>
      <c r="AH145" s="297">
        <v>920.00000000000364</v>
      </c>
      <c r="AI145" s="311">
        <v>1.0317241379310347</v>
      </c>
      <c r="AK145" s="352">
        <v>139</v>
      </c>
      <c r="AL145" s="289">
        <v>27700</v>
      </c>
      <c r="AM145" s="289">
        <v>30470.000000000004</v>
      </c>
      <c r="AN145" s="297">
        <v>27300</v>
      </c>
      <c r="AO145" s="297">
        <v>3170.0000000000036</v>
      </c>
      <c r="AP145" s="302">
        <v>1.1161172161172161</v>
      </c>
      <c r="AQ145" s="306">
        <v>29050</v>
      </c>
      <c r="AR145" s="297">
        <v>1420.0000000000036</v>
      </c>
      <c r="AS145" s="311">
        <v>1.0488812392426852</v>
      </c>
      <c r="AU145" s="352">
        <v>139</v>
      </c>
      <c r="AV145" s="289">
        <v>28700</v>
      </c>
      <c r="AW145" s="289">
        <v>31570.000000000004</v>
      </c>
      <c r="AX145" s="297">
        <v>27320</v>
      </c>
      <c r="AY145" s="297">
        <v>4250.0000000000036</v>
      </c>
      <c r="AZ145" s="302">
        <v>1.1555636896046853</v>
      </c>
      <c r="BA145" s="306">
        <v>29070</v>
      </c>
      <c r="BB145" s="297">
        <v>2500.0000000000036</v>
      </c>
      <c r="BC145" s="311">
        <v>1.085999312005504</v>
      </c>
      <c r="BE145" s="352">
        <v>139</v>
      </c>
      <c r="BF145" s="289">
        <v>29700</v>
      </c>
      <c r="BG145" s="289">
        <v>32670.000000000004</v>
      </c>
      <c r="BH145" s="297">
        <v>27460</v>
      </c>
      <c r="BI145" s="297">
        <v>5210.0000000000036</v>
      </c>
      <c r="BJ145" s="302">
        <v>1.189730517115805</v>
      </c>
      <c r="BK145" s="306">
        <v>29210</v>
      </c>
      <c r="BL145" s="297">
        <v>3460.0000000000036</v>
      </c>
      <c r="BM145" s="311">
        <v>1.1184525847312565</v>
      </c>
      <c r="BO145" s="352">
        <v>139</v>
      </c>
      <c r="BP145" s="289">
        <v>32200</v>
      </c>
      <c r="BQ145" s="289">
        <v>35420</v>
      </c>
      <c r="BR145" s="297">
        <v>27850</v>
      </c>
      <c r="BS145" s="297">
        <v>7570</v>
      </c>
      <c r="BT145" s="302">
        <v>1.2718132854578097</v>
      </c>
      <c r="BU145" s="306">
        <v>29600</v>
      </c>
      <c r="BV145" s="297">
        <v>5820</v>
      </c>
      <c r="BW145" s="311">
        <v>1.1966216216216217</v>
      </c>
      <c r="BY145" s="352">
        <v>139</v>
      </c>
      <c r="BZ145" s="289">
        <v>34700</v>
      </c>
      <c r="CA145" s="289">
        <v>38170</v>
      </c>
      <c r="CB145" s="297">
        <v>28080</v>
      </c>
      <c r="CC145" s="297">
        <v>10090</v>
      </c>
      <c r="CD145" s="302">
        <v>1.3593304843304843</v>
      </c>
      <c r="CE145" s="306">
        <v>29830</v>
      </c>
      <c r="CF145" s="297">
        <v>8340</v>
      </c>
      <c r="CG145" s="311">
        <v>1.279584311096212</v>
      </c>
    </row>
    <row r="146" spans="5:85">
      <c r="E146" s="289">
        <v>29370</v>
      </c>
      <c r="G146" s="352">
        <v>140</v>
      </c>
      <c r="H146" s="289">
        <v>26700</v>
      </c>
      <c r="I146" s="289">
        <v>29370.000000000004</v>
      </c>
      <c r="J146" s="297">
        <v>26010</v>
      </c>
      <c r="K146" s="297">
        <v>3360.0000000000036</v>
      </c>
      <c r="L146" s="302">
        <v>1.1291810841983854</v>
      </c>
      <c r="M146" s="306">
        <v>27770</v>
      </c>
      <c r="N146" s="297">
        <v>1600.0000000000036</v>
      </c>
      <c r="O146" s="311">
        <v>1.057616132517105</v>
      </c>
      <c r="Q146" s="352">
        <v>140</v>
      </c>
      <c r="R146" s="289">
        <v>26700</v>
      </c>
      <c r="S146" s="289">
        <v>29370.000000000004</v>
      </c>
      <c r="T146" s="297">
        <v>26020</v>
      </c>
      <c r="U146" s="297">
        <v>3350.0000000000036</v>
      </c>
      <c r="V146" s="302">
        <v>1.1287471176018449</v>
      </c>
      <c r="W146" s="306">
        <v>27780</v>
      </c>
      <c r="X146" s="297">
        <v>1590.0000000000036</v>
      </c>
      <c r="Y146" s="311">
        <v>1.0572354211663069</v>
      </c>
      <c r="AA146" s="352">
        <v>140</v>
      </c>
      <c r="AB146" s="289">
        <v>27400</v>
      </c>
      <c r="AC146" s="289">
        <v>30140.000000000004</v>
      </c>
      <c r="AD146" s="297">
        <v>27460</v>
      </c>
      <c r="AE146" s="297">
        <v>2680.0000000000036</v>
      </c>
      <c r="AF146" s="302">
        <v>1.0975965040058269</v>
      </c>
      <c r="AG146" s="306">
        <v>29220</v>
      </c>
      <c r="AH146" s="297">
        <v>920.00000000000364</v>
      </c>
      <c r="AI146" s="311">
        <v>1.0314852840520192</v>
      </c>
      <c r="AK146" s="352">
        <v>140</v>
      </c>
      <c r="AL146" s="289">
        <v>27900</v>
      </c>
      <c r="AM146" s="289">
        <v>30690.000000000004</v>
      </c>
      <c r="AN146" s="297">
        <v>27510</v>
      </c>
      <c r="AO146" s="297">
        <v>3180.0000000000036</v>
      </c>
      <c r="AP146" s="302">
        <v>1.1155943293347874</v>
      </c>
      <c r="AQ146" s="306">
        <v>29270</v>
      </c>
      <c r="AR146" s="297">
        <v>1420.0000000000036</v>
      </c>
      <c r="AS146" s="311">
        <v>1.0485138366928597</v>
      </c>
      <c r="AU146" s="352">
        <v>140</v>
      </c>
      <c r="AV146" s="289">
        <v>28900</v>
      </c>
      <c r="AW146" s="289">
        <v>31790.000000000004</v>
      </c>
      <c r="AX146" s="297">
        <v>27530</v>
      </c>
      <c r="AY146" s="297">
        <v>4260.0000000000036</v>
      </c>
      <c r="AZ146" s="302">
        <v>1.1547402833272795</v>
      </c>
      <c r="BA146" s="306">
        <v>29290</v>
      </c>
      <c r="BB146" s="297">
        <v>2500.0000000000036</v>
      </c>
      <c r="BC146" s="311">
        <v>1.0853533629224992</v>
      </c>
      <c r="BE146" s="352">
        <v>140</v>
      </c>
      <c r="BF146" s="289">
        <v>29900</v>
      </c>
      <c r="BG146" s="289">
        <v>32890</v>
      </c>
      <c r="BH146" s="297">
        <v>27670</v>
      </c>
      <c r="BI146" s="297">
        <v>5220</v>
      </c>
      <c r="BJ146" s="302">
        <v>1.1886519696422118</v>
      </c>
      <c r="BK146" s="306">
        <v>29430</v>
      </c>
      <c r="BL146" s="297">
        <v>3460</v>
      </c>
      <c r="BM146" s="311">
        <v>1.1175671083927965</v>
      </c>
      <c r="BO146" s="352">
        <v>140</v>
      </c>
      <c r="BP146" s="289">
        <v>32400</v>
      </c>
      <c r="BQ146" s="289">
        <v>35640</v>
      </c>
      <c r="BR146" s="297">
        <v>28060</v>
      </c>
      <c r="BS146" s="297">
        <v>7580</v>
      </c>
      <c r="BT146" s="302">
        <v>1.270135424091233</v>
      </c>
      <c r="BU146" s="306">
        <v>29820</v>
      </c>
      <c r="BV146" s="297">
        <v>5820</v>
      </c>
      <c r="BW146" s="311">
        <v>1.1951710261569417</v>
      </c>
      <c r="BY146" s="352">
        <v>140</v>
      </c>
      <c r="BZ146" s="289">
        <v>34900</v>
      </c>
      <c r="CA146" s="289">
        <v>38390</v>
      </c>
      <c r="CB146" s="297">
        <v>28290</v>
      </c>
      <c r="CC146" s="297">
        <v>10100</v>
      </c>
      <c r="CD146" s="302">
        <v>1.3570166136443973</v>
      </c>
      <c r="CE146" s="306">
        <v>30050</v>
      </c>
      <c r="CF146" s="297">
        <v>8340</v>
      </c>
      <c r="CG146" s="311">
        <v>1.2775374376039934</v>
      </c>
    </row>
    <row r="147" spans="5:85">
      <c r="E147" s="289">
        <v>29590</v>
      </c>
      <c r="G147" s="352">
        <v>141</v>
      </c>
      <c r="H147" s="289">
        <v>26900</v>
      </c>
      <c r="I147" s="289">
        <v>29590.000000000004</v>
      </c>
      <c r="J147" s="297">
        <v>26210</v>
      </c>
      <c r="K147" s="297">
        <v>3380.0000000000036</v>
      </c>
      <c r="L147" s="302">
        <v>1.1289584128195347</v>
      </c>
      <c r="M147" s="306">
        <v>27980</v>
      </c>
      <c r="N147" s="297">
        <v>1610.0000000000036</v>
      </c>
      <c r="O147" s="311">
        <v>1.0575411007862761</v>
      </c>
      <c r="Q147" s="352">
        <v>141</v>
      </c>
      <c r="R147" s="289">
        <v>26900</v>
      </c>
      <c r="S147" s="289">
        <v>29590.000000000004</v>
      </c>
      <c r="T147" s="297">
        <v>26220</v>
      </c>
      <c r="U147" s="297">
        <v>3370.0000000000036</v>
      </c>
      <c r="V147" s="302">
        <v>1.1285278413424868</v>
      </c>
      <c r="W147" s="306">
        <v>27990</v>
      </c>
      <c r="X147" s="297">
        <v>1600.0000000000036</v>
      </c>
      <c r="Y147" s="311">
        <v>1.0571632725973563</v>
      </c>
      <c r="AA147" s="352">
        <v>141</v>
      </c>
      <c r="AB147" s="289">
        <v>27600</v>
      </c>
      <c r="AC147" s="289">
        <v>30360.000000000004</v>
      </c>
      <c r="AD147" s="297">
        <v>27670</v>
      </c>
      <c r="AE147" s="297">
        <v>2690.0000000000036</v>
      </c>
      <c r="AF147" s="302">
        <v>1.0972172027466571</v>
      </c>
      <c r="AG147" s="306">
        <v>29440</v>
      </c>
      <c r="AH147" s="297">
        <v>920.00000000000364</v>
      </c>
      <c r="AI147" s="311">
        <v>1.0312500000000002</v>
      </c>
      <c r="AK147" s="352">
        <v>141</v>
      </c>
      <c r="AL147" s="289">
        <v>28100</v>
      </c>
      <c r="AM147" s="289">
        <v>30910.000000000004</v>
      </c>
      <c r="AN147" s="297">
        <v>27720</v>
      </c>
      <c r="AO147" s="297">
        <v>3190.0000000000036</v>
      </c>
      <c r="AP147" s="302">
        <v>1.1150793650793651</v>
      </c>
      <c r="AQ147" s="306">
        <v>29490</v>
      </c>
      <c r="AR147" s="297">
        <v>1420.0000000000036</v>
      </c>
      <c r="AS147" s="311">
        <v>1.0481519159036963</v>
      </c>
      <c r="AU147" s="352">
        <v>141</v>
      </c>
      <c r="AV147" s="289">
        <v>29100</v>
      </c>
      <c r="AW147" s="289">
        <v>32010.000000000004</v>
      </c>
      <c r="AX147" s="297">
        <v>27740</v>
      </c>
      <c r="AY147" s="297">
        <v>4270.0000000000036</v>
      </c>
      <c r="AZ147" s="302">
        <v>1.1539293439077147</v>
      </c>
      <c r="BA147" s="306">
        <v>29510</v>
      </c>
      <c r="BB147" s="297">
        <v>2500.0000000000036</v>
      </c>
      <c r="BC147" s="311">
        <v>1.0847170450694681</v>
      </c>
      <c r="BE147" s="352">
        <v>141</v>
      </c>
      <c r="BF147" s="289">
        <v>30100</v>
      </c>
      <c r="BG147" s="289">
        <v>33110</v>
      </c>
      <c r="BH147" s="297">
        <v>27880</v>
      </c>
      <c r="BI147" s="297">
        <v>5230</v>
      </c>
      <c r="BJ147" s="302">
        <v>1.1875896700143471</v>
      </c>
      <c r="BK147" s="306">
        <v>29650</v>
      </c>
      <c r="BL147" s="297">
        <v>3460</v>
      </c>
      <c r="BM147" s="311">
        <v>1.1166947723440135</v>
      </c>
      <c r="BO147" s="352">
        <v>141</v>
      </c>
      <c r="BP147" s="289">
        <v>32600</v>
      </c>
      <c r="BQ147" s="289">
        <v>35860</v>
      </c>
      <c r="BR147" s="297">
        <v>28270</v>
      </c>
      <c r="BS147" s="297">
        <v>7590</v>
      </c>
      <c r="BT147" s="302">
        <v>1.2684824902723735</v>
      </c>
      <c r="BU147" s="306">
        <v>30040</v>
      </c>
      <c r="BV147" s="297">
        <v>5820</v>
      </c>
      <c r="BW147" s="311">
        <v>1.1937416777629828</v>
      </c>
      <c r="BY147" s="352">
        <v>141</v>
      </c>
      <c r="BZ147" s="289">
        <v>35100</v>
      </c>
      <c r="CA147" s="289">
        <v>38610</v>
      </c>
      <c r="CB147" s="297">
        <v>28500</v>
      </c>
      <c r="CC147" s="297">
        <v>10110</v>
      </c>
      <c r="CD147" s="302">
        <v>1.3547368421052632</v>
      </c>
      <c r="CE147" s="306">
        <v>30270</v>
      </c>
      <c r="CF147" s="297">
        <v>8340</v>
      </c>
      <c r="CG147" s="311">
        <v>1.2755203171456888</v>
      </c>
    </row>
    <row r="148" spans="5:85">
      <c r="E148" s="289">
        <v>29810</v>
      </c>
      <c r="G148" s="352">
        <v>142</v>
      </c>
      <c r="H148" s="289">
        <v>27100</v>
      </c>
      <c r="I148" s="289">
        <v>29810.000000000004</v>
      </c>
      <c r="J148" s="297">
        <v>26410</v>
      </c>
      <c r="K148" s="297">
        <v>3400.0000000000036</v>
      </c>
      <c r="L148" s="302">
        <v>1.1287391139719805</v>
      </c>
      <c r="M148" s="306">
        <v>28190</v>
      </c>
      <c r="N148" s="297">
        <v>1620.0000000000036</v>
      </c>
      <c r="O148" s="311">
        <v>1.0574671869457255</v>
      </c>
      <c r="Q148" s="352">
        <v>142</v>
      </c>
      <c r="R148" s="289">
        <v>27100</v>
      </c>
      <c r="S148" s="289">
        <v>29810.000000000004</v>
      </c>
      <c r="T148" s="297">
        <v>26420</v>
      </c>
      <c r="U148" s="297">
        <v>3390.0000000000036</v>
      </c>
      <c r="V148" s="302">
        <v>1.128311884935655</v>
      </c>
      <c r="W148" s="306">
        <v>28200</v>
      </c>
      <c r="X148" s="297">
        <v>1610.0000000000036</v>
      </c>
      <c r="Y148" s="311">
        <v>1.0570921985815604</v>
      </c>
      <c r="AA148" s="352">
        <v>142</v>
      </c>
      <c r="AB148" s="289">
        <v>27800</v>
      </c>
      <c r="AC148" s="289">
        <v>30580.000000000004</v>
      </c>
      <c r="AD148" s="297">
        <v>27880</v>
      </c>
      <c r="AE148" s="297">
        <v>2700.0000000000036</v>
      </c>
      <c r="AF148" s="302">
        <v>1.0968436154949786</v>
      </c>
      <c r="AG148" s="306">
        <v>29660</v>
      </c>
      <c r="AH148" s="297">
        <v>920.00000000000364</v>
      </c>
      <c r="AI148" s="311">
        <v>1.0310182063385032</v>
      </c>
      <c r="AK148" s="352">
        <v>142</v>
      </c>
      <c r="AL148" s="289">
        <v>28300</v>
      </c>
      <c r="AM148" s="289">
        <v>31130.000000000004</v>
      </c>
      <c r="AN148" s="297">
        <v>27920</v>
      </c>
      <c r="AO148" s="297">
        <v>3210.0000000000036</v>
      </c>
      <c r="AP148" s="302">
        <v>1.1149713467048712</v>
      </c>
      <c r="AQ148" s="306">
        <v>29710</v>
      </c>
      <c r="AR148" s="297">
        <v>1420.0000000000036</v>
      </c>
      <c r="AS148" s="311">
        <v>1.0477953550992933</v>
      </c>
      <c r="AU148" s="352">
        <v>142</v>
      </c>
      <c r="AV148" s="289">
        <v>29300</v>
      </c>
      <c r="AW148" s="289">
        <v>32230.000000000004</v>
      </c>
      <c r="AX148" s="297">
        <v>27950</v>
      </c>
      <c r="AY148" s="297">
        <v>4280.0000000000036</v>
      </c>
      <c r="AZ148" s="302">
        <v>1.1531305903398927</v>
      </c>
      <c r="BA148" s="306">
        <v>29730</v>
      </c>
      <c r="BB148" s="297">
        <v>2500.0000000000036</v>
      </c>
      <c r="BC148" s="311">
        <v>1.0840901446350488</v>
      </c>
      <c r="BE148" s="352">
        <v>142</v>
      </c>
      <c r="BF148" s="289">
        <v>30300</v>
      </c>
      <c r="BG148" s="289">
        <v>33330</v>
      </c>
      <c r="BH148" s="297">
        <v>28090</v>
      </c>
      <c r="BI148" s="297">
        <v>5240</v>
      </c>
      <c r="BJ148" s="302">
        <v>1.1865432538269847</v>
      </c>
      <c r="BK148" s="306">
        <v>29870</v>
      </c>
      <c r="BL148" s="297">
        <v>3460</v>
      </c>
      <c r="BM148" s="311">
        <v>1.1158352862403749</v>
      </c>
      <c r="BO148" s="352">
        <v>142</v>
      </c>
      <c r="BP148" s="289">
        <v>32800</v>
      </c>
      <c r="BQ148" s="289">
        <v>36080</v>
      </c>
      <c r="BR148" s="297">
        <v>28470</v>
      </c>
      <c r="BS148" s="297">
        <v>7610</v>
      </c>
      <c r="BT148" s="302">
        <v>1.2672989111345276</v>
      </c>
      <c r="BU148" s="306">
        <v>30260</v>
      </c>
      <c r="BV148" s="297">
        <v>5820</v>
      </c>
      <c r="BW148" s="311">
        <v>1.1923331130204891</v>
      </c>
      <c r="BY148" s="352">
        <v>142</v>
      </c>
      <c r="BZ148" s="289">
        <v>35300</v>
      </c>
      <c r="CA148" s="289">
        <v>38830</v>
      </c>
      <c r="CB148" s="297">
        <v>28710</v>
      </c>
      <c r="CC148" s="297">
        <v>10120</v>
      </c>
      <c r="CD148" s="302">
        <v>1.3524904214559388</v>
      </c>
      <c r="CE148" s="306">
        <v>30490</v>
      </c>
      <c r="CF148" s="297">
        <v>8340</v>
      </c>
      <c r="CG148" s="311">
        <v>1.2735323056739916</v>
      </c>
    </row>
    <row r="149" spans="5:85">
      <c r="E149" s="289">
        <v>30030</v>
      </c>
      <c r="G149" s="352">
        <v>143</v>
      </c>
      <c r="H149" s="289">
        <v>27300</v>
      </c>
      <c r="I149" s="289">
        <v>30030.000000000004</v>
      </c>
      <c r="J149" s="297">
        <v>26600</v>
      </c>
      <c r="K149" s="297">
        <v>3430.0000000000036</v>
      </c>
      <c r="L149" s="302">
        <v>1.1289473684210527</v>
      </c>
      <c r="M149" s="306">
        <v>28400</v>
      </c>
      <c r="N149" s="297">
        <v>1630.0000000000036</v>
      </c>
      <c r="O149" s="311">
        <v>1.0573943661971832</v>
      </c>
      <c r="Q149" s="352">
        <v>143</v>
      </c>
      <c r="R149" s="289">
        <v>27300</v>
      </c>
      <c r="S149" s="289">
        <v>30030.000000000004</v>
      </c>
      <c r="T149" s="297">
        <v>26620</v>
      </c>
      <c r="U149" s="297">
        <v>3410.0000000000036</v>
      </c>
      <c r="V149" s="302">
        <v>1.1280991735537191</v>
      </c>
      <c r="W149" s="306">
        <v>28410</v>
      </c>
      <c r="X149" s="297">
        <v>1620.0000000000036</v>
      </c>
      <c r="Y149" s="311">
        <v>1.0570221752903908</v>
      </c>
      <c r="AA149" s="352">
        <v>143</v>
      </c>
      <c r="AB149" s="289">
        <v>28000</v>
      </c>
      <c r="AC149" s="289">
        <v>30800.000000000004</v>
      </c>
      <c r="AD149" s="297">
        <v>28090</v>
      </c>
      <c r="AE149" s="297">
        <v>2710.0000000000036</v>
      </c>
      <c r="AF149" s="302">
        <v>1.0964756140975438</v>
      </c>
      <c r="AG149" s="306">
        <v>29880</v>
      </c>
      <c r="AH149" s="297">
        <v>920.00000000000364</v>
      </c>
      <c r="AI149" s="311">
        <v>1.030789825970549</v>
      </c>
      <c r="AK149" s="352">
        <v>143</v>
      </c>
      <c r="AL149" s="289">
        <v>28500</v>
      </c>
      <c r="AM149" s="289">
        <v>31350.000000000004</v>
      </c>
      <c r="AN149" s="297">
        <v>28130</v>
      </c>
      <c r="AO149" s="297">
        <v>3220.0000000000036</v>
      </c>
      <c r="AP149" s="302">
        <v>1.1144685389264133</v>
      </c>
      <c r="AQ149" s="306">
        <v>29930</v>
      </c>
      <c r="AR149" s="297">
        <v>1420.0000000000036</v>
      </c>
      <c r="AS149" s="311">
        <v>1.0474440360841966</v>
      </c>
      <c r="AU149" s="352">
        <v>143</v>
      </c>
      <c r="AV149" s="289">
        <v>29500</v>
      </c>
      <c r="AW149" s="289">
        <v>32450.000000000004</v>
      </c>
      <c r="AX149" s="297">
        <v>28160</v>
      </c>
      <c r="AY149" s="297">
        <v>4290.0000000000036</v>
      </c>
      <c r="AZ149" s="302">
        <v>1.1523437500000002</v>
      </c>
      <c r="BA149" s="306">
        <v>29950</v>
      </c>
      <c r="BB149" s="297">
        <v>2500.0000000000036</v>
      </c>
      <c r="BC149" s="311">
        <v>1.0834724540901504</v>
      </c>
      <c r="BE149" s="352">
        <v>143</v>
      </c>
      <c r="BF149" s="289">
        <v>30500</v>
      </c>
      <c r="BG149" s="289">
        <v>33550</v>
      </c>
      <c r="BH149" s="297">
        <v>28300</v>
      </c>
      <c r="BI149" s="297">
        <v>5250</v>
      </c>
      <c r="BJ149" s="302">
        <v>1.1855123674911661</v>
      </c>
      <c r="BK149" s="306">
        <v>30090</v>
      </c>
      <c r="BL149" s="297">
        <v>3460</v>
      </c>
      <c r="BM149" s="311">
        <v>1.1149883682286474</v>
      </c>
      <c r="BO149" s="352">
        <v>143</v>
      </c>
      <c r="BP149" s="289">
        <v>33000</v>
      </c>
      <c r="BQ149" s="289">
        <v>36300</v>
      </c>
      <c r="BR149" s="297">
        <v>28680</v>
      </c>
      <c r="BS149" s="297">
        <v>7620</v>
      </c>
      <c r="BT149" s="302">
        <v>1.2656903765690377</v>
      </c>
      <c r="BU149" s="306">
        <v>30480</v>
      </c>
      <c r="BV149" s="297">
        <v>5820</v>
      </c>
      <c r="BW149" s="311">
        <v>1.1909448818897639</v>
      </c>
      <c r="BY149" s="352">
        <v>143</v>
      </c>
      <c r="BZ149" s="289">
        <v>35500</v>
      </c>
      <c r="CA149" s="289">
        <v>39050</v>
      </c>
      <c r="CB149" s="297">
        <v>28910</v>
      </c>
      <c r="CC149" s="297">
        <v>10140</v>
      </c>
      <c r="CD149" s="302">
        <v>1.3507436873054306</v>
      </c>
      <c r="CE149" s="306">
        <v>30710</v>
      </c>
      <c r="CF149" s="297">
        <v>8340</v>
      </c>
      <c r="CG149" s="311">
        <v>1.2715727775968739</v>
      </c>
    </row>
    <row r="150" spans="5:85">
      <c r="E150" s="289">
        <v>30250</v>
      </c>
      <c r="G150" s="352">
        <v>144</v>
      </c>
      <c r="H150" s="289">
        <v>27500</v>
      </c>
      <c r="I150" s="289">
        <v>30250.000000000004</v>
      </c>
      <c r="J150" s="297">
        <v>26800</v>
      </c>
      <c r="K150" s="297">
        <v>3450.0000000000036</v>
      </c>
      <c r="L150" s="302">
        <v>1.1287313432835822</v>
      </c>
      <c r="M150" s="306">
        <v>28610</v>
      </c>
      <c r="N150" s="297">
        <v>1640.0000000000036</v>
      </c>
      <c r="O150" s="311">
        <v>1.057322614470465</v>
      </c>
      <c r="Q150" s="352">
        <v>144</v>
      </c>
      <c r="R150" s="289">
        <v>27500</v>
      </c>
      <c r="S150" s="289">
        <v>30250.000000000004</v>
      </c>
      <c r="T150" s="297">
        <v>26810</v>
      </c>
      <c r="U150" s="297">
        <v>3440.0000000000036</v>
      </c>
      <c r="V150" s="302">
        <v>1.1283103319656846</v>
      </c>
      <c r="W150" s="306">
        <v>28620</v>
      </c>
      <c r="X150" s="297">
        <v>1630.0000000000036</v>
      </c>
      <c r="Y150" s="311">
        <v>1.0569531795946892</v>
      </c>
      <c r="AA150" s="352">
        <v>144</v>
      </c>
      <c r="AB150" s="289">
        <v>28200</v>
      </c>
      <c r="AC150" s="289">
        <v>31020.000000000004</v>
      </c>
      <c r="AD150" s="297">
        <v>28300</v>
      </c>
      <c r="AE150" s="297">
        <v>2720.0000000000036</v>
      </c>
      <c r="AF150" s="302">
        <v>1.0961130742049472</v>
      </c>
      <c r="AG150" s="306">
        <v>30100</v>
      </c>
      <c r="AH150" s="297">
        <v>920.00000000000364</v>
      </c>
      <c r="AI150" s="311">
        <v>1.0305647840531562</v>
      </c>
      <c r="AK150" s="352">
        <v>144</v>
      </c>
      <c r="AL150" s="289">
        <v>28700</v>
      </c>
      <c r="AM150" s="289">
        <v>31570.000000000004</v>
      </c>
      <c r="AN150" s="297">
        <v>28340</v>
      </c>
      <c r="AO150" s="297">
        <v>3230.0000000000036</v>
      </c>
      <c r="AP150" s="302">
        <v>1.1139731827805224</v>
      </c>
      <c r="AQ150" s="306">
        <v>30150</v>
      </c>
      <c r="AR150" s="297">
        <v>1420.0000000000036</v>
      </c>
      <c r="AS150" s="311">
        <v>1.0470978441127696</v>
      </c>
      <c r="AU150" s="352">
        <v>144</v>
      </c>
      <c r="AV150" s="289">
        <v>29700</v>
      </c>
      <c r="AW150" s="289">
        <v>32670.000000000004</v>
      </c>
      <c r="AX150" s="297">
        <v>28360</v>
      </c>
      <c r="AY150" s="297">
        <v>4310.0000000000036</v>
      </c>
      <c r="AZ150" s="302">
        <v>1.1519746121297603</v>
      </c>
      <c r="BA150" s="306">
        <v>30170</v>
      </c>
      <c r="BB150" s="297">
        <v>2500.0000000000036</v>
      </c>
      <c r="BC150" s="311">
        <v>1.0828637719588996</v>
      </c>
      <c r="BE150" s="352">
        <v>144</v>
      </c>
      <c r="BF150" s="289">
        <v>30700</v>
      </c>
      <c r="BG150" s="289">
        <v>33770</v>
      </c>
      <c r="BH150" s="297">
        <v>28510</v>
      </c>
      <c r="BI150" s="297">
        <v>5260</v>
      </c>
      <c r="BJ150" s="302">
        <v>1.1844966678358471</v>
      </c>
      <c r="BK150" s="306">
        <v>30310</v>
      </c>
      <c r="BL150" s="297">
        <v>3460</v>
      </c>
      <c r="BM150" s="311">
        <v>1.1141537446387331</v>
      </c>
      <c r="BO150" s="352">
        <v>144</v>
      </c>
      <c r="BP150" s="289">
        <v>33200</v>
      </c>
      <c r="BQ150" s="289">
        <v>36520</v>
      </c>
      <c r="BR150" s="297">
        <v>28890</v>
      </c>
      <c r="BS150" s="297">
        <v>7630</v>
      </c>
      <c r="BT150" s="302">
        <v>1.2641052267220492</v>
      </c>
      <c r="BU150" s="306">
        <v>30700</v>
      </c>
      <c r="BV150" s="297">
        <v>5820</v>
      </c>
      <c r="BW150" s="311">
        <v>1.1895765472312703</v>
      </c>
      <c r="BY150" s="352">
        <v>144</v>
      </c>
      <c r="BZ150" s="289">
        <v>35700</v>
      </c>
      <c r="CA150" s="289">
        <v>39270</v>
      </c>
      <c r="CB150" s="297">
        <v>29120</v>
      </c>
      <c r="CC150" s="297">
        <v>10150</v>
      </c>
      <c r="CD150" s="302">
        <v>1.3485576923076923</v>
      </c>
      <c r="CE150" s="306">
        <v>30930</v>
      </c>
      <c r="CF150" s="297">
        <v>8340</v>
      </c>
      <c r="CG150" s="311">
        <v>1.2696411251212416</v>
      </c>
    </row>
    <row r="151" spans="5:85">
      <c r="E151" s="289">
        <v>30470</v>
      </c>
      <c r="G151" s="352">
        <v>145</v>
      </c>
      <c r="H151" s="289">
        <v>27700</v>
      </c>
      <c r="I151" s="289">
        <v>30470.000000000004</v>
      </c>
      <c r="J151" s="297">
        <v>27000</v>
      </c>
      <c r="K151" s="297">
        <v>3470.0000000000036</v>
      </c>
      <c r="L151" s="302">
        <v>1.1285185185185187</v>
      </c>
      <c r="M151" s="306">
        <v>28820</v>
      </c>
      <c r="N151" s="297">
        <v>1650.0000000000036</v>
      </c>
      <c r="O151" s="311">
        <v>1.0572519083969467</v>
      </c>
      <c r="Q151" s="352">
        <v>145</v>
      </c>
      <c r="R151" s="289">
        <v>27700</v>
      </c>
      <c r="S151" s="289">
        <v>30470.000000000004</v>
      </c>
      <c r="T151" s="297">
        <v>27010</v>
      </c>
      <c r="U151" s="297">
        <v>3460.0000000000036</v>
      </c>
      <c r="V151" s="302">
        <v>1.1281007034431694</v>
      </c>
      <c r="W151" s="306">
        <v>28830</v>
      </c>
      <c r="X151" s="297">
        <v>1640.0000000000036</v>
      </c>
      <c r="Y151" s="311">
        <v>1.0568851890391955</v>
      </c>
      <c r="AA151" s="352">
        <v>145</v>
      </c>
      <c r="AB151" s="289">
        <v>28400</v>
      </c>
      <c r="AC151" s="289">
        <v>31240.000000000004</v>
      </c>
      <c r="AD151" s="297">
        <v>28510</v>
      </c>
      <c r="AE151" s="297">
        <v>2730.0000000000036</v>
      </c>
      <c r="AF151" s="302">
        <v>1.0957558751315328</v>
      </c>
      <c r="AG151" s="306">
        <v>30320</v>
      </c>
      <c r="AH151" s="297">
        <v>920.00000000000364</v>
      </c>
      <c r="AI151" s="311">
        <v>1.0303430079155673</v>
      </c>
      <c r="AK151" s="352">
        <v>145</v>
      </c>
      <c r="AL151" s="289">
        <v>28900</v>
      </c>
      <c r="AM151" s="289">
        <v>31790.000000000004</v>
      </c>
      <c r="AN151" s="297">
        <v>28550</v>
      </c>
      <c r="AO151" s="297">
        <v>3240.0000000000036</v>
      </c>
      <c r="AP151" s="302">
        <v>1.1134851138353767</v>
      </c>
      <c r="AQ151" s="306">
        <v>30370</v>
      </c>
      <c r="AR151" s="297">
        <v>1420.0000000000036</v>
      </c>
      <c r="AS151" s="311">
        <v>1.0467566677642413</v>
      </c>
      <c r="AU151" s="352">
        <v>145</v>
      </c>
      <c r="AV151" s="289">
        <v>29900</v>
      </c>
      <c r="AW151" s="289">
        <v>32890</v>
      </c>
      <c r="AX151" s="297">
        <v>28570</v>
      </c>
      <c r="AY151" s="297">
        <v>4320</v>
      </c>
      <c r="AZ151" s="302">
        <v>1.151207560378019</v>
      </c>
      <c r="BA151" s="306">
        <v>30390</v>
      </c>
      <c r="BB151" s="297">
        <v>2500</v>
      </c>
      <c r="BC151" s="311">
        <v>1.0822639025995393</v>
      </c>
      <c r="BE151" s="352">
        <v>145</v>
      </c>
      <c r="BF151" s="289">
        <v>30900</v>
      </c>
      <c r="BG151" s="289">
        <v>33990</v>
      </c>
      <c r="BH151" s="297">
        <v>28720</v>
      </c>
      <c r="BI151" s="297">
        <v>5270</v>
      </c>
      <c r="BJ151" s="302">
        <v>1.1834958217270195</v>
      </c>
      <c r="BK151" s="306">
        <v>30530</v>
      </c>
      <c r="BL151" s="297">
        <v>3460</v>
      </c>
      <c r="BM151" s="311">
        <v>1.1133311496888307</v>
      </c>
      <c r="BO151" s="352">
        <v>145</v>
      </c>
      <c r="BP151" s="289">
        <v>33400</v>
      </c>
      <c r="BQ151" s="289">
        <v>36740</v>
      </c>
      <c r="BR151" s="297">
        <v>29100</v>
      </c>
      <c r="BS151" s="297">
        <v>7640</v>
      </c>
      <c r="BT151" s="302">
        <v>1.2625429553264604</v>
      </c>
      <c r="BU151" s="306">
        <v>30920</v>
      </c>
      <c r="BV151" s="297">
        <v>5820</v>
      </c>
      <c r="BW151" s="311">
        <v>1.1882276843467012</v>
      </c>
      <c r="BY151" s="352">
        <v>145</v>
      </c>
      <c r="BZ151" s="289">
        <v>35900</v>
      </c>
      <c r="CA151" s="289">
        <v>39490</v>
      </c>
      <c r="CB151" s="297">
        <v>29330</v>
      </c>
      <c r="CC151" s="297">
        <v>10160</v>
      </c>
      <c r="CD151" s="302">
        <v>1.3464030003409477</v>
      </c>
      <c r="CE151" s="306">
        <v>31150</v>
      </c>
      <c r="CF151" s="297">
        <v>8340</v>
      </c>
      <c r="CG151" s="311">
        <v>1.2677367576243981</v>
      </c>
    </row>
    <row r="152" spans="5:85">
      <c r="E152" s="289">
        <v>30690</v>
      </c>
      <c r="G152" s="352">
        <v>146</v>
      </c>
      <c r="H152" s="289">
        <v>27900</v>
      </c>
      <c r="I152" s="289">
        <v>30690.000000000004</v>
      </c>
      <c r="J152" s="297">
        <v>27200</v>
      </c>
      <c r="K152" s="297">
        <v>3490.0000000000036</v>
      </c>
      <c r="L152" s="302">
        <v>1.1283088235294119</v>
      </c>
      <c r="M152" s="306">
        <v>29020</v>
      </c>
      <c r="N152" s="297">
        <v>1670.0000000000036</v>
      </c>
      <c r="O152" s="311">
        <v>1.0575465196416265</v>
      </c>
      <c r="Q152" s="352">
        <v>146</v>
      </c>
      <c r="R152" s="289">
        <v>27900</v>
      </c>
      <c r="S152" s="289">
        <v>30690.000000000004</v>
      </c>
      <c r="T152" s="297">
        <v>27210</v>
      </c>
      <c r="U152" s="297">
        <v>3480.0000000000036</v>
      </c>
      <c r="V152" s="302">
        <v>1.1278941565600884</v>
      </c>
      <c r="W152" s="306">
        <v>29040</v>
      </c>
      <c r="X152" s="297">
        <v>1650.0000000000036</v>
      </c>
      <c r="Y152" s="311">
        <v>1.0568181818181819</v>
      </c>
      <c r="AA152" s="352">
        <v>146</v>
      </c>
      <c r="AB152" s="289">
        <v>28600</v>
      </c>
      <c r="AC152" s="289">
        <v>31460.000000000004</v>
      </c>
      <c r="AD152" s="297">
        <v>28720</v>
      </c>
      <c r="AE152" s="297">
        <v>2740.0000000000036</v>
      </c>
      <c r="AF152" s="302">
        <v>1.0954038997214486</v>
      </c>
      <c r="AG152" s="306">
        <v>30540</v>
      </c>
      <c r="AH152" s="297">
        <v>920.00000000000364</v>
      </c>
      <c r="AI152" s="311">
        <v>1.0301244269810086</v>
      </c>
      <c r="AK152" s="352">
        <v>146</v>
      </c>
      <c r="AL152" s="289">
        <v>29100</v>
      </c>
      <c r="AM152" s="289">
        <v>32010.000000000004</v>
      </c>
      <c r="AN152" s="297">
        <v>28760</v>
      </c>
      <c r="AO152" s="297">
        <v>3250.0000000000036</v>
      </c>
      <c r="AP152" s="302">
        <v>1.1130041724617525</v>
      </c>
      <c r="AQ152" s="306">
        <v>30590</v>
      </c>
      <c r="AR152" s="297">
        <v>1420.0000000000036</v>
      </c>
      <c r="AS152" s="311">
        <v>1.0464203988231449</v>
      </c>
      <c r="AU152" s="352">
        <v>146</v>
      </c>
      <c r="AV152" s="289">
        <v>30100</v>
      </c>
      <c r="AW152" s="289">
        <v>33110</v>
      </c>
      <c r="AX152" s="297">
        <v>28780</v>
      </c>
      <c r="AY152" s="297">
        <v>4330</v>
      </c>
      <c r="AZ152" s="302">
        <v>1.15045170257123</v>
      </c>
      <c r="BA152" s="306">
        <v>30610</v>
      </c>
      <c r="BB152" s="297">
        <v>2500</v>
      </c>
      <c r="BC152" s="311">
        <v>1.0816726559947729</v>
      </c>
      <c r="BE152" s="352">
        <v>146</v>
      </c>
      <c r="BF152" s="289">
        <v>31100</v>
      </c>
      <c r="BG152" s="289">
        <v>34210</v>
      </c>
      <c r="BH152" s="297">
        <v>28930</v>
      </c>
      <c r="BI152" s="297">
        <v>5280</v>
      </c>
      <c r="BJ152" s="302">
        <v>1.1825095057034221</v>
      </c>
      <c r="BK152" s="306">
        <v>30750</v>
      </c>
      <c r="BL152" s="297">
        <v>3460</v>
      </c>
      <c r="BM152" s="311">
        <v>1.1125203252032521</v>
      </c>
      <c r="BO152" s="352">
        <v>146</v>
      </c>
      <c r="BP152" s="289">
        <v>33600</v>
      </c>
      <c r="BQ152" s="289">
        <v>36960</v>
      </c>
      <c r="BR152" s="297">
        <v>29310</v>
      </c>
      <c r="BS152" s="297">
        <v>7650</v>
      </c>
      <c r="BT152" s="302">
        <v>1.2610030706243602</v>
      </c>
      <c r="BU152" s="306">
        <v>31140</v>
      </c>
      <c r="BV152" s="297">
        <v>5820</v>
      </c>
      <c r="BW152" s="311">
        <v>1.186897880539499</v>
      </c>
      <c r="BY152" s="352">
        <v>146</v>
      </c>
      <c r="BZ152" s="289">
        <v>36100</v>
      </c>
      <c r="CA152" s="289">
        <v>39710</v>
      </c>
      <c r="CB152" s="297">
        <v>29540</v>
      </c>
      <c r="CC152" s="297">
        <v>10170</v>
      </c>
      <c r="CD152" s="302">
        <v>1.3442789438050102</v>
      </c>
      <c r="CE152" s="306">
        <v>31370</v>
      </c>
      <c r="CF152" s="297">
        <v>8340</v>
      </c>
      <c r="CG152" s="311">
        <v>1.2658591010519604</v>
      </c>
    </row>
    <row r="153" spans="5:85">
      <c r="E153" s="289">
        <v>30910</v>
      </c>
      <c r="G153" s="352">
        <v>147</v>
      </c>
      <c r="H153" s="289">
        <v>28100</v>
      </c>
      <c r="I153" s="289">
        <v>30910.000000000004</v>
      </c>
      <c r="J153" s="297">
        <v>27400</v>
      </c>
      <c r="K153" s="297">
        <v>3510.0000000000036</v>
      </c>
      <c r="L153" s="302">
        <v>1.1281021897810219</v>
      </c>
      <c r="M153" s="306">
        <v>29230</v>
      </c>
      <c r="N153" s="297">
        <v>1680.0000000000036</v>
      </c>
      <c r="O153" s="311">
        <v>1.0574751967157032</v>
      </c>
      <c r="Q153" s="352">
        <v>147</v>
      </c>
      <c r="R153" s="289">
        <v>28100</v>
      </c>
      <c r="S153" s="289">
        <v>30910.000000000004</v>
      </c>
      <c r="T153" s="297">
        <v>27410</v>
      </c>
      <c r="U153" s="297">
        <v>3500.0000000000036</v>
      </c>
      <c r="V153" s="302">
        <v>1.1276906238599054</v>
      </c>
      <c r="W153" s="306">
        <v>29240</v>
      </c>
      <c r="X153" s="297">
        <v>1670.0000000000036</v>
      </c>
      <c r="Y153" s="311">
        <v>1.0571135430916554</v>
      </c>
      <c r="AA153" s="352">
        <v>147</v>
      </c>
      <c r="AB153" s="289">
        <v>28800</v>
      </c>
      <c r="AC153" s="289">
        <v>31680.000000000004</v>
      </c>
      <c r="AD153" s="297">
        <v>28930</v>
      </c>
      <c r="AE153" s="297">
        <v>2750.0000000000036</v>
      </c>
      <c r="AF153" s="302">
        <v>1.0950570342205324</v>
      </c>
      <c r="AG153" s="306">
        <v>30760</v>
      </c>
      <c r="AH153" s="297">
        <v>920.00000000000364</v>
      </c>
      <c r="AI153" s="311">
        <v>1.0299089726918076</v>
      </c>
      <c r="AK153" s="352">
        <v>147</v>
      </c>
      <c r="AL153" s="289">
        <v>29300</v>
      </c>
      <c r="AM153" s="289">
        <v>32230.000000000004</v>
      </c>
      <c r="AN153" s="297">
        <v>28970</v>
      </c>
      <c r="AO153" s="297">
        <v>3260.0000000000036</v>
      </c>
      <c r="AP153" s="302">
        <v>1.1125302036589577</v>
      </c>
      <c r="AQ153" s="306">
        <v>30810</v>
      </c>
      <c r="AR153" s="297">
        <v>1420.0000000000036</v>
      </c>
      <c r="AS153" s="311">
        <v>1.0460889321648816</v>
      </c>
      <c r="AU153" s="352">
        <v>147</v>
      </c>
      <c r="AV153" s="289">
        <v>30300</v>
      </c>
      <c r="AW153" s="289">
        <v>33330</v>
      </c>
      <c r="AX153" s="297">
        <v>28990</v>
      </c>
      <c r="AY153" s="297">
        <v>4340</v>
      </c>
      <c r="AZ153" s="302">
        <v>1.1497067954467057</v>
      </c>
      <c r="BA153" s="306">
        <v>30830</v>
      </c>
      <c r="BB153" s="297">
        <v>2500</v>
      </c>
      <c r="BC153" s="311">
        <v>1.0810898475510866</v>
      </c>
      <c r="BE153" s="352">
        <v>147</v>
      </c>
      <c r="BF153" s="289">
        <v>31300</v>
      </c>
      <c r="BG153" s="289">
        <v>34430</v>
      </c>
      <c r="BH153" s="297">
        <v>29130</v>
      </c>
      <c r="BI153" s="297">
        <v>5300</v>
      </c>
      <c r="BJ153" s="302">
        <v>1.181943014074837</v>
      </c>
      <c r="BK153" s="306">
        <v>30970</v>
      </c>
      <c r="BL153" s="297">
        <v>3460</v>
      </c>
      <c r="BM153" s="311">
        <v>1.1117210203422667</v>
      </c>
      <c r="BO153" s="352">
        <v>147</v>
      </c>
      <c r="BP153" s="289">
        <v>33800</v>
      </c>
      <c r="BQ153" s="289">
        <v>37180</v>
      </c>
      <c r="BR153" s="297">
        <v>29520</v>
      </c>
      <c r="BS153" s="297">
        <v>7660</v>
      </c>
      <c r="BT153" s="302">
        <v>1.2594850948509486</v>
      </c>
      <c r="BU153" s="306">
        <v>31360</v>
      </c>
      <c r="BV153" s="297">
        <v>5820</v>
      </c>
      <c r="BW153" s="311">
        <v>1.1855867346938775</v>
      </c>
      <c r="BY153" s="352">
        <v>147</v>
      </c>
      <c r="BZ153" s="289">
        <v>36300</v>
      </c>
      <c r="CA153" s="289">
        <v>39930</v>
      </c>
      <c r="CB153" s="297">
        <v>29750</v>
      </c>
      <c r="CC153" s="297">
        <v>10180</v>
      </c>
      <c r="CD153" s="302">
        <v>1.3421848739495799</v>
      </c>
      <c r="CE153" s="306">
        <v>31590</v>
      </c>
      <c r="CF153" s="297">
        <v>8340</v>
      </c>
      <c r="CG153" s="311">
        <v>1.2640075973409306</v>
      </c>
    </row>
    <row r="154" spans="5:85">
      <c r="E154" s="289">
        <v>31130</v>
      </c>
      <c r="G154" s="352">
        <v>148</v>
      </c>
      <c r="H154" s="289">
        <v>28300</v>
      </c>
      <c r="I154" s="289">
        <v>31130.000000000004</v>
      </c>
      <c r="J154" s="297">
        <v>27590</v>
      </c>
      <c r="K154" s="297">
        <v>3540.0000000000036</v>
      </c>
      <c r="L154" s="302">
        <v>1.1283073577383111</v>
      </c>
      <c r="M154" s="306">
        <v>29440</v>
      </c>
      <c r="N154" s="297">
        <v>1690.0000000000036</v>
      </c>
      <c r="O154" s="311">
        <v>1.0574048913043479</v>
      </c>
      <c r="Q154" s="352">
        <v>148</v>
      </c>
      <c r="R154" s="289">
        <v>28300</v>
      </c>
      <c r="S154" s="289">
        <v>31130.000000000004</v>
      </c>
      <c r="T154" s="297">
        <v>27610</v>
      </c>
      <c r="U154" s="297">
        <v>3520.0000000000036</v>
      </c>
      <c r="V154" s="302">
        <v>1.1274900398406376</v>
      </c>
      <c r="W154" s="306">
        <v>29450</v>
      </c>
      <c r="X154" s="297">
        <v>1680.0000000000036</v>
      </c>
      <c r="Y154" s="311">
        <v>1.0570458404074705</v>
      </c>
      <c r="AA154" s="352">
        <v>148</v>
      </c>
      <c r="AB154" s="289">
        <v>29000</v>
      </c>
      <c r="AC154" s="289">
        <v>31900.000000000004</v>
      </c>
      <c r="AD154" s="297">
        <v>29130</v>
      </c>
      <c r="AE154" s="297">
        <v>2770.0000000000036</v>
      </c>
      <c r="AF154" s="302">
        <v>1.0950909715070376</v>
      </c>
      <c r="AG154" s="306">
        <v>30980</v>
      </c>
      <c r="AH154" s="297">
        <v>920.00000000000364</v>
      </c>
      <c r="AI154" s="311">
        <v>1.0296965784377019</v>
      </c>
      <c r="AK154" s="352">
        <v>148</v>
      </c>
      <c r="AL154" s="289">
        <v>29500</v>
      </c>
      <c r="AM154" s="289">
        <v>32450.000000000004</v>
      </c>
      <c r="AN154" s="297">
        <v>29180</v>
      </c>
      <c r="AO154" s="297">
        <v>3270.0000000000036</v>
      </c>
      <c r="AP154" s="302">
        <v>1.1120630568882797</v>
      </c>
      <c r="AQ154" s="306">
        <v>31030</v>
      </c>
      <c r="AR154" s="297">
        <v>1420.0000000000036</v>
      </c>
      <c r="AS154" s="311">
        <v>1.0457621656461491</v>
      </c>
      <c r="AU154" s="352">
        <v>148</v>
      </c>
      <c r="AV154" s="289">
        <v>30500</v>
      </c>
      <c r="AW154" s="289">
        <v>33550</v>
      </c>
      <c r="AX154" s="297">
        <v>29200</v>
      </c>
      <c r="AY154" s="297">
        <v>4350</v>
      </c>
      <c r="AZ154" s="302">
        <v>1.148972602739726</v>
      </c>
      <c r="BA154" s="306">
        <v>31050</v>
      </c>
      <c r="BB154" s="297">
        <v>2500</v>
      </c>
      <c r="BC154" s="311">
        <v>1.0805152979066022</v>
      </c>
      <c r="BE154" s="352">
        <v>148</v>
      </c>
      <c r="BF154" s="289">
        <v>31500</v>
      </c>
      <c r="BG154" s="289">
        <v>34650</v>
      </c>
      <c r="BH154" s="297">
        <v>29340</v>
      </c>
      <c r="BI154" s="297">
        <v>5310</v>
      </c>
      <c r="BJ154" s="302">
        <v>1.1809815950920246</v>
      </c>
      <c r="BK154" s="306">
        <v>31190</v>
      </c>
      <c r="BL154" s="297">
        <v>3460</v>
      </c>
      <c r="BM154" s="311">
        <v>1.1109329913433792</v>
      </c>
      <c r="BO154" s="352">
        <v>148</v>
      </c>
      <c r="BP154" s="289">
        <v>34000</v>
      </c>
      <c r="BQ154" s="289">
        <v>37400</v>
      </c>
      <c r="BR154" s="297">
        <v>29730</v>
      </c>
      <c r="BS154" s="297">
        <v>7670</v>
      </c>
      <c r="BT154" s="302">
        <v>1.2579885637403296</v>
      </c>
      <c r="BU154" s="306">
        <v>31580</v>
      </c>
      <c r="BV154" s="297">
        <v>5820</v>
      </c>
      <c r="BW154" s="311">
        <v>1.1842938568714376</v>
      </c>
      <c r="BY154" s="352">
        <v>148</v>
      </c>
      <c r="BZ154" s="289">
        <v>36500</v>
      </c>
      <c r="CA154" s="289">
        <v>40150</v>
      </c>
      <c r="CB154" s="297">
        <v>29960</v>
      </c>
      <c r="CC154" s="297">
        <v>10190</v>
      </c>
      <c r="CD154" s="302">
        <v>1.3401201602136181</v>
      </c>
      <c r="CE154" s="306">
        <v>31810</v>
      </c>
      <c r="CF154" s="297">
        <v>8340</v>
      </c>
      <c r="CG154" s="311">
        <v>1.2621817038667087</v>
      </c>
    </row>
    <row r="155" spans="5:85">
      <c r="E155" s="289">
        <v>31350</v>
      </c>
      <c r="G155" s="352">
        <v>149</v>
      </c>
      <c r="H155" s="289">
        <v>28500</v>
      </c>
      <c r="I155" s="289">
        <v>31350.000000000004</v>
      </c>
      <c r="J155" s="297">
        <v>27790</v>
      </c>
      <c r="K155" s="297">
        <v>3560.0000000000036</v>
      </c>
      <c r="L155" s="302">
        <v>1.1281036344008637</v>
      </c>
      <c r="M155" s="306">
        <v>29650</v>
      </c>
      <c r="N155" s="297">
        <v>1700.0000000000036</v>
      </c>
      <c r="O155" s="311">
        <v>1.0573355817875212</v>
      </c>
      <c r="Q155" s="352">
        <v>149</v>
      </c>
      <c r="R155" s="289">
        <v>28500</v>
      </c>
      <c r="S155" s="289">
        <v>31350.000000000004</v>
      </c>
      <c r="T155" s="297">
        <v>27800</v>
      </c>
      <c r="U155" s="297">
        <v>3550.0000000000036</v>
      </c>
      <c r="V155" s="302">
        <v>1.1276978417266188</v>
      </c>
      <c r="W155" s="306">
        <v>29660</v>
      </c>
      <c r="X155" s="297">
        <v>1690.0000000000036</v>
      </c>
      <c r="Y155" s="311">
        <v>1.0569790964261634</v>
      </c>
      <c r="AA155" s="352">
        <v>149</v>
      </c>
      <c r="AB155" s="289">
        <v>29200</v>
      </c>
      <c r="AC155" s="289">
        <v>32120.000000000004</v>
      </c>
      <c r="AD155" s="297">
        <v>29340</v>
      </c>
      <c r="AE155" s="297">
        <v>2780.0000000000036</v>
      </c>
      <c r="AF155" s="302">
        <v>1.0947511929107023</v>
      </c>
      <c r="AG155" s="306">
        <v>31200</v>
      </c>
      <c r="AH155" s="297">
        <v>920.00000000000364</v>
      </c>
      <c r="AI155" s="311">
        <v>1.0294871794871796</v>
      </c>
      <c r="AK155" s="352">
        <v>149</v>
      </c>
      <c r="AL155" s="289">
        <v>29700</v>
      </c>
      <c r="AM155" s="289">
        <v>32670.000000000004</v>
      </c>
      <c r="AN155" s="297">
        <v>29390</v>
      </c>
      <c r="AO155" s="297">
        <v>3280.0000000000036</v>
      </c>
      <c r="AP155" s="302">
        <v>1.1116025859135761</v>
      </c>
      <c r="AQ155" s="306">
        <v>31250</v>
      </c>
      <c r="AR155" s="297">
        <v>1420.0000000000036</v>
      </c>
      <c r="AS155" s="311">
        <v>1.0454400000000001</v>
      </c>
      <c r="AU155" s="352">
        <v>149</v>
      </c>
      <c r="AV155" s="289">
        <v>30700</v>
      </c>
      <c r="AW155" s="289">
        <v>33770</v>
      </c>
      <c r="AX155" s="297">
        <v>29410</v>
      </c>
      <c r="AY155" s="297">
        <v>4360</v>
      </c>
      <c r="AZ155" s="302">
        <v>1.148248894933696</v>
      </c>
      <c r="BA155" s="306">
        <v>31270</v>
      </c>
      <c r="BB155" s="297">
        <v>2500</v>
      </c>
      <c r="BC155" s="311">
        <v>1.0799488327470419</v>
      </c>
      <c r="BE155" s="352">
        <v>149</v>
      </c>
      <c r="BF155" s="289">
        <v>31700</v>
      </c>
      <c r="BG155" s="289">
        <v>34870</v>
      </c>
      <c r="BH155" s="297">
        <v>29550</v>
      </c>
      <c r="BI155" s="297">
        <v>5320</v>
      </c>
      <c r="BJ155" s="302">
        <v>1.1800338409475466</v>
      </c>
      <c r="BK155" s="306">
        <v>31410</v>
      </c>
      <c r="BL155" s="297">
        <v>3460</v>
      </c>
      <c r="BM155" s="311">
        <v>1.1101560012734797</v>
      </c>
      <c r="BO155" s="352">
        <v>149</v>
      </c>
      <c r="BP155" s="289">
        <v>34200</v>
      </c>
      <c r="BQ155" s="289">
        <v>37620</v>
      </c>
      <c r="BR155" s="297">
        <v>29940</v>
      </c>
      <c r="BS155" s="297">
        <v>7680</v>
      </c>
      <c r="BT155" s="302">
        <v>1.2565130260521042</v>
      </c>
      <c r="BU155" s="306">
        <v>31800</v>
      </c>
      <c r="BV155" s="297">
        <v>5820</v>
      </c>
      <c r="BW155" s="311">
        <v>1.1830188679245284</v>
      </c>
      <c r="BY155" s="352">
        <v>149</v>
      </c>
      <c r="BZ155" s="289">
        <v>36700</v>
      </c>
      <c r="CA155" s="289">
        <v>40370</v>
      </c>
      <c r="CB155" s="297">
        <v>30170</v>
      </c>
      <c r="CC155" s="297">
        <v>10200</v>
      </c>
      <c r="CD155" s="302">
        <v>1.3380841895923103</v>
      </c>
      <c r="CE155" s="306">
        <v>32030</v>
      </c>
      <c r="CF155" s="297">
        <v>8340</v>
      </c>
      <c r="CG155" s="311">
        <v>1.2603808929128941</v>
      </c>
    </row>
    <row r="156" spans="5:85">
      <c r="E156" s="289">
        <v>31570</v>
      </c>
      <c r="G156" s="352">
        <v>150</v>
      </c>
      <c r="H156" s="289">
        <v>28700</v>
      </c>
      <c r="I156" s="289">
        <v>31570.000000000004</v>
      </c>
      <c r="J156" s="297">
        <v>27990</v>
      </c>
      <c r="K156" s="297">
        <v>3580.0000000000036</v>
      </c>
      <c r="L156" s="302">
        <v>1.1279028224365846</v>
      </c>
      <c r="M156" s="306">
        <v>29860</v>
      </c>
      <c r="N156" s="297">
        <v>1710.0000000000036</v>
      </c>
      <c r="O156" s="311">
        <v>1.0572672471533826</v>
      </c>
      <c r="Q156" s="352">
        <v>150</v>
      </c>
      <c r="R156" s="289">
        <v>28700</v>
      </c>
      <c r="S156" s="289">
        <v>31570.000000000004</v>
      </c>
      <c r="T156" s="297">
        <v>28000</v>
      </c>
      <c r="U156" s="297">
        <v>3570.0000000000036</v>
      </c>
      <c r="V156" s="302">
        <v>1.1275000000000002</v>
      </c>
      <c r="W156" s="306">
        <v>29870</v>
      </c>
      <c r="X156" s="297">
        <v>1700.0000000000036</v>
      </c>
      <c r="Y156" s="311">
        <v>1.056913290927352</v>
      </c>
      <c r="AA156" s="352">
        <v>150</v>
      </c>
      <c r="AB156" s="289">
        <v>29400</v>
      </c>
      <c r="AC156" s="289">
        <v>32340.000000000004</v>
      </c>
      <c r="AD156" s="297">
        <v>29550</v>
      </c>
      <c r="AE156" s="297">
        <v>2790.0000000000036</v>
      </c>
      <c r="AF156" s="302">
        <v>1.0944162436548224</v>
      </c>
      <c r="AG156" s="306">
        <v>31420</v>
      </c>
      <c r="AH156" s="297">
        <v>920.00000000000364</v>
      </c>
      <c r="AI156" s="311">
        <v>1.0292807129217061</v>
      </c>
      <c r="AK156" s="352">
        <v>150</v>
      </c>
      <c r="AL156" s="289">
        <v>29900</v>
      </c>
      <c r="AM156" s="289">
        <v>32890</v>
      </c>
      <c r="AN156" s="297">
        <v>29600</v>
      </c>
      <c r="AO156" s="297">
        <v>3290</v>
      </c>
      <c r="AP156" s="302">
        <v>1.1111486486486486</v>
      </c>
      <c r="AQ156" s="306">
        <v>31470</v>
      </c>
      <c r="AR156" s="297">
        <v>1420</v>
      </c>
      <c r="AS156" s="311">
        <v>1.0451223387353035</v>
      </c>
      <c r="AU156" s="352">
        <v>150</v>
      </c>
      <c r="AV156" s="289">
        <v>30900</v>
      </c>
      <c r="AW156" s="289">
        <v>33990</v>
      </c>
      <c r="AX156" s="297">
        <v>29620</v>
      </c>
      <c r="AY156" s="297">
        <v>4370</v>
      </c>
      <c r="AZ156" s="302">
        <v>1.1475354490209317</v>
      </c>
      <c r="BA156" s="306">
        <v>31490</v>
      </c>
      <c r="BB156" s="297">
        <v>2500</v>
      </c>
      <c r="BC156" s="311">
        <v>1.0793902826294062</v>
      </c>
      <c r="BE156" s="352">
        <v>150</v>
      </c>
      <c r="BF156" s="289">
        <v>31900</v>
      </c>
      <c r="BG156" s="289">
        <v>35090</v>
      </c>
      <c r="BH156" s="297">
        <v>29760</v>
      </c>
      <c r="BI156" s="297">
        <v>5330</v>
      </c>
      <c r="BJ156" s="302">
        <v>1.1790994623655915</v>
      </c>
      <c r="BK156" s="306">
        <v>31630</v>
      </c>
      <c r="BL156" s="297">
        <v>3460</v>
      </c>
      <c r="BM156" s="311">
        <v>1.1093898197913374</v>
      </c>
      <c r="BO156" s="352">
        <v>150</v>
      </c>
      <c r="BP156" s="289">
        <v>34400</v>
      </c>
      <c r="BQ156" s="289">
        <v>37840</v>
      </c>
      <c r="BR156" s="297">
        <v>30150</v>
      </c>
      <c r="BS156" s="297">
        <v>7690</v>
      </c>
      <c r="BT156" s="302">
        <v>1.2550580431177447</v>
      </c>
      <c r="BU156" s="306">
        <v>32020</v>
      </c>
      <c r="BV156" s="297">
        <v>5820</v>
      </c>
      <c r="BW156" s="311">
        <v>1.1817613991255465</v>
      </c>
      <c r="BY156" s="352">
        <v>150</v>
      </c>
      <c r="BZ156" s="289">
        <v>36900</v>
      </c>
      <c r="CA156" s="289">
        <v>40590</v>
      </c>
      <c r="CB156" s="297">
        <v>30380</v>
      </c>
      <c r="CC156" s="297">
        <v>10210</v>
      </c>
      <c r="CD156" s="302">
        <v>1.336076366030283</v>
      </c>
      <c r="CE156" s="306">
        <v>32250</v>
      </c>
      <c r="CF156" s="297">
        <v>8340</v>
      </c>
      <c r="CG156" s="311">
        <v>1.2586046511627906</v>
      </c>
    </row>
    <row r="157" spans="5:85">
      <c r="E157" s="289">
        <v>31790</v>
      </c>
      <c r="G157" s="352">
        <v>151</v>
      </c>
      <c r="H157" s="289">
        <v>28900</v>
      </c>
      <c r="I157" s="289">
        <v>31790.000000000004</v>
      </c>
      <c r="J157" s="297">
        <v>28190</v>
      </c>
      <c r="K157" s="297">
        <v>3600.0000000000036</v>
      </c>
      <c r="L157" s="302">
        <v>1.12770485987939</v>
      </c>
      <c r="M157" s="306">
        <v>30070</v>
      </c>
      <c r="N157" s="297">
        <v>1720.0000000000036</v>
      </c>
      <c r="O157" s="311">
        <v>1.0571998669770537</v>
      </c>
      <c r="Q157" s="352">
        <v>151</v>
      </c>
      <c r="R157" s="289">
        <v>28900</v>
      </c>
      <c r="S157" s="289">
        <v>31790.000000000004</v>
      </c>
      <c r="T157" s="297">
        <v>28200</v>
      </c>
      <c r="U157" s="297">
        <v>3590.0000000000036</v>
      </c>
      <c r="V157" s="302">
        <v>1.1273049645390072</v>
      </c>
      <c r="W157" s="306">
        <v>30080</v>
      </c>
      <c r="X157" s="297">
        <v>1710.0000000000036</v>
      </c>
      <c r="Y157" s="311">
        <v>1.0568484042553192</v>
      </c>
      <c r="AA157" s="352">
        <v>151</v>
      </c>
      <c r="AB157" s="289">
        <v>29600</v>
      </c>
      <c r="AC157" s="289">
        <v>32560.000000000004</v>
      </c>
      <c r="AD157" s="297">
        <v>29760</v>
      </c>
      <c r="AE157" s="297">
        <v>2800.0000000000036</v>
      </c>
      <c r="AF157" s="302">
        <v>1.0940860215053765</v>
      </c>
      <c r="AG157" s="306">
        <v>31640</v>
      </c>
      <c r="AH157" s="297">
        <v>920.00000000000364</v>
      </c>
      <c r="AI157" s="311">
        <v>1.0290771175726929</v>
      </c>
      <c r="AK157" s="352">
        <v>151</v>
      </c>
      <c r="AL157" s="289">
        <v>30100</v>
      </c>
      <c r="AM157" s="289">
        <v>33110</v>
      </c>
      <c r="AN157" s="297">
        <v>29810</v>
      </c>
      <c r="AO157" s="297">
        <v>3300</v>
      </c>
      <c r="AP157" s="302">
        <v>1.1107011070110702</v>
      </c>
      <c r="AQ157" s="306">
        <v>31690</v>
      </c>
      <c r="AR157" s="297">
        <v>1420</v>
      </c>
      <c r="AS157" s="311">
        <v>1.0448090880403913</v>
      </c>
      <c r="AU157" s="352">
        <v>151</v>
      </c>
      <c r="AV157" s="289">
        <v>31100</v>
      </c>
      <c r="AW157" s="289">
        <v>34210</v>
      </c>
      <c r="AX157" s="297">
        <v>29830</v>
      </c>
      <c r="AY157" s="297">
        <v>4380</v>
      </c>
      <c r="AZ157" s="302">
        <v>1.1468320482735501</v>
      </c>
      <c r="BA157" s="306">
        <v>31710</v>
      </c>
      <c r="BB157" s="297">
        <v>2500</v>
      </c>
      <c r="BC157" s="311">
        <v>1.0788394828129928</v>
      </c>
      <c r="BE157" s="352">
        <v>151</v>
      </c>
      <c r="BF157" s="289">
        <v>32100</v>
      </c>
      <c r="BG157" s="289">
        <v>35310</v>
      </c>
      <c r="BH157" s="297">
        <v>29970</v>
      </c>
      <c r="BI157" s="297">
        <v>5340</v>
      </c>
      <c r="BJ157" s="302">
        <v>1.1781781781781782</v>
      </c>
      <c r="BK157" s="306">
        <v>31850</v>
      </c>
      <c r="BL157" s="297">
        <v>3460</v>
      </c>
      <c r="BM157" s="311">
        <v>1.1086342229199373</v>
      </c>
      <c r="BO157" s="352">
        <v>151</v>
      </c>
      <c r="BP157" s="289">
        <v>34600</v>
      </c>
      <c r="BQ157" s="289">
        <v>38060</v>
      </c>
      <c r="BR157" s="297">
        <v>30360</v>
      </c>
      <c r="BS157" s="297">
        <v>7700</v>
      </c>
      <c r="BT157" s="302">
        <v>1.2536231884057971</v>
      </c>
      <c r="BU157" s="306">
        <v>32240</v>
      </c>
      <c r="BV157" s="297">
        <v>5820</v>
      </c>
      <c r="BW157" s="311">
        <v>1.1805210918114144</v>
      </c>
      <c r="BY157" s="352">
        <v>151</v>
      </c>
      <c r="BZ157" s="289">
        <v>37100</v>
      </c>
      <c r="CA157" s="289">
        <v>40810</v>
      </c>
      <c r="CB157" s="297">
        <v>30590</v>
      </c>
      <c r="CC157" s="297">
        <v>10220</v>
      </c>
      <c r="CD157" s="302">
        <v>1.334096109839817</v>
      </c>
      <c r="CE157" s="306">
        <v>32470</v>
      </c>
      <c r="CF157" s="297">
        <v>8340</v>
      </c>
      <c r="CG157" s="311">
        <v>1.2568524792115798</v>
      </c>
    </row>
    <row r="158" spans="5:85">
      <c r="E158" s="289">
        <v>32010</v>
      </c>
      <c r="G158" s="352">
        <v>152</v>
      </c>
      <c r="H158" s="289">
        <v>29100</v>
      </c>
      <c r="I158" s="289">
        <v>32010.000000000004</v>
      </c>
      <c r="J158" s="297">
        <v>28390</v>
      </c>
      <c r="K158" s="297">
        <v>3620.0000000000036</v>
      </c>
      <c r="L158" s="302">
        <v>1.1275096865093344</v>
      </c>
      <c r="M158" s="306">
        <v>30280</v>
      </c>
      <c r="N158" s="297">
        <v>1730.0000000000036</v>
      </c>
      <c r="O158" s="311">
        <v>1.0571334214002643</v>
      </c>
      <c r="Q158" s="352">
        <v>152</v>
      </c>
      <c r="R158" s="289">
        <v>29100</v>
      </c>
      <c r="S158" s="289">
        <v>32010.000000000004</v>
      </c>
      <c r="T158" s="297">
        <v>28400</v>
      </c>
      <c r="U158" s="297">
        <v>3610.0000000000036</v>
      </c>
      <c r="V158" s="302">
        <v>1.1271126760563381</v>
      </c>
      <c r="W158" s="306">
        <v>30290</v>
      </c>
      <c r="X158" s="297">
        <v>1720.0000000000036</v>
      </c>
      <c r="Y158" s="311">
        <v>1.0567844172994389</v>
      </c>
      <c r="AA158" s="352">
        <v>152</v>
      </c>
      <c r="AB158" s="289">
        <v>29800</v>
      </c>
      <c r="AC158" s="289">
        <v>32780</v>
      </c>
      <c r="AD158" s="297">
        <v>29970</v>
      </c>
      <c r="AE158" s="297">
        <v>2810</v>
      </c>
      <c r="AF158" s="302">
        <v>1.0937604270937604</v>
      </c>
      <c r="AG158" s="306">
        <v>31860</v>
      </c>
      <c r="AH158" s="297">
        <v>920</v>
      </c>
      <c r="AI158" s="311">
        <v>1.0288763339610798</v>
      </c>
      <c r="AK158" s="352">
        <v>152</v>
      </c>
      <c r="AL158" s="289">
        <v>30300</v>
      </c>
      <c r="AM158" s="289">
        <v>33330</v>
      </c>
      <c r="AN158" s="297">
        <v>30010</v>
      </c>
      <c r="AO158" s="297">
        <v>3320</v>
      </c>
      <c r="AP158" s="302">
        <v>1.1106297900699766</v>
      </c>
      <c r="AQ158" s="306">
        <v>31910</v>
      </c>
      <c r="AR158" s="297">
        <v>1420</v>
      </c>
      <c r="AS158" s="311">
        <v>1.0445001566906926</v>
      </c>
      <c r="AU158" s="352">
        <v>152</v>
      </c>
      <c r="AV158" s="289">
        <v>31300</v>
      </c>
      <c r="AW158" s="289">
        <v>34430</v>
      </c>
      <c r="AX158" s="297">
        <v>30040</v>
      </c>
      <c r="AY158" s="297">
        <v>4390</v>
      </c>
      <c r="AZ158" s="302">
        <v>1.146138482023968</v>
      </c>
      <c r="BA158" s="306">
        <v>31930</v>
      </c>
      <c r="BB158" s="297">
        <v>2500</v>
      </c>
      <c r="BC158" s="311">
        <v>1.0782962730974006</v>
      </c>
      <c r="BE158" s="352">
        <v>152</v>
      </c>
      <c r="BF158" s="289">
        <v>32300</v>
      </c>
      <c r="BG158" s="289">
        <v>35530</v>
      </c>
      <c r="BH158" s="297">
        <v>30180</v>
      </c>
      <c r="BI158" s="297">
        <v>5350</v>
      </c>
      <c r="BJ158" s="302">
        <v>1.1772697150430749</v>
      </c>
      <c r="BK158" s="306">
        <v>32070</v>
      </c>
      <c r="BL158" s="297">
        <v>3460</v>
      </c>
      <c r="BM158" s="311">
        <v>1.1078889928281883</v>
      </c>
      <c r="BO158" s="352">
        <v>152</v>
      </c>
      <c r="BP158" s="289">
        <v>34800</v>
      </c>
      <c r="BQ158" s="289">
        <v>38280</v>
      </c>
      <c r="BR158" s="297">
        <v>30560</v>
      </c>
      <c r="BS158" s="297">
        <v>7720</v>
      </c>
      <c r="BT158" s="302">
        <v>1.2526178010471205</v>
      </c>
      <c r="BU158" s="306">
        <v>32460</v>
      </c>
      <c r="BV158" s="297">
        <v>5820</v>
      </c>
      <c r="BW158" s="311">
        <v>1.1792975970425139</v>
      </c>
      <c r="BY158" s="352">
        <v>152</v>
      </c>
      <c r="BZ158" s="289">
        <v>37300</v>
      </c>
      <c r="CA158" s="289">
        <v>41030</v>
      </c>
      <c r="CB158" s="297">
        <v>30800</v>
      </c>
      <c r="CC158" s="297">
        <v>10230</v>
      </c>
      <c r="CD158" s="302">
        <v>1.3321428571428571</v>
      </c>
      <c r="CE158" s="306">
        <v>32690</v>
      </c>
      <c r="CF158" s="297">
        <v>8340</v>
      </c>
      <c r="CG158" s="311">
        <v>1.2551238910981952</v>
      </c>
    </row>
    <row r="159" spans="5:85">
      <c r="E159" s="289">
        <v>32230</v>
      </c>
      <c r="G159" s="352">
        <v>153</v>
      </c>
      <c r="H159" s="289">
        <v>29300</v>
      </c>
      <c r="I159" s="289">
        <v>32230.000000000004</v>
      </c>
      <c r="J159" s="297">
        <v>28580</v>
      </c>
      <c r="K159" s="297">
        <v>3650.0000000000036</v>
      </c>
      <c r="L159" s="302">
        <v>1.127711686494052</v>
      </c>
      <c r="M159" s="306">
        <v>30490</v>
      </c>
      <c r="N159" s="297">
        <v>1740.0000000000036</v>
      </c>
      <c r="O159" s="311">
        <v>1.0570678911118401</v>
      </c>
      <c r="Q159" s="352">
        <v>153</v>
      </c>
      <c r="R159" s="289">
        <v>29300</v>
      </c>
      <c r="S159" s="289">
        <v>32230.000000000004</v>
      </c>
      <c r="T159" s="297">
        <v>28600</v>
      </c>
      <c r="U159" s="297">
        <v>3630.0000000000036</v>
      </c>
      <c r="V159" s="302">
        <v>1.1269230769230771</v>
      </c>
      <c r="W159" s="306">
        <v>30500</v>
      </c>
      <c r="X159" s="297">
        <v>1730.0000000000036</v>
      </c>
      <c r="Y159" s="311">
        <v>1.0567213114754099</v>
      </c>
      <c r="AA159" s="352">
        <v>153</v>
      </c>
      <c r="AB159" s="289">
        <v>30000</v>
      </c>
      <c r="AC159" s="289">
        <v>33000</v>
      </c>
      <c r="AD159" s="297">
        <v>30180</v>
      </c>
      <c r="AE159" s="297">
        <v>2820</v>
      </c>
      <c r="AF159" s="302">
        <v>1.0934393638170974</v>
      </c>
      <c r="AG159" s="306">
        <v>32080</v>
      </c>
      <c r="AH159" s="297">
        <v>920</v>
      </c>
      <c r="AI159" s="311">
        <v>1.0286783042394014</v>
      </c>
      <c r="AK159" s="352">
        <v>153</v>
      </c>
      <c r="AL159" s="289">
        <v>30500</v>
      </c>
      <c r="AM159" s="289">
        <v>33550</v>
      </c>
      <c r="AN159" s="297">
        <v>30220</v>
      </c>
      <c r="AO159" s="297">
        <v>3330</v>
      </c>
      <c r="AP159" s="302">
        <v>1.1101919258769026</v>
      </c>
      <c r="AQ159" s="306">
        <v>32130</v>
      </c>
      <c r="AR159" s="297">
        <v>1420</v>
      </c>
      <c r="AS159" s="311">
        <v>1.0441954559601618</v>
      </c>
      <c r="AU159" s="352">
        <v>153</v>
      </c>
      <c r="AV159" s="289">
        <v>31500</v>
      </c>
      <c r="AW159" s="289">
        <v>34650</v>
      </c>
      <c r="AX159" s="297">
        <v>30250</v>
      </c>
      <c r="AY159" s="297">
        <v>4400</v>
      </c>
      <c r="AZ159" s="302">
        <v>1.1454545454545455</v>
      </c>
      <c r="BA159" s="306">
        <v>32150</v>
      </c>
      <c r="BB159" s="297">
        <v>2500</v>
      </c>
      <c r="BC159" s="311">
        <v>1.0777604976671851</v>
      </c>
      <c r="BE159" s="352">
        <v>153</v>
      </c>
      <c r="BF159" s="289">
        <v>32500</v>
      </c>
      <c r="BG159" s="289">
        <v>35750</v>
      </c>
      <c r="BH159" s="297">
        <v>30390</v>
      </c>
      <c r="BI159" s="297">
        <v>5360</v>
      </c>
      <c r="BJ159" s="302">
        <v>1.1763738071734122</v>
      </c>
      <c r="BK159" s="306">
        <v>32290</v>
      </c>
      <c r="BL159" s="297">
        <v>3460</v>
      </c>
      <c r="BM159" s="311">
        <v>1.1071539176215546</v>
      </c>
      <c r="BO159" s="352">
        <v>153</v>
      </c>
      <c r="BP159" s="289">
        <v>35000</v>
      </c>
      <c r="BQ159" s="289">
        <v>38500</v>
      </c>
      <c r="BR159" s="297">
        <v>30770</v>
      </c>
      <c r="BS159" s="297">
        <v>7730</v>
      </c>
      <c r="BT159" s="302">
        <v>1.2512187195320117</v>
      </c>
      <c r="BU159" s="306">
        <v>32680</v>
      </c>
      <c r="BV159" s="297">
        <v>5820</v>
      </c>
      <c r="BW159" s="311">
        <v>1.1780905752753978</v>
      </c>
      <c r="BY159" s="352">
        <v>153</v>
      </c>
      <c r="BZ159" s="289">
        <v>37500</v>
      </c>
      <c r="CA159" s="289">
        <v>41250</v>
      </c>
      <c r="CB159" s="297">
        <v>31000</v>
      </c>
      <c r="CC159" s="297">
        <v>10250</v>
      </c>
      <c r="CD159" s="302">
        <v>1.3306451612903225</v>
      </c>
      <c r="CE159" s="306">
        <v>32910</v>
      </c>
      <c r="CF159" s="297">
        <v>8340</v>
      </c>
      <c r="CG159" s="311">
        <v>1.2534184138559707</v>
      </c>
    </row>
    <row r="160" spans="5:85">
      <c r="E160" s="289">
        <v>32450</v>
      </c>
      <c r="G160" s="352">
        <v>154</v>
      </c>
      <c r="H160" s="289">
        <v>29500</v>
      </c>
      <c r="I160" s="289">
        <v>32450.000000000004</v>
      </c>
      <c r="J160" s="297">
        <v>28780</v>
      </c>
      <c r="K160" s="297">
        <v>3670.0000000000036</v>
      </c>
      <c r="L160" s="302">
        <v>1.1275191104933984</v>
      </c>
      <c r="M160" s="306">
        <v>30700</v>
      </c>
      <c r="N160" s="297">
        <v>1750.0000000000036</v>
      </c>
      <c r="O160" s="311">
        <v>1.0570032573289903</v>
      </c>
      <c r="Q160" s="352">
        <v>154</v>
      </c>
      <c r="R160" s="289">
        <v>29500</v>
      </c>
      <c r="S160" s="289">
        <v>32450.000000000004</v>
      </c>
      <c r="T160" s="297">
        <v>28790</v>
      </c>
      <c r="U160" s="297">
        <v>3660.0000000000036</v>
      </c>
      <c r="V160" s="302">
        <v>1.1271274748176452</v>
      </c>
      <c r="W160" s="306">
        <v>30710</v>
      </c>
      <c r="X160" s="297">
        <v>1740.0000000000036</v>
      </c>
      <c r="Y160" s="311">
        <v>1.0566590687072617</v>
      </c>
      <c r="AA160" s="352">
        <v>154</v>
      </c>
      <c r="AB160" s="289">
        <v>30200</v>
      </c>
      <c r="AC160" s="289">
        <v>33220</v>
      </c>
      <c r="AD160" s="297">
        <v>30390</v>
      </c>
      <c r="AE160" s="297">
        <v>2830</v>
      </c>
      <c r="AF160" s="302">
        <v>1.0931227377426784</v>
      </c>
      <c r="AG160" s="306">
        <v>32300</v>
      </c>
      <c r="AH160" s="297">
        <v>920</v>
      </c>
      <c r="AI160" s="311">
        <v>1.028482972136223</v>
      </c>
      <c r="AK160" s="352">
        <v>154</v>
      </c>
      <c r="AL160" s="289">
        <v>30700</v>
      </c>
      <c r="AM160" s="289">
        <v>33770</v>
      </c>
      <c r="AN160" s="297">
        <v>30430</v>
      </c>
      <c r="AO160" s="297">
        <v>3340</v>
      </c>
      <c r="AP160" s="302">
        <v>1.1097601051593822</v>
      </c>
      <c r="AQ160" s="306">
        <v>32350</v>
      </c>
      <c r="AR160" s="297">
        <v>1420</v>
      </c>
      <c r="AS160" s="311">
        <v>1.0438948995363215</v>
      </c>
      <c r="AU160" s="352">
        <v>154</v>
      </c>
      <c r="AV160" s="289">
        <v>31700</v>
      </c>
      <c r="AW160" s="289">
        <v>34870</v>
      </c>
      <c r="AX160" s="297">
        <v>30450</v>
      </c>
      <c r="AY160" s="297">
        <v>4420</v>
      </c>
      <c r="AZ160" s="302">
        <v>1.1451559934318556</v>
      </c>
      <c r="BA160" s="306">
        <v>32370</v>
      </c>
      <c r="BB160" s="297">
        <v>2500</v>
      </c>
      <c r="BC160" s="311">
        <v>1.0772320049428483</v>
      </c>
      <c r="BE160" s="352">
        <v>154</v>
      </c>
      <c r="BF160" s="289">
        <v>32700</v>
      </c>
      <c r="BG160" s="289">
        <v>35970</v>
      </c>
      <c r="BH160" s="297">
        <v>30600</v>
      </c>
      <c r="BI160" s="297">
        <v>5370</v>
      </c>
      <c r="BJ160" s="302">
        <v>1.1754901960784314</v>
      </c>
      <c r="BK160" s="306">
        <v>32510</v>
      </c>
      <c r="BL160" s="297">
        <v>3460</v>
      </c>
      <c r="BM160" s="311">
        <v>1.1064287911411874</v>
      </c>
      <c r="BO160" s="352">
        <v>154</v>
      </c>
      <c r="BP160" s="289">
        <v>35200</v>
      </c>
      <c r="BQ160" s="289">
        <v>38720</v>
      </c>
      <c r="BR160" s="297">
        <v>30980</v>
      </c>
      <c r="BS160" s="297">
        <v>7740</v>
      </c>
      <c r="BT160" s="302">
        <v>1.249838605551969</v>
      </c>
      <c r="BU160" s="306">
        <v>32900</v>
      </c>
      <c r="BV160" s="297">
        <v>5820</v>
      </c>
      <c r="BW160" s="311">
        <v>1.1768996960486322</v>
      </c>
      <c r="BY160" s="352">
        <v>154</v>
      </c>
      <c r="BZ160" s="289">
        <v>37700</v>
      </c>
      <c r="CA160" s="289">
        <v>41470</v>
      </c>
      <c r="CB160" s="297">
        <v>31210</v>
      </c>
      <c r="CC160" s="297">
        <v>10260</v>
      </c>
      <c r="CD160" s="302">
        <v>1.3287407882089075</v>
      </c>
      <c r="CE160" s="306">
        <v>33130</v>
      </c>
      <c r="CF160" s="297">
        <v>8340</v>
      </c>
      <c r="CG160" s="311">
        <v>1.2517355870811953</v>
      </c>
    </row>
    <row r="161" spans="5:85">
      <c r="E161" s="289">
        <v>32670</v>
      </c>
      <c r="G161" s="352">
        <v>155</v>
      </c>
      <c r="H161" s="289">
        <v>29700</v>
      </c>
      <c r="I161" s="289">
        <v>32670.000000000004</v>
      </c>
      <c r="J161" s="297">
        <v>28980</v>
      </c>
      <c r="K161" s="297">
        <v>3690.0000000000036</v>
      </c>
      <c r="L161" s="302">
        <v>1.127329192546584</v>
      </c>
      <c r="M161" s="306">
        <v>30910</v>
      </c>
      <c r="N161" s="297">
        <v>1760.0000000000036</v>
      </c>
      <c r="O161" s="311">
        <v>1.0569395017793595</v>
      </c>
      <c r="Q161" s="352">
        <v>155</v>
      </c>
      <c r="R161" s="289">
        <v>29700</v>
      </c>
      <c r="S161" s="289">
        <v>32670.000000000004</v>
      </c>
      <c r="T161" s="297">
        <v>28990</v>
      </c>
      <c r="U161" s="297">
        <v>3680.0000000000036</v>
      </c>
      <c r="V161" s="302">
        <v>1.1269403242497413</v>
      </c>
      <c r="W161" s="306">
        <v>30920</v>
      </c>
      <c r="X161" s="297">
        <v>1750.0000000000036</v>
      </c>
      <c r="Y161" s="311">
        <v>1.0565976714100906</v>
      </c>
      <c r="AA161" s="352">
        <v>155</v>
      </c>
      <c r="AB161" s="289">
        <v>30400</v>
      </c>
      <c r="AC161" s="289">
        <v>33440</v>
      </c>
      <c r="AD161" s="297">
        <v>30600</v>
      </c>
      <c r="AE161" s="297">
        <v>2840</v>
      </c>
      <c r="AF161" s="302">
        <v>1.0928104575163398</v>
      </c>
      <c r="AG161" s="306">
        <v>32520</v>
      </c>
      <c r="AH161" s="297">
        <v>920</v>
      </c>
      <c r="AI161" s="311">
        <v>1.0282902829028291</v>
      </c>
      <c r="AK161" s="352">
        <v>155</v>
      </c>
      <c r="AL161" s="289">
        <v>30900</v>
      </c>
      <c r="AM161" s="289">
        <v>33990</v>
      </c>
      <c r="AN161" s="297">
        <v>30640</v>
      </c>
      <c r="AO161" s="297">
        <v>3350</v>
      </c>
      <c r="AP161" s="302">
        <v>1.1093342036553524</v>
      </c>
      <c r="AQ161" s="306">
        <v>32570</v>
      </c>
      <c r="AR161" s="297">
        <v>1420</v>
      </c>
      <c r="AS161" s="311">
        <v>1.0435984034387473</v>
      </c>
      <c r="AU161" s="352">
        <v>155</v>
      </c>
      <c r="AV161" s="289">
        <v>31900</v>
      </c>
      <c r="AW161" s="289">
        <v>35090</v>
      </c>
      <c r="AX161" s="297">
        <v>30660</v>
      </c>
      <c r="AY161" s="297">
        <v>4430</v>
      </c>
      <c r="AZ161" s="302">
        <v>1.144487932159165</v>
      </c>
      <c r="BA161" s="306">
        <v>32590</v>
      </c>
      <c r="BB161" s="297">
        <v>2500</v>
      </c>
      <c r="BC161" s="311">
        <v>1.0767106474378643</v>
      </c>
      <c r="BE161" s="352">
        <v>155</v>
      </c>
      <c r="BF161" s="289">
        <v>32900</v>
      </c>
      <c r="BG161" s="289">
        <v>36190</v>
      </c>
      <c r="BH161" s="297">
        <v>30810</v>
      </c>
      <c r="BI161" s="297">
        <v>5380</v>
      </c>
      <c r="BJ161" s="302">
        <v>1.1746186303148329</v>
      </c>
      <c r="BK161" s="306">
        <v>32730</v>
      </c>
      <c r="BL161" s="297">
        <v>3460</v>
      </c>
      <c r="BM161" s="311">
        <v>1.1057134127711579</v>
      </c>
      <c r="BO161" s="352">
        <v>155</v>
      </c>
      <c r="BP161" s="289">
        <v>35400</v>
      </c>
      <c r="BQ161" s="289">
        <v>38940</v>
      </c>
      <c r="BR161" s="297">
        <v>31190</v>
      </c>
      <c r="BS161" s="297">
        <v>7750</v>
      </c>
      <c r="BT161" s="302">
        <v>1.248477075985893</v>
      </c>
      <c r="BU161" s="306">
        <v>33120</v>
      </c>
      <c r="BV161" s="297">
        <v>5820</v>
      </c>
      <c r="BW161" s="311">
        <v>1.1757246376811594</v>
      </c>
      <c r="BY161" s="352">
        <v>155</v>
      </c>
      <c r="BZ161" s="289">
        <v>37900</v>
      </c>
      <c r="CA161" s="289">
        <v>41690</v>
      </c>
      <c r="CB161" s="297">
        <v>31420</v>
      </c>
      <c r="CC161" s="297">
        <v>10270</v>
      </c>
      <c r="CD161" s="302">
        <v>1.326861871419478</v>
      </c>
      <c r="CE161" s="306">
        <v>33350</v>
      </c>
      <c r="CF161" s="297">
        <v>8340</v>
      </c>
      <c r="CG161" s="311">
        <v>1.2500749625187406</v>
      </c>
    </row>
    <row r="162" spans="5:85">
      <c r="E162" s="289">
        <v>32890</v>
      </c>
      <c r="G162" s="352">
        <v>156</v>
      </c>
      <c r="H162" s="289">
        <v>29900</v>
      </c>
      <c r="I162" s="289">
        <v>32890</v>
      </c>
      <c r="J162" s="297">
        <v>29180</v>
      </c>
      <c r="K162" s="297">
        <v>3710</v>
      </c>
      <c r="L162" s="302">
        <v>1.1271418779986293</v>
      </c>
      <c r="M162" s="306">
        <v>31110</v>
      </c>
      <c r="N162" s="297">
        <v>1780</v>
      </c>
      <c r="O162" s="311">
        <v>1.0572163291546126</v>
      </c>
      <c r="Q162" s="352">
        <v>156</v>
      </c>
      <c r="R162" s="289">
        <v>29900</v>
      </c>
      <c r="S162" s="289">
        <v>32890</v>
      </c>
      <c r="T162" s="297">
        <v>29190</v>
      </c>
      <c r="U162" s="297">
        <v>3700</v>
      </c>
      <c r="V162" s="302">
        <v>1.1267557382665296</v>
      </c>
      <c r="W162" s="306">
        <v>31130</v>
      </c>
      <c r="X162" s="297">
        <v>1760</v>
      </c>
      <c r="Y162" s="311">
        <v>1.0565371024734982</v>
      </c>
      <c r="AA162" s="352">
        <v>156</v>
      </c>
      <c r="AB162" s="289">
        <v>30600</v>
      </c>
      <c r="AC162" s="289">
        <v>33660</v>
      </c>
      <c r="AD162" s="297">
        <v>30810</v>
      </c>
      <c r="AE162" s="297">
        <v>2850</v>
      </c>
      <c r="AF162" s="302">
        <v>1.0925024342745862</v>
      </c>
      <c r="AG162" s="306">
        <v>32740</v>
      </c>
      <c r="AH162" s="297">
        <v>920</v>
      </c>
      <c r="AI162" s="311">
        <v>1.0281001832620646</v>
      </c>
      <c r="AK162" s="352">
        <v>156</v>
      </c>
      <c r="AL162" s="289">
        <v>31100</v>
      </c>
      <c r="AM162" s="289">
        <v>34210</v>
      </c>
      <c r="AN162" s="297">
        <v>30850</v>
      </c>
      <c r="AO162" s="297">
        <v>3360</v>
      </c>
      <c r="AP162" s="302">
        <v>1.1089141004862237</v>
      </c>
      <c r="AQ162" s="306">
        <v>32790</v>
      </c>
      <c r="AR162" s="297">
        <v>1420</v>
      </c>
      <c r="AS162" s="311">
        <v>1.0433058859408357</v>
      </c>
      <c r="AU162" s="352">
        <v>156</v>
      </c>
      <c r="AV162" s="289">
        <v>32100</v>
      </c>
      <c r="AW162" s="289">
        <v>35310</v>
      </c>
      <c r="AX162" s="297">
        <v>30870</v>
      </c>
      <c r="AY162" s="297">
        <v>4440</v>
      </c>
      <c r="AZ162" s="302">
        <v>1.1438289601554907</v>
      </c>
      <c r="BA162" s="306">
        <v>32810</v>
      </c>
      <c r="BB162" s="297">
        <v>2500</v>
      </c>
      <c r="BC162" s="311">
        <v>1.076196281621457</v>
      </c>
      <c r="BE162" s="352">
        <v>156</v>
      </c>
      <c r="BF162" s="289">
        <v>33100</v>
      </c>
      <c r="BG162" s="289">
        <v>36410</v>
      </c>
      <c r="BH162" s="297">
        <v>31020</v>
      </c>
      <c r="BI162" s="297">
        <v>5390</v>
      </c>
      <c r="BJ162" s="302">
        <v>1.1737588652482269</v>
      </c>
      <c r="BK162" s="306">
        <v>32950</v>
      </c>
      <c r="BL162" s="297">
        <v>3460</v>
      </c>
      <c r="BM162" s="311">
        <v>1.1050075872534142</v>
      </c>
      <c r="BO162" s="352">
        <v>156</v>
      </c>
      <c r="BP162" s="289">
        <v>35600</v>
      </c>
      <c r="BQ162" s="289">
        <v>39160</v>
      </c>
      <c r="BR162" s="297">
        <v>31400</v>
      </c>
      <c r="BS162" s="297">
        <v>7760</v>
      </c>
      <c r="BT162" s="302">
        <v>1.2471337579617834</v>
      </c>
      <c r="BU162" s="306">
        <v>33340</v>
      </c>
      <c r="BV162" s="297">
        <v>5820</v>
      </c>
      <c r="BW162" s="311">
        <v>1.1745650869826034</v>
      </c>
      <c r="BY162" s="352">
        <v>156</v>
      </c>
      <c r="BZ162" s="289">
        <v>38100</v>
      </c>
      <c r="CA162" s="289">
        <v>41910</v>
      </c>
      <c r="CB162" s="297">
        <v>31630</v>
      </c>
      <c r="CC162" s="297">
        <v>10280</v>
      </c>
      <c r="CD162" s="302">
        <v>1.3250079038887133</v>
      </c>
      <c r="CE162" s="306">
        <v>33570</v>
      </c>
      <c r="CF162" s="297">
        <v>8340</v>
      </c>
      <c r="CG162" s="311">
        <v>1.2484361036639857</v>
      </c>
    </row>
    <row r="163" spans="5:85">
      <c r="E163" s="289">
        <v>33110</v>
      </c>
      <c r="G163" s="352">
        <v>157</v>
      </c>
      <c r="H163" s="289">
        <v>30100</v>
      </c>
      <c r="I163" s="289">
        <v>33110</v>
      </c>
      <c r="J163" s="297">
        <v>29380</v>
      </c>
      <c r="K163" s="297">
        <v>3730</v>
      </c>
      <c r="L163" s="302">
        <v>1.1269571136827774</v>
      </c>
      <c r="M163" s="306">
        <v>31320</v>
      </c>
      <c r="N163" s="297">
        <v>1790</v>
      </c>
      <c r="O163" s="311">
        <v>1.0571519795657727</v>
      </c>
      <c r="Q163" s="352">
        <v>157</v>
      </c>
      <c r="R163" s="289">
        <v>30100</v>
      </c>
      <c r="S163" s="289">
        <v>33110</v>
      </c>
      <c r="T163" s="297">
        <v>29390</v>
      </c>
      <c r="U163" s="297">
        <v>3720</v>
      </c>
      <c r="V163" s="302">
        <v>1.1265736645117388</v>
      </c>
      <c r="W163" s="306">
        <v>31330</v>
      </c>
      <c r="X163" s="297">
        <v>1780</v>
      </c>
      <c r="Y163" s="311">
        <v>1.056814554739866</v>
      </c>
      <c r="AA163" s="352">
        <v>157</v>
      </c>
      <c r="AB163" s="289">
        <v>30800</v>
      </c>
      <c r="AC163" s="289">
        <v>33880</v>
      </c>
      <c r="AD163" s="297">
        <v>31020</v>
      </c>
      <c r="AE163" s="297">
        <v>2860</v>
      </c>
      <c r="AF163" s="302">
        <v>1.0921985815602837</v>
      </c>
      <c r="AG163" s="306">
        <v>32960</v>
      </c>
      <c r="AH163" s="297">
        <v>920</v>
      </c>
      <c r="AI163" s="311">
        <v>1.0279126213592233</v>
      </c>
      <c r="AK163" s="352">
        <v>157</v>
      </c>
      <c r="AL163" s="289">
        <v>31300</v>
      </c>
      <c r="AM163" s="289">
        <v>34430</v>
      </c>
      <c r="AN163" s="297">
        <v>31060</v>
      </c>
      <c r="AO163" s="297">
        <v>3370</v>
      </c>
      <c r="AP163" s="302">
        <v>1.1084996780424985</v>
      </c>
      <c r="AQ163" s="306">
        <v>33010</v>
      </c>
      <c r="AR163" s="297">
        <v>1420</v>
      </c>
      <c r="AS163" s="311">
        <v>1.0430172674946985</v>
      </c>
      <c r="AU163" s="352">
        <v>157</v>
      </c>
      <c r="AV163" s="289">
        <v>32300</v>
      </c>
      <c r="AW163" s="289">
        <v>35530</v>
      </c>
      <c r="AX163" s="297">
        <v>31080</v>
      </c>
      <c r="AY163" s="297">
        <v>4450</v>
      </c>
      <c r="AZ163" s="302">
        <v>1.1431788931788931</v>
      </c>
      <c r="BA163" s="306">
        <v>33030</v>
      </c>
      <c r="BB163" s="297">
        <v>2500</v>
      </c>
      <c r="BC163" s="311">
        <v>1.0756887677868605</v>
      </c>
      <c r="BE163" s="352">
        <v>157</v>
      </c>
      <c r="BF163" s="289">
        <v>33300</v>
      </c>
      <c r="BG163" s="289">
        <v>36630</v>
      </c>
      <c r="BH163" s="297">
        <v>31220</v>
      </c>
      <c r="BI163" s="297">
        <v>5410</v>
      </c>
      <c r="BJ163" s="302">
        <v>1.1732863549007047</v>
      </c>
      <c r="BK163" s="306">
        <v>33170</v>
      </c>
      <c r="BL163" s="297">
        <v>3460</v>
      </c>
      <c r="BM163" s="311">
        <v>1.1043111245100994</v>
      </c>
      <c r="BO163" s="352">
        <v>157</v>
      </c>
      <c r="BP163" s="289">
        <v>35800</v>
      </c>
      <c r="BQ163" s="289">
        <v>39380</v>
      </c>
      <c r="BR163" s="297">
        <v>31610</v>
      </c>
      <c r="BS163" s="297">
        <v>7770</v>
      </c>
      <c r="BT163" s="302">
        <v>1.2458082885162922</v>
      </c>
      <c r="BU163" s="306">
        <v>33560</v>
      </c>
      <c r="BV163" s="297">
        <v>5820</v>
      </c>
      <c r="BW163" s="311">
        <v>1.1734207389749702</v>
      </c>
      <c r="BY163" s="352">
        <v>157</v>
      </c>
      <c r="BZ163" s="289">
        <v>38300</v>
      </c>
      <c r="CA163" s="289">
        <v>42130</v>
      </c>
      <c r="CB163" s="297">
        <v>31840</v>
      </c>
      <c r="CC163" s="297">
        <v>10290</v>
      </c>
      <c r="CD163" s="302">
        <v>1.323178391959799</v>
      </c>
      <c r="CE163" s="306">
        <v>33790</v>
      </c>
      <c r="CF163" s="297">
        <v>8340</v>
      </c>
      <c r="CG163" s="311">
        <v>1.24681858538029</v>
      </c>
    </row>
    <row r="164" spans="5:85">
      <c r="E164" s="289">
        <v>33330</v>
      </c>
      <c r="G164" s="352">
        <v>158</v>
      </c>
      <c r="H164" s="289">
        <v>30300</v>
      </c>
      <c r="I164" s="289">
        <v>33330</v>
      </c>
      <c r="J164" s="297">
        <v>29570</v>
      </c>
      <c r="K164" s="297">
        <v>3760</v>
      </c>
      <c r="L164" s="302">
        <v>1.1271559012512682</v>
      </c>
      <c r="M164" s="306">
        <v>31530</v>
      </c>
      <c r="N164" s="297">
        <v>1800</v>
      </c>
      <c r="O164" s="311">
        <v>1.0570884871550903</v>
      </c>
      <c r="Q164" s="352">
        <v>158</v>
      </c>
      <c r="R164" s="289">
        <v>30300</v>
      </c>
      <c r="S164" s="289">
        <v>33330</v>
      </c>
      <c r="T164" s="297">
        <v>29590</v>
      </c>
      <c r="U164" s="297">
        <v>3740</v>
      </c>
      <c r="V164" s="302">
        <v>1.1263940520446096</v>
      </c>
      <c r="W164" s="306">
        <v>31540</v>
      </c>
      <c r="X164" s="297">
        <v>1790</v>
      </c>
      <c r="Y164" s="311">
        <v>1.0567533291058973</v>
      </c>
      <c r="AA164" s="352">
        <v>158</v>
      </c>
      <c r="AB164" s="289">
        <v>31000</v>
      </c>
      <c r="AC164" s="289">
        <v>34100</v>
      </c>
      <c r="AD164" s="297">
        <v>31220</v>
      </c>
      <c r="AE164" s="297">
        <v>2880</v>
      </c>
      <c r="AF164" s="302">
        <v>1.0922485586162716</v>
      </c>
      <c r="AG164" s="306">
        <v>33180</v>
      </c>
      <c r="AH164" s="297">
        <v>920</v>
      </c>
      <c r="AI164" s="311">
        <v>1.0277275467148885</v>
      </c>
      <c r="AK164" s="352">
        <v>158</v>
      </c>
      <c r="AL164" s="289">
        <v>31500</v>
      </c>
      <c r="AM164" s="289">
        <v>34650</v>
      </c>
      <c r="AN164" s="297">
        <v>31270</v>
      </c>
      <c r="AO164" s="297">
        <v>3380</v>
      </c>
      <c r="AP164" s="302">
        <v>1.1080908218740007</v>
      </c>
      <c r="AQ164" s="306">
        <v>33230</v>
      </c>
      <c r="AR164" s="297">
        <v>1420</v>
      </c>
      <c r="AS164" s="311">
        <v>1.0427324706590431</v>
      </c>
      <c r="AU164" s="352">
        <v>158</v>
      </c>
      <c r="AV164" s="289">
        <v>32500</v>
      </c>
      <c r="AW164" s="289">
        <v>35750</v>
      </c>
      <c r="AX164" s="297">
        <v>31290</v>
      </c>
      <c r="AY164" s="297">
        <v>4460</v>
      </c>
      <c r="AZ164" s="302">
        <v>1.142537551933525</v>
      </c>
      <c r="BA164" s="306">
        <v>33250</v>
      </c>
      <c r="BB164" s="297">
        <v>2500</v>
      </c>
      <c r="BC164" s="311">
        <v>1.0751879699248121</v>
      </c>
      <c r="BE164" s="352">
        <v>158</v>
      </c>
      <c r="BF164" s="289">
        <v>33500</v>
      </c>
      <c r="BG164" s="289">
        <v>36850</v>
      </c>
      <c r="BH164" s="297">
        <v>31430</v>
      </c>
      <c r="BI164" s="297">
        <v>5420</v>
      </c>
      <c r="BJ164" s="302">
        <v>1.172446706967865</v>
      </c>
      <c r="BK164" s="306">
        <v>33390</v>
      </c>
      <c r="BL164" s="297">
        <v>3460</v>
      </c>
      <c r="BM164" s="311">
        <v>1.1036238394728961</v>
      </c>
      <c r="BO164" s="352">
        <v>158</v>
      </c>
      <c r="BP164" s="289">
        <v>36000</v>
      </c>
      <c r="BQ164" s="289">
        <v>39600</v>
      </c>
      <c r="BR164" s="297">
        <v>31820</v>
      </c>
      <c r="BS164" s="297">
        <v>7780</v>
      </c>
      <c r="BT164" s="302">
        <v>1.2445003142677562</v>
      </c>
      <c r="BU164" s="306">
        <v>33780</v>
      </c>
      <c r="BV164" s="297">
        <v>5820</v>
      </c>
      <c r="BW164" s="311">
        <v>1.1722912966252221</v>
      </c>
      <c r="BY164" s="352">
        <v>158</v>
      </c>
      <c r="BZ164" s="289">
        <v>38500</v>
      </c>
      <c r="CA164" s="289">
        <v>42350</v>
      </c>
      <c r="CB164" s="297">
        <v>32050</v>
      </c>
      <c r="CC164" s="297">
        <v>10300</v>
      </c>
      <c r="CD164" s="302">
        <v>1.3213728549141965</v>
      </c>
      <c r="CE164" s="306">
        <v>34010</v>
      </c>
      <c r="CF164" s="297">
        <v>8340</v>
      </c>
      <c r="CG164" s="311">
        <v>1.2452219935313142</v>
      </c>
    </row>
    <row r="165" spans="5:85">
      <c r="E165" s="289">
        <v>33550</v>
      </c>
      <c r="G165" s="352">
        <v>159</v>
      </c>
      <c r="H165" s="289">
        <v>30500</v>
      </c>
      <c r="I165" s="289">
        <v>33550</v>
      </c>
      <c r="J165" s="297">
        <v>29770</v>
      </c>
      <c r="K165" s="297">
        <v>3780</v>
      </c>
      <c r="L165" s="302">
        <v>1.1269734632180046</v>
      </c>
      <c r="M165" s="306">
        <v>31740</v>
      </c>
      <c r="N165" s="297">
        <v>1810</v>
      </c>
      <c r="O165" s="311">
        <v>1.0570258349086326</v>
      </c>
      <c r="Q165" s="352">
        <v>159</v>
      </c>
      <c r="R165" s="289">
        <v>30500</v>
      </c>
      <c r="S165" s="289">
        <v>33550</v>
      </c>
      <c r="T165" s="297">
        <v>29780</v>
      </c>
      <c r="U165" s="297">
        <v>3770</v>
      </c>
      <c r="V165" s="302">
        <v>1.1265950302216252</v>
      </c>
      <c r="W165" s="306">
        <v>31750</v>
      </c>
      <c r="X165" s="297">
        <v>1800</v>
      </c>
      <c r="Y165" s="311">
        <v>1.0566929133858267</v>
      </c>
      <c r="AA165" s="352">
        <v>159</v>
      </c>
      <c r="AB165" s="289">
        <v>31200</v>
      </c>
      <c r="AC165" s="289">
        <v>34320</v>
      </c>
      <c r="AD165" s="297">
        <v>31430</v>
      </c>
      <c r="AE165" s="297">
        <v>2890</v>
      </c>
      <c r="AF165" s="302">
        <v>1.0919503658924594</v>
      </c>
      <c r="AG165" s="306">
        <v>33400</v>
      </c>
      <c r="AH165" s="297">
        <v>920</v>
      </c>
      <c r="AI165" s="311">
        <v>1.0275449101796408</v>
      </c>
      <c r="AK165" s="352">
        <v>159</v>
      </c>
      <c r="AL165" s="289">
        <v>31700</v>
      </c>
      <c r="AM165" s="289">
        <v>34870</v>
      </c>
      <c r="AN165" s="297">
        <v>31480</v>
      </c>
      <c r="AO165" s="297">
        <v>3390</v>
      </c>
      <c r="AP165" s="302">
        <v>1.107687420584498</v>
      </c>
      <c r="AQ165" s="306">
        <v>33450</v>
      </c>
      <c r="AR165" s="297">
        <v>1420</v>
      </c>
      <c r="AS165" s="311">
        <v>1.0424514200298953</v>
      </c>
      <c r="AU165" s="352">
        <v>159</v>
      </c>
      <c r="AV165" s="289">
        <v>32700</v>
      </c>
      <c r="AW165" s="289">
        <v>35970</v>
      </c>
      <c r="AX165" s="297">
        <v>31500</v>
      </c>
      <c r="AY165" s="297">
        <v>4470</v>
      </c>
      <c r="AZ165" s="302">
        <v>1.141904761904762</v>
      </c>
      <c r="BA165" s="306">
        <v>33470</v>
      </c>
      <c r="BB165" s="297">
        <v>2500</v>
      </c>
      <c r="BC165" s="311">
        <v>1.0746937556020317</v>
      </c>
      <c r="BE165" s="352">
        <v>159</v>
      </c>
      <c r="BF165" s="289">
        <v>33700</v>
      </c>
      <c r="BG165" s="289">
        <v>37070</v>
      </c>
      <c r="BH165" s="297">
        <v>31640</v>
      </c>
      <c r="BI165" s="297">
        <v>5430</v>
      </c>
      <c r="BJ165" s="302">
        <v>1.1716182048040455</v>
      </c>
      <c r="BK165" s="306">
        <v>33610</v>
      </c>
      <c r="BL165" s="297">
        <v>3460</v>
      </c>
      <c r="BM165" s="311">
        <v>1.1029455519190716</v>
      </c>
      <c r="BO165" s="352">
        <v>159</v>
      </c>
      <c r="BP165" s="289">
        <v>36200</v>
      </c>
      <c r="BQ165" s="289">
        <v>39820</v>
      </c>
      <c r="BR165" s="297">
        <v>32030</v>
      </c>
      <c r="BS165" s="297">
        <v>7790</v>
      </c>
      <c r="BT165" s="302">
        <v>1.2432094911020919</v>
      </c>
      <c r="BU165" s="306">
        <v>34000</v>
      </c>
      <c r="BV165" s="297">
        <v>5820</v>
      </c>
      <c r="BW165" s="311">
        <v>1.1711764705882353</v>
      </c>
      <c r="BY165" s="352">
        <v>159</v>
      </c>
      <c r="BZ165" s="289">
        <v>38700</v>
      </c>
      <c r="CA165" s="289">
        <v>42570</v>
      </c>
      <c r="CB165" s="297">
        <v>32260</v>
      </c>
      <c r="CC165" s="297">
        <v>10310</v>
      </c>
      <c r="CD165" s="302">
        <v>1.319590824550527</v>
      </c>
      <c r="CE165" s="306">
        <v>34230</v>
      </c>
      <c r="CF165" s="297">
        <v>8340</v>
      </c>
      <c r="CG165" s="311">
        <v>1.2436459246275198</v>
      </c>
    </row>
    <row r="166" spans="5:85">
      <c r="E166" s="289">
        <v>33770</v>
      </c>
      <c r="G166" s="352">
        <v>160</v>
      </c>
      <c r="H166" s="289">
        <v>30700</v>
      </c>
      <c r="I166" s="289">
        <v>33770</v>
      </c>
      <c r="J166" s="297">
        <v>29970</v>
      </c>
      <c r="K166" s="297">
        <v>3800</v>
      </c>
      <c r="L166" s="302">
        <v>1.1267934601267935</v>
      </c>
      <c r="M166" s="306">
        <v>31950</v>
      </c>
      <c r="N166" s="297">
        <v>1820</v>
      </c>
      <c r="O166" s="311">
        <v>1.0569640062597809</v>
      </c>
      <c r="Q166" s="352">
        <v>160</v>
      </c>
      <c r="R166" s="289">
        <v>30700</v>
      </c>
      <c r="S166" s="289">
        <v>33770</v>
      </c>
      <c r="T166" s="297">
        <v>29980</v>
      </c>
      <c r="U166" s="297">
        <v>3790</v>
      </c>
      <c r="V166" s="302">
        <v>1.1264176117411608</v>
      </c>
      <c r="W166" s="306">
        <v>31960</v>
      </c>
      <c r="X166" s="297">
        <v>1810</v>
      </c>
      <c r="Y166" s="311">
        <v>1.0566332916145182</v>
      </c>
      <c r="AA166" s="352">
        <v>160</v>
      </c>
      <c r="AB166" s="289">
        <v>31400</v>
      </c>
      <c r="AC166" s="289">
        <v>34540</v>
      </c>
      <c r="AD166" s="297">
        <v>31640</v>
      </c>
      <c r="AE166" s="297">
        <v>2900</v>
      </c>
      <c r="AF166" s="302">
        <v>1.0916561314791404</v>
      </c>
      <c r="AG166" s="306">
        <v>33620</v>
      </c>
      <c r="AH166" s="297">
        <v>920</v>
      </c>
      <c r="AI166" s="311">
        <v>1.0273646638905414</v>
      </c>
      <c r="AK166" s="352">
        <v>160</v>
      </c>
      <c r="AL166" s="289">
        <v>31900</v>
      </c>
      <c r="AM166" s="289">
        <v>35090</v>
      </c>
      <c r="AN166" s="297">
        <v>31690</v>
      </c>
      <c r="AO166" s="297">
        <v>3400</v>
      </c>
      <c r="AP166" s="302">
        <v>1.1072893657305143</v>
      </c>
      <c r="AQ166" s="306">
        <v>33670</v>
      </c>
      <c r="AR166" s="297">
        <v>1420</v>
      </c>
      <c r="AS166" s="311">
        <v>1.0421740421740422</v>
      </c>
      <c r="AU166" s="352">
        <v>160</v>
      </c>
      <c r="AV166" s="289">
        <v>32900</v>
      </c>
      <c r="AW166" s="289">
        <v>36190</v>
      </c>
      <c r="AX166" s="297">
        <v>31710</v>
      </c>
      <c r="AY166" s="297">
        <v>4480</v>
      </c>
      <c r="AZ166" s="302">
        <v>1.1412803532008831</v>
      </c>
      <c r="BA166" s="306">
        <v>33690</v>
      </c>
      <c r="BB166" s="297">
        <v>2500</v>
      </c>
      <c r="BC166" s="311">
        <v>1.0742059958444643</v>
      </c>
      <c r="BE166" s="352">
        <v>160</v>
      </c>
      <c r="BF166" s="289">
        <v>33900</v>
      </c>
      <c r="BG166" s="289">
        <v>37290</v>
      </c>
      <c r="BH166" s="297">
        <v>31850</v>
      </c>
      <c r="BI166" s="297">
        <v>5440</v>
      </c>
      <c r="BJ166" s="302">
        <v>1.1708006279434851</v>
      </c>
      <c r="BK166" s="306">
        <v>33830</v>
      </c>
      <c r="BL166" s="297">
        <v>3460</v>
      </c>
      <c r="BM166" s="311">
        <v>1.1022760863139225</v>
      </c>
      <c r="BO166" s="352">
        <v>160</v>
      </c>
      <c r="BP166" s="289">
        <v>36400</v>
      </c>
      <c r="BQ166" s="289">
        <v>40040</v>
      </c>
      <c r="BR166" s="297">
        <v>32240</v>
      </c>
      <c r="BS166" s="297">
        <v>7800</v>
      </c>
      <c r="BT166" s="302">
        <v>1.2419354838709677</v>
      </c>
      <c r="BU166" s="306">
        <v>34220</v>
      </c>
      <c r="BV166" s="297">
        <v>5820</v>
      </c>
      <c r="BW166" s="311">
        <v>1.1700759789596726</v>
      </c>
      <c r="BY166" s="352">
        <v>160</v>
      </c>
      <c r="BZ166" s="289">
        <v>38900</v>
      </c>
      <c r="CA166" s="289">
        <v>42790</v>
      </c>
      <c r="CB166" s="297">
        <v>32470</v>
      </c>
      <c r="CC166" s="297">
        <v>10320</v>
      </c>
      <c r="CD166" s="302">
        <v>1.3178318447797968</v>
      </c>
      <c r="CE166" s="306">
        <v>34450</v>
      </c>
      <c r="CF166" s="297">
        <v>8340</v>
      </c>
      <c r="CG166" s="311">
        <v>1.242089985486212</v>
      </c>
    </row>
    <row r="167" spans="5:85">
      <c r="E167" s="289">
        <v>33990</v>
      </c>
      <c r="G167" s="352">
        <v>161</v>
      </c>
      <c r="H167" s="289">
        <v>30900</v>
      </c>
      <c r="I167" s="289">
        <v>33990</v>
      </c>
      <c r="J167" s="297">
        <v>30170</v>
      </c>
      <c r="K167" s="297">
        <v>3820</v>
      </c>
      <c r="L167" s="302">
        <v>1.1266158435531985</v>
      </c>
      <c r="M167" s="306">
        <v>32160</v>
      </c>
      <c r="N167" s="297">
        <v>1830</v>
      </c>
      <c r="O167" s="311">
        <v>1.0569029850746268</v>
      </c>
      <c r="Q167" s="352">
        <v>161</v>
      </c>
      <c r="R167" s="289">
        <v>30900</v>
      </c>
      <c r="S167" s="289">
        <v>33990</v>
      </c>
      <c r="T167" s="297">
        <v>30180</v>
      </c>
      <c r="U167" s="297">
        <v>3810</v>
      </c>
      <c r="V167" s="302">
        <v>1.1262425447316102</v>
      </c>
      <c r="W167" s="306">
        <v>32170</v>
      </c>
      <c r="X167" s="297">
        <v>1820</v>
      </c>
      <c r="Y167" s="311">
        <v>1.0565744482437054</v>
      </c>
      <c r="AA167" s="352">
        <v>161</v>
      </c>
      <c r="AB167" s="289">
        <v>31600</v>
      </c>
      <c r="AC167" s="289">
        <v>34760</v>
      </c>
      <c r="AD167" s="297">
        <v>31850</v>
      </c>
      <c r="AE167" s="297">
        <v>2910</v>
      </c>
      <c r="AF167" s="302">
        <v>1.0913657770800629</v>
      </c>
      <c r="AG167" s="306">
        <v>33840</v>
      </c>
      <c r="AH167" s="297">
        <v>920</v>
      </c>
      <c r="AI167" s="311">
        <v>1.0271867612293144</v>
      </c>
      <c r="AK167" s="352">
        <v>161</v>
      </c>
      <c r="AL167" s="289">
        <v>32100</v>
      </c>
      <c r="AM167" s="289">
        <v>35310</v>
      </c>
      <c r="AN167" s="297">
        <v>31900</v>
      </c>
      <c r="AO167" s="297">
        <v>3410</v>
      </c>
      <c r="AP167" s="302">
        <v>1.106896551724138</v>
      </c>
      <c r="AQ167" s="306">
        <v>33890</v>
      </c>
      <c r="AR167" s="297">
        <v>1420</v>
      </c>
      <c r="AS167" s="311">
        <v>1.0419002655650635</v>
      </c>
      <c r="AU167" s="352">
        <v>161</v>
      </c>
      <c r="AV167" s="289">
        <v>33100</v>
      </c>
      <c r="AW167" s="289">
        <v>36410</v>
      </c>
      <c r="AX167" s="297">
        <v>31920</v>
      </c>
      <c r="AY167" s="297">
        <v>4490</v>
      </c>
      <c r="AZ167" s="302">
        <v>1.1406641604010026</v>
      </c>
      <c r="BA167" s="306">
        <v>33910</v>
      </c>
      <c r="BB167" s="297">
        <v>2500</v>
      </c>
      <c r="BC167" s="311">
        <v>1.0737245650250664</v>
      </c>
      <c r="BE167" s="352">
        <v>161</v>
      </c>
      <c r="BF167" s="289">
        <v>34100</v>
      </c>
      <c r="BG167" s="289">
        <v>37510</v>
      </c>
      <c r="BH167" s="297">
        <v>32060</v>
      </c>
      <c r="BI167" s="297">
        <v>5450</v>
      </c>
      <c r="BJ167" s="302">
        <v>1.1699937616968186</v>
      </c>
      <c r="BK167" s="306">
        <v>34050</v>
      </c>
      <c r="BL167" s="297">
        <v>3460</v>
      </c>
      <c r="BM167" s="311">
        <v>1.1016152716593246</v>
      </c>
      <c r="BO167" s="352">
        <v>161</v>
      </c>
      <c r="BP167" s="289">
        <v>36600</v>
      </c>
      <c r="BQ167" s="289">
        <v>40260</v>
      </c>
      <c r="BR167" s="297">
        <v>32450</v>
      </c>
      <c r="BS167" s="297">
        <v>7810</v>
      </c>
      <c r="BT167" s="302">
        <v>1.2406779661016949</v>
      </c>
      <c r="BU167" s="306">
        <v>34440</v>
      </c>
      <c r="BV167" s="297">
        <v>5820</v>
      </c>
      <c r="BW167" s="311">
        <v>1.1689895470383276</v>
      </c>
      <c r="BY167" s="352">
        <v>161</v>
      </c>
      <c r="BZ167" s="289">
        <v>39100</v>
      </c>
      <c r="CA167" s="289">
        <v>43010</v>
      </c>
      <c r="CB167" s="297">
        <v>32680</v>
      </c>
      <c r="CC167" s="297">
        <v>10330</v>
      </c>
      <c r="CD167" s="302">
        <v>1.3160954712362301</v>
      </c>
      <c r="CE167" s="306">
        <v>34670</v>
      </c>
      <c r="CF167" s="297">
        <v>8340</v>
      </c>
      <c r="CG167" s="311">
        <v>1.2405537929045285</v>
      </c>
    </row>
    <row r="168" spans="5:85">
      <c r="E168" s="289">
        <v>34210</v>
      </c>
      <c r="G168" s="352">
        <v>162</v>
      </c>
      <c r="H168" s="289">
        <v>31100</v>
      </c>
      <c r="I168" s="289">
        <v>34210</v>
      </c>
      <c r="J168" s="297">
        <v>30370</v>
      </c>
      <c r="K168" s="297">
        <v>3840</v>
      </c>
      <c r="L168" s="302">
        <v>1.1264405663483701</v>
      </c>
      <c r="M168" s="306">
        <v>32370</v>
      </c>
      <c r="N168" s="297">
        <v>1840</v>
      </c>
      <c r="O168" s="311">
        <v>1.0568427556379363</v>
      </c>
      <c r="Q168" s="352">
        <v>162</v>
      </c>
      <c r="R168" s="289">
        <v>31100</v>
      </c>
      <c r="S168" s="289">
        <v>34210</v>
      </c>
      <c r="T168" s="297">
        <v>30380</v>
      </c>
      <c r="U168" s="297">
        <v>3830</v>
      </c>
      <c r="V168" s="302">
        <v>1.1260697827518105</v>
      </c>
      <c r="W168" s="306">
        <v>32380</v>
      </c>
      <c r="X168" s="297">
        <v>1830</v>
      </c>
      <c r="Y168" s="311">
        <v>1.0565163681284744</v>
      </c>
      <c r="AA168" s="352">
        <v>162</v>
      </c>
      <c r="AB168" s="289">
        <v>31800</v>
      </c>
      <c r="AC168" s="289">
        <v>34980</v>
      </c>
      <c r="AD168" s="297">
        <v>32060</v>
      </c>
      <c r="AE168" s="297">
        <v>2920</v>
      </c>
      <c r="AF168" s="302">
        <v>1.0910792264504054</v>
      </c>
      <c r="AG168" s="306">
        <v>34060</v>
      </c>
      <c r="AH168" s="297">
        <v>920</v>
      </c>
      <c r="AI168" s="311">
        <v>1.0270111567821492</v>
      </c>
      <c r="AK168" s="352">
        <v>162</v>
      </c>
      <c r="AL168" s="289">
        <v>32300</v>
      </c>
      <c r="AM168" s="289">
        <v>35530</v>
      </c>
      <c r="AN168" s="297">
        <v>32100</v>
      </c>
      <c r="AO168" s="297">
        <v>3430</v>
      </c>
      <c r="AP168" s="302">
        <v>1.1068535825545172</v>
      </c>
      <c r="AQ168" s="306">
        <v>34110</v>
      </c>
      <c r="AR168" s="297">
        <v>1420</v>
      </c>
      <c r="AS168" s="311">
        <v>1.0416300205218412</v>
      </c>
      <c r="AU168" s="352">
        <v>162</v>
      </c>
      <c r="AV168" s="289">
        <v>33300</v>
      </c>
      <c r="AW168" s="289">
        <v>36630</v>
      </c>
      <c r="AX168" s="297">
        <v>32130</v>
      </c>
      <c r="AY168" s="297">
        <v>4500</v>
      </c>
      <c r="AZ168" s="302">
        <v>1.1400560224089635</v>
      </c>
      <c r="BA168" s="306">
        <v>34130</v>
      </c>
      <c r="BB168" s="297">
        <v>2500</v>
      </c>
      <c r="BC168" s="311">
        <v>1.0732493407559331</v>
      </c>
      <c r="BE168" s="352">
        <v>162</v>
      </c>
      <c r="BF168" s="289">
        <v>34300</v>
      </c>
      <c r="BG168" s="289">
        <v>37730</v>
      </c>
      <c r="BH168" s="297">
        <v>32270</v>
      </c>
      <c r="BI168" s="297">
        <v>5460</v>
      </c>
      <c r="BJ168" s="302">
        <v>1.1691973969631237</v>
      </c>
      <c r="BK168" s="306">
        <v>34270</v>
      </c>
      <c r="BL168" s="297">
        <v>3460</v>
      </c>
      <c r="BM168" s="311">
        <v>1.1009629413481179</v>
      </c>
      <c r="BO168" s="352">
        <v>162</v>
      </c>
      <c r="BP168" s="289">
        <v>36800</v>
      </c>
      <c r="BQ168" s="289">
        <v>40480</v>
      </c>
      <c r="BR168" s="297">
        <v>32650</v>
      </c>
      <c r="BS168" s="297">
        <v>7830</v>
      </c>
      <c r="BT168" s="302">
        <v>1.2398162327718223</v>
      </c>
      <c r="BU168" s="306">
        <v>34660</v>
      </c>
      <c r="BV168" s="297">
        <v>5820</v>
      </c>
      <c r="BW168" s="311">
        <v>1.1679169070975188</v>
      </c>
      <c r="BY168" s="352">
        <v>162</v>
      </c>
      <c r="BZ168" s="289">
        <v>39300</v>
      </c>
      <c r="CA168" s="289">
        <v>43230</v>
      </c>
      <c r="CB168" s="297">
        <v>32890</v>
      </c>
      <c r="CC168" s="297">
        <v>10340</v>
      </c>
      <c r="CD168" s="302">
        <v>1.31438127090301</v>
      </c>
      <c r="CE168" s="306">
        <v>34890</v>
      </c>
      <c r="CF168" s="297">
        <v>8340</v>
      </c>
      <c r="CG168" s="311">
        <v>1.2390369733447979</v>
      </c>
    </row>
    <row r="169" spans="5:85">
      <c r="E169" s="289">
        <v>34430</v>
      </c>
      <c r="G169" s="352">
        <v>163</v>
      </c>
      <c r="H169" s="289">
        <v>31300</v>
      </c>
      <c r="I169" s="289">
        <v>34430</v>
      </c>
      <c r="J169" s="297">
        <v>30560</v>
      </c>
      <c r="K169" s="297">
        <v>3870</v>
      </c>
      <c r="L169" s="302">
        <v>1.1266361256544504</v>
      </c>
      <c r="M169" s="306">
        <v>32580</v>
      </c>
      <c r="N169" s="297">
        <v>1850</v>
      </c>
      <c r="O169" s="311">
        <v>1.0567833026396563</v>
      </c>
      <c r="Q169" s="352">
        <v>163</v>
      </c>
      <c r="R169" s="289">
        <v>31300</v>
      </c>
      <c r="S169" s="289">
        <v>34430</v>
      </c>
      <c r="T169" s="297">
        <v>30580</v>
      </c>
      <c r="U169" s="297">
        <v>3850</v>
      </c>
      <c r="V169" s="302">
        <v>1.1258992805755397</v>
      </c>
      <c r="W169" s="306">
        <v>32590</v>
      </c>
      <c r="X169" s="297">
        <v>1840</v>
      </c>
      <c r="Y169" s="311">
        <v>1.0564590365142681</v>
      </c>
      <c r="AA169" s="352">
        <v>163</v>
      </c>
      <c r="AB169" s="289">
        <v>32000</v>
      </c>
      <c r="AC169" s="289">
        <v>35200</v>
      </c>
      <c r="AD169" s="297">
        <v>32270</v>
      </c>
      <c r="AE169" s="297">
        <v>2930</v>
      </c>
      <c r="AF169" s="302">
        <v>1.0907964053300279</v>
      </c>
      <c r="AG169" s="306">
        <v>34280</v>
      </c>
      <c r="AH169" s="297">
        <v>920</v>
      </c>
      <c r="AI169" s="311">
        <v>1.0268378063010501</v>
      </c>
      <c r="AK169" s="352">
        <v>163</v>
      </c>
      <c r="AL169" s="289">
        <v>32500</v>
      </c>
      <c r="AM169" s="289">
        <v>35750</v>
      </c>
      <c r="AN169" s="297">
        <v>32310</v>
      </c>
      <c r="AO169" s="297">
        <v>3440</v>
      </c>
      <c r="AP169" s="302">
        <v>1.1064685855772207</v>
      </c>
      <c r="AQ169" s="306">
        <v>34330</v>
      </c>
      <c r="AR169" s="297">
        <v>1420</v>
      </c>
      <c r="AS169" s="311">
        <v>1.0413632391494321</v>
      </c>
      <c r="AU169" s="352">
        <v>163</v>
      </c>
      <c r="AV169" s="289">
        <v>33500</v>
      </c>
      <c r="AW169" s="289">
        <v>36850</v>
      </c>
      <c r="AX169" s="297">
        <v>32340</v>
      </c>
      <c r="AY169" s="297">
        <v>4510</v>
      </c>
      <c r="AZ169" s="302">
        <v>1.1394557823129252</v>
      </c>
      <c r="BA169" s="306">
        <v>34350</v>
      </c>
      <c r="BB169" s="297">
        <v>2500</v>
      </c>
      <c r="BC169" s="311">
        <v>1.0727802037845706</v>
      </c>
      <c r="BE169" s="352">
        <v>163</v>
      </c>
      <c r="BF169" s="289">
        <v>34500</v>
      </c>
      <c r="BG169" s="289">
        <v>37950</v>
      </c>
      <c r="BH169" s="297">
        <v>32480</v>
      </c>
      <c r="BI169" s="297">
        <v>5470</v>
      </c>
      <c r="BJ169" s="302">
        <v>1.1684113300492611</v>
      </c>
      <c r="BK169" s="306">
        <v>34490</v>
      </c>
      <c r="BL169" s="297">
        <v>3460</v>
      </c>
      <c r="BM169" s="311">
        <v>1.100318933024065</v>
      </c>
      <c r="BO169" s="352">
        <v>163</v>
      </c>
      <c r="BP169" s="289">
        <v>37000</v>
      </c>
      <c r="BQ169" s="289">
        <v>40700</v>
      </c>
      <c r="BR169" s="297">
        <v>32860</v>
      </c>
      <c r="BS169" s="297">
        <v>7840</v>
      </c>
      <c r="BT169" s="302">
        <v>1.238587948874011</v>
      </c>
      <c r="BU169" s="306">
        <v>34880</v>
      </c>
      <c r="BV169" s="297">
        <v>5820</v>
      </c>
      <c r="BW169" s="311">
        <v>1.1668577981651376</v>
      </c>
      <c r="BY169" s="352">
        <v>163</v>
      </c>
      <c r="BZ169" s="289">
        <v>39500</v>
      </c>
      <c r="CA169" s="289">
        <v>43450</v>
      </c>
      <c r="CB169" s="297">
        <v>33090</v>
      </c>
      <c r="CC169" s="297">
        <v>10360</v>
      </c>
      <c r="CD169" s="302">
        <v>1.3130855243275914</v>
      </c>
      <c r="CE169" s="306">
        <v>35110</v>
      </c>
      <c r="CF169" s="297">
        <v>8340</v>
      </c>
      <c r="CG169" s="311">
        <v>1.2375391626317289</v>
      </c>
    </row>
    <row r="170" spans="5:85">
      <c r="E170" s="289">
        <v>34650</v>
      </c>
      <c r="G170" s="352">
        <v>164</v>
      </c>
      <c r="H170" s="289">
        <v>31500</v>
      </c>
      <c r="I170" s="289">
        <v>34650</v>
      </c>
      <c r="J170" s="297">
        <v>30760</v>
      </c>
      <c r="K170" s="297">
        <v>3890</v>
      </c>
      <c r="L170" s="302">
        <v>1.1264629388816645</v>
      </c>
      <c r="M170" s="306">
        <v>32790</v>
      </c>
      <c r="N170" s="297">
        <v>1860</v>
      </c>
      <c r="O170" s="311">
        <v>1.0567246111619397</v>
      </c>
      <c r="Q170" s="352">
        <v>164</v>
      </c>
      <c r="R170" s="289">
        <v>31500</v>
      </c>
      <c r="S170" s="289">
        <v>34650</v>
      </c>
      <c r="T170" s="297">
        <v>30770</v>
      </c>
      <c r="U170" s="297">
        <v>3880</v>
      </c>
      <c r="V170" s="302">
        <v>1.1260968475788105</v>
      </c>
      <c r="W170" s="306">
        <v>32800</v>
      </c>
      <c r="X170" s="297">
        <v>1850</v>
      </c>
      <c r="Y170" s="311">
        <v>1.0564024390243902</v>
      </c>
      <c r="AA170" s="352">
        <v>164</v>
      </c>
      <c r="AB170" s="289">
        <v>32200</v>
      </c>
      <c r="AC170" s="289">
        <v>35420</v>
      </c>
      <c r="AD170" s="297">
        <v>32480</v>
      </c>
      <c r="AE170" s="297">
        <v>2940</v>
      </c>
      <c r="AF170" s="302">
        <v>1.0905172413793103</v>
      </c>
      <c r="AG170" s="306">
        <v>34500</v>
      </c>
      <c r="AH170" s="297">
        <v>920</v>
      </c>
      <c r="AI170" s="311">
        <v>1.0266666666666666</v>
      </c>
      <c r="AK170" s="352">
        <v>164</v>
      </c>
      <c r="AL170" s="289">
        <v>32700</v>
      </c>
      <c r="AM170" s="289">
        <v>35970</v>
      </c>
      <c r="AN170" s="297">
        <v>32520</v>
      </c>
      <c r="AO170" s="297">
        <v>3450</v>
      </c>
      <c r="AP170" s="302">
        <v>1.1060885608856088</v>
      </c>
      <c r="AQ170" s="306">
        <v>34550</v>
      </c>
      <c r="AR170" s="297">
        <v>1420</v>
      </c>
      <c r="AS170" s="311">
        <v>1.0410998552821997</v>
      </c>
      <c r="AU170" s="352">
        <v>164</v>
      </c>
      <c r="AV170" s="289">
        <v>33700</v>
      </c>
      <c r="AW170" s="289">
        <v>37070</v>
      </c>
      <c r="AX170" s="297">
        <v>32540</v>
      </c>
      <c r="AY170" s="297">
        <v>4530</v>
      </c>
      <c r="AZ170" s="302">
        <v>1.1392132759680393</v>
      </c>
      <c r="BA170" s="306">
        <v>34570</v>
      </c>
      <c r="BB170" s="297">
        <v>2500</v>
      </c>
      <c r="BC170" s="311">
        <v>1.0723170378941278</v>
      </c>
      <c r="BE170" s="352">
        <v>164</v>
      </c>
      <c r="BF170" s="289">
        <v>34700</v>
      </c>
      <c r="BG170" s="289">
        <v>38170</v>
      </c>
      <c r="BH170" s="297">
        <v>32690</v>
      </c>
      <c r="BI170" s="297">
        <v>5480</v>
      </c>
      <c r="BJ170" s="302">
        <v>1.1676353624961762</v>
      </c>
      <c r="BK170" s="306">
        <v>34710</v>
      </c>
      <c r="BL170" s="297">
        <v>3460</v>
      </c>
      <c r="BM170" s="311">
        <v>1.0996830884471334</v>
      </c>
      <c r="BO170" s="352">
        <v>164</v>
      </c>
      <c r="BP170" s="289">
        <v>37200</v>
      </c>
      <c r="BQ170" s="289">
        <v>40920</v>
      </c>
      <c r="BR170" s="297">
        <v>33070</v>
      </c>
      <c r="BS170" s="297">
        <v>7850</v>
      </c>
      <c r="BT170" s="302">
        <v>1.2373752645902631</v>
      </c>
      <c r="BU170" s="306">
        <v>35100</v>
      </c>
      <c r="BV170" s="297">
        <v>5820</v>
      </c>
      <c r="BW170" s="311">
        <v>1.1658119658119659</v>
      </c>
      <c r="BY170" s="352">
        <v>164</v>
      </c>
      <c r="BZ170" s="289">
        <v>39700</v>
      </c>
      <c r="CA170" s="289">
        <v>43670</v>
      </c>
      <c r="CB170" s="297">
        <v>33300</v>
      </c>
      <c r="CC170" s="297">
        <v>10370</v>
      </c>
      <c r="CD170" s="302">
        <v>1.3114114114114115</v>
      </c>
      <c r="CE170" s="306">
        <v>35330</v>
      </c>
      <c r="CF170" s="297">
        <v>8340</v>
      </c>
      <c r="CG170" s="311">
        <v>1.2360600056609115</v>
      </c>
    </row>
    <row r="171" spans="5:85">
      <c r="E171" s="289">
        <v>34870</v>
      </c>
      <c r="G171" s="352">
        <v>165</v>
      </c>
      <c r="H171" s="289">
        <v>31700</v>
      </c>
      <c r="I171" s="289">
        <v>34870</v>
      </c>
      <c r="J171" s="297">
        <v>30960</v>
      </c>
      <c r="K171" s="297">
        <v>3910</v>
      </c>
      <c r="L171" s="302">
        <v>1.1262919896640826</v>
      </c>
      <c r="M171" s="306">
        <v>33000</v>
      </c>
      <c r="N171" s="297">
        <v>1870</v>
      </c>
      <c r="O171" s="311">
        <v>1.0566666666666666</v>
      </c>
      <c r="Q171" s="352">
        <v>165</v>
      </c>
      <c r="R171" s="289">
        <v>31700</v>
      </c>
      <c r="S171" s="289">
        <v>34870</v>
      </c>
      <c r="T171" s="297">
        <v>30970</v>
      </c>
      <c r="U171" s="297">
        <v>3900</v>
      </c>
      <c r="V171" s="302">
        <v>1.1259283177268324</v>
      </c>
      <c r="W171" s="306">
        <v>33010</v>
      </c>
      <c r="X171" s="297">
        <v>1860</v>
      </c>
      <c r="Y171" s="311">
        <v>1.0563465616479855</v>
      </c>
      <c r="AA171" s="352">
        <v>165</v>
      </c>
      <c r="AB171" s="289">
        <v>32400</v>
      </c>
      <c r="AC171" s="289">
        <v>35640</v>
      </c>
      <c r="AD171" s="297">
        <v>32690</v>
      </c>
      <c r="AE171" s="297">
        <v>2950</v>
      </c>
      <c r="AF171" s="302">
        <v>1.090241664117467</v>
      </c>
      <c r="AG171" s="306">
        <v>34720</v>
      </c>
      <c r="AH171" s="297">
        <v>920</v>
      </c>
      <c r="AI171" s="311">
        <v>1.0264976958525345</v>
      </c>
      <c r="AK171" s="352">
        <v>165</v>
      </c>
      <c r="AL171" s="289">
        <v>32900</v>
      </c>
      <c r="AM171" s="289">
        <v>36190</v>
      </c>
      <c r="AN171" s="297">
        <v>32730</v>
      </c>
      <c r="AO171" s="297">
        <v>3460</v>
      </c>
      <c r="AP171" s="302">
        <v>1.1057134127711579</v>
      </c>
      <c r="AQ171" s="306">
        <v>34770</v>
      </c>
      <c r="AR171" s="297">
        <v>1420</v>
      </c>
      <c r="AS171" s="311">
        <v>1.0408398044291056</v>
      </c>
      <c r="AU171" s="352">
        <v>165</v>
      </c>
      <c r="AV171" s="289">
        <v>33900</v>
      </c>
      <c r="AW171" s="289">
        <v>37290</v>
      </c>
      <c r="AX171" s="297">
        <v>32750</v>
      </c>
      <c r="AY171" s="297">
        <v>4540</v>
      </c>
      <c r="AZ171" s="302">
        <v>1.1386259541984733</v>
      </c>
      <c r="BA171" s="306">
        <v>34790</v>
      </c>
      <c r="BB171" s="297">
        <v>2500</v>
      </c>
      <c r="BC171" s="311">
        <v>1.071859729807416</v>
      </c>
      <c r="BE171" s="352">
        <v>165</v>
      </c>
      <c r="BF171" s="289">
        <v>34900</v>
      </c>
      <c r="BG171" s="289">
        <v>38390</v>
      </c>
      <c r="BH171" s="297">
        <v>32900</v>
      </c>
      <c r="BI171" s="297">
        <v>5490</v>
      </c>
      <c r="BJ171" s="302">
        <v>1.166869300911854</v>
      </c>
      <c r="BK171" s="306">
        <v>34930</v>
      </c>
      <c r="BL171" s="297">
        <v>3460</v>
      </c>
      <c r="BM171" s="311">
        <v>1.0990552533638707</v>
      </c>
      <c r="BO171" s="352">
        <v>165</v>
      </c>
      <c r="BP171" s="289">
        <v>37400</v>
      </c>
      <c r="BQ171" s="289">
        <v>41140</v>
      </c>
      <c r="BR171" s="297">
        <v>33280</v>
      </c>
      <c r="BS171" s="297">
        <v>7860</v>
      </c>
      <c r="BT171" s="302">
        <v>1.2361778846153846</v>
      </c>
      <c r="BU171" s="306">
        <v>35320</v>
      </c>
      <c r="BV171" s="297">
        <v>5820</v>
      </c>
      <c r="BW171" s="311">
        <v>1.1647791619479049</v>
      </c>
      <c r="BY171" s="352">
        <v>165</v>
      </c>
      <c r="BZ171" s="289">
        <v>39900</v>
      </c>
      <c r="CA171" s="289">
        <v>43890</v>
      </c>
      <c r="CB171" s="297">
        <v>33510</v>
      </c>
      <c r="CC171" s="297">
        <v>10380</v>
      </c>
      <c r="CD171" s="302">
        <v>1.3097582811101163</v>
      </c>
      <c r="CE171" s="306">
        <v>35550</v>
      </c>
      <c r="CF171" s="297">
        <v>8340</v>
      </c>
      <c r="CG171" s="311">
        <v>1.2345991561181435</v>
      </c>
    </row>
    <row r="172" spans="5:85">
      <c r="E172" s="289">
        <v>35090</v>
      </c>
      <c r="G172" s="352">
        <v>166</v>
      </c>
      <c r="H172" s="289">
        <v>31900</v>
      </c>
      <c r="I172" s="289">
        <v>35090</v>
      </c>
      <c r="J172" s="297">
        <v>31160</v>
      </c>
      <c r="K172" s="297">
        <v>3930</v>
      </c>
      <c r="L172" s="302">
        <v>1.1261232349165597</v>
      </c>
      <c r="M172" s="306">
        <v>33200</v>
      </c>
      <c r="N172" s="297">
        <v>1890</v>
      </c>
      <c r="O172" s="311">
        <v>1.0569277108433734</v>
      </c>
      <c r="Q172" s="352">
        <v>166</v>
      </c>
      <c r="R172" s="289">
        <v>31900</v>
      </c>
      <c r="S172" s="289">
        <v>35090</v>
      </c>
      <c r="T172" s="297">
        <v>31170</v>
      </c>
      <c r="U172" s="297">
        <v>3920</v>
      </c>
      <c r="V172" s="302">
        <v>1.1257619505935195</v>
      </c>
      <c r="W172" s="306">
        <v>33220</v>
      </c>
      <c r="X172" s="297">
        <v>1870</v>
      </c>
      <c r="Y172" s="311">
        <v>1.0562913907284768</v>
      </c>
      <c r="AA172" s="352">
        <v>166</v>
      </c>
      <c r="AB172" s="289">
        <v>32600</v>
      </c>
      <c r="AC172" s="289">
        <v>35860</v>
      </c>
      <c r="AD172" s="297">
        <v>32900</v>
      </c>
      <c r="AE172" s="297">
        <v>2960</v>
      </c>
      <c r="AF172" s="302">
        <v>1.0899696048632219</v>
      </c>
      <c r="AG172" s="306">
        <v>34940</v>
      </c>
      <c r="AH172" s="297">
        <v>920</v>
      </c>
      <c r="AI172" s="311">
        <v>1.0263308528906696</v>
      </c>
      <c r="AK172" s="352">
        <v>166</v>
      </c>
      <c r="AL172" s="289">
        <v>33100</v>
      </c>
      <c r="AM172" s="289">
        <v>36410</v>
      </c>
      <c r="AN172" s="297">
        <v>32940</v>
      </c>
      <c r="AO172" s="297">
        <v>3470</v>
      </c>
      <c r="AP172" s="302">
        <v>1.1053430479659987</v>
      </c>
      <c r="AQ172" s="306">
        <v>34990</v>
      </c>
      <c r="AR172" s="297">
        <v>1420</v>
      </c>
      <c r="AS172" s="311">
        <v>1.0405830237210631</v>
      </c>
      <c r="AU172" s="352">
        <v>166</v>
      </c>
      <c r="AV172" s="289">
        <v>34100</v>
      </c>
      <c r="AW172" s="289">
        <v>37510</v>
      </c>
      <c r="AX172" s="297">
        <v>32960</v>
      </c>
      <c r="AY172" s="297">
        <v>4550</v>
      </c>
      <c r="AZ172" s="302">
        <v>1.1380461165048543</v>
      </c>
      <c r="BA172" s="306">
        <v>35010</v>
      </c>
      <c r="BB172" s="297">
        <v>2500</v>
      </c>
      <c r="BC172" s="311">
        <v>1.0714081690945445</v>
      </c>
      <c r="BE172" s="352">
        <v>166</v>
      </c>
      <c r="BF172" s="289">
        <v>35100</v>
      </c>
      <c r="BG172" s="289">
        <v>38610</v>
      </c>
      <c r="BH172" s="297">
        <v>33110</v>
      </c>
      <c r="BI172" s="297">
        <v>5500</v>
      </c>
      <c r="BJ172" s="302">
        <v>1.1661129568106312</v>
      </c>
      <c r="BK172" s="306">
        <v>35150</v>
      </c>
      <c r="BL172" s="297">
        <v>3460</v>
      </c>
      <c r="BM172" s="311">
        <v>1.0984352773826458</v>
      </c>
      <c r="BO172" s="352">
        <v>166</v>
      </c>
      <c r="BP172" s="289">
        <v>37600</v>
      </c>
      <c r="BQ172" s="289">
        <v>41360</v>
      </c>
      <c r="BR172" s="297">
        <v>33490</v>
      </c>
      <c r="BS172" s="297">
        <v>7870</v>
      </c>
      <c r="BT172" s="302">
        <v>1.2349955210510599</v>
      </c>
      <c r="BU172" s="306">
        <v>35540</v>
      </c>
      <c r="BV172" s="297">
        <v>5820</v>
      </c>
      <c r="BW172" s="311">
        <v>1.1637591446257738</v>
      </c>
      <c r="BY172" s="352">
        <v>166</v>
      </c>
      <c r="BZ172" s="289">
        <v>40100</v>
      </c>
      <c r="CA172" s="289">
        <v>44110</v>
      </c>
      <c r="CB172" s="297">
        <v>33720</v>
      </c>
      <c r="CC172" s="297">
        <v>10390</v>
      </c>
      <c r="CD172" s="302">
        <v>1.3081257413997627</v>
      </c>
      <c r="CE172" s="306">
        <v>35770</v>
      </c>
      <c r="CF172" s="297">
        <v>8340</v>
      </c>
      <c r="CG172" s="311">
        <v>1.2331562762091137</v>
      </c>
    </row>
    <row r="173" spans="5:85">
      <c r="E173" s="289">
        <v>35310</v>
      </c>
      <c r="G173" s="352">
        <v>167</v>
      </c>
      <c r="H173" s="289">
        <v>32100</v>
      </c>
      <c r="I173" s="289">
        <v>35310</v>
      </c>
      <c r="J173" s="297">
        <v>31360</v>
      </c>
      <c r="K173" s="297">
        <v>3950</v>
      </c>
      <c r="L173" s="302">
        <v>1.1259566326530612</v>
      </c>
      <c r="M173" s="306">
        <v>33410</v>
      </c>
      <c r="N173" s="297">
        <v>1900</v>
      </c>
      <c r="O173" s="311">
        <v>1.0568692008380725</v>
      </c>
      <c r="Q173" s="352">
        <v>167</v>
      </c>
      <c r="R173" s="289">
        <v>32100</v>
      </c>
      <c r="S173" s="289">
        <v>35310</v>
      </c>
      <c r="T173" s="297">
        <v>31370</v>
      </c>
      <c r="U173" s="297">
        <v>3940</v>
      </c>
      <c r="V173" s="302">
        <v>1.1255977048135162</v>
      </c>
      <c r="W173" s="306">
        <v>33420</v>
      </c>
      <c r="X173" s="297">
        <v>1890</v>
      </c>
      <c r="Y173" s="311">
        <v>1.0565529622980252</v>
      </c>
      <c r="AA173" s="352">
        <v>167</v>
      </c>
      <c r="AB173" s="289">
        <v>32800</v>
      </c>
      <c r="AC173" s="289">
        <v>36080</v>
      </c>
      <c r="AD173" s="297">
        <v>33110</v>
      </c>
      <c r="AE173" s="297">
        <v>2970</v>
      </c>
      <c r="AF173" s="302">
        <v>1.0897009966777409</v>
      </c>
      <c r="AG173" s="306">
        <v>35160</v>
      </c>
      <c r="AH173" s="297">
        <v>920</v>
      </c>
      <c r="AI173" s="311">
        <v>1.0261660978384528</v>
      </c>
      <c r="AK173" s="352">
        <v>167</v>
      </c>
      <c r="AL173" s="289">
        <v>33300</v>
      </c>
      <c r="AM173" s="289">
        <v>36630</v>
      </c>
      <c r="AN173" s="297">
        <v>33150</v>
      </c>
      <c r="AO173" s="297">
        <v>3480</v>
      </c>
      <c r="AP173" s="302">
        <v>1.1049773755656109</v>
      </c>
      <c r="AQ173" s="306">
        <v>35210</v>
      </c>
      <c r="AR173" s="297">
        <v>1420</v>
      </c>
      <c r="AS173" s="311">
        <v>1.040329451860267</v>
      </c>
      <c r="AU173" s="352">
        <v>167</v>
      </c>
      <c r="AV173" s="289">
        <v>34300</v>
      </c>
      <c r="AW173" s="289">
        <v>37730</v>
      </c>
      <c r="AX173" s="297">
        <v>33170</v>
      </c>
      <c r="AY173" s="297">
        <v>4560</v>
      </c>
      <c r="AZ173" s="302">
        <v>1.1374736207416341</v>
      </c>
      <c r="BA173" s="306">
        <v>35230</v>
      </c>
      <c r="BB173" s="297">
        <v>2500</v>
      </c>
      <c r="BC173" s="311">
        <v>1.0709622480840193</v>
      </c>
      <c r="BE173" s="352">
        <v>167</v>
      </c>
      <c r="BF173" s="289">
        <v>35300</v>
      </c>
      <c r="BG173" s="289">
        <v>38830</v>
      </c>
      <c r="BH173" s="297">
        <v>33310</v>
      </c>
      <c r="BI173" s="297">
        <v>5520</v>
      </c>
      <c r="BJ173" s="302">
        <v>1.1657160012008405</v>
      </c>
      <c r="BK173" s="306">
        <v>35370</v>
      </c>
      <c r="BL173" s="297">
        <v>3460</v>
      </c>
      <c r="BM173" s="311">
        <v>1.0978230138535483</v>
      </c>
      <c r="BO173" s="352">
        <v>167</v>
      </c>
      <c r="BP173" s="289">
        <v>37800</v>
      </c>
      <c r="BQ173" s="289">
        <v>41580</v>
      </c>
      <c r="BR173" s="297">
        <v>33700</v>
      </c>
      <c r="BS173" s="297">
        <v>7880</v>
      </c>
      <c r="BT173" s="302">
        <v>1.2338278931750741</v>
      </c>
      <c r="BU173" s="306">
        <v>35760</v>
      </c>
      <c r="BV173" s="297">
        <v>5820</v>
      </c>
      <c r="BW173" s="311">
        <v>1.162751677852349</v>
      </c>
      <c r="BY173" s="352">
        <v>167</v>
      </c>
      <c r="BZ173" s="289">
        <v>40300</v>
      </c>
      <c r="CA173" s="289">
        <v>44330</v>
      </c>
      <c r="CB173" s="297">
        <v>33930</v>
      </c>
      <c r="CC173" s="297">
        <v>10400</v>
      </c>
      <c r="CD173" s="302">
        <v>1.3065134099616857</v>
      </c>
      <c r="CE173" s="306">
        <v>35990</v>
      </c>
      <c r="CF173" s="297">
        <v>8340</v>
      </c>
      <c r="CG173" s="311">
        <v>1.2317310363989997</v>
      </c>
    </row>
    <row r="174" spans="5:85">
      <c r="E174" s="289">
        <v>35530</v>
      </c>
      <c r="G174" s="352">
        <v>168</v>
      </c>
      <c r="H174" s="289">
        <v>32300</v>
      </c>
      <c r="I174" s="289">
        <v>35530</v>
      </c>
      <c r="J174" s="297">
        <v>31550</v>
      </c>
      <c r="K174" s="297">
        <v>3980</v>
      </c>
      <c r="L174" s="302">
        <v>1.126148969889065</v>
      </c>
      <c r="M174" s="306">
        <v>33620</v>
      </c>
      <c r="N174" s="297">
        <v>1910</v>
      </c>
      <c r="O174" s="311">
        <v>1.0568114217727542</v>
      </c>
      <c r="Q174" s="352">
        <v>168</v>
      </c>
      <c r="R174" s="289">
        <v>32300</v>
      </c>
      <c r="S174" s="289">
        <v>35530</v>
      </c>
      <c r="T174" s="297">
        <v>31570</v>
      </c>
      <c r="U174" s="297">
        <v>3960</v>
      </c>
      <c r="V174" s="302">
        <v>1.1254355400696865</v>
      </c>
      <c r="W174" s="306">
        <v>33630</v>
      </c>
      <c r="X174" s="297">
        <v>1900</v>
      </c>
      <c r="Y174" s="311">
        <v>1.0564971751412429</v>
      </c>
      <c r="AA174" s="352">
        <v>168</v>
      </c>
      <c r="AB174" s="289">
        <v>33000</v>
      </c>
      <c r="AC174" s="289">
        <v>36300</v>
      </c>
      <c r="AD174" s="297">
        <v>33310</v>
      </c>
      <c r="AE174" s="297">
        <v>2990</v>
      </c>
      <c r="AF174" s="302">
        <v>1.0897628339837886</v>
      </c>
      <c r="AG174" s="306">
        <v>35380</v>
      </c>
      <c r="AH174" s="297">
        <v>920</v>
      </c>
      <c r="AI174" s="311">
        <v>1.0260033917467495</v>
      </c>
      <c r="AK174" s="352">
        <v>168</v>
      </c>
      <c r="AL174" s="289">
        <v>33500</v>
      </c>
      <c r="AM174" s="289">
        <v>36850</v>
      </c>
      <c r="AN174" s="297">
        <v>33360</v>
      </c>
      <c r="AO174" s="297">
        <v>3490</v>
      </c>
      <c r="AP174" s="302">
        <v>1.1046163069544364</v>
      </c>
      <c r="AQ174" s="306">
        <v>35430</v>
      </c>
      <c r="AR174" s="297">
        <v>1420</v>
      </c>
      <c r="AS174" s="311">
        <v>1.0400790290714084</v>
      </c>
      <c r="AU174" s="352">
        <v>168</v>
      </c>
      <c r="AV174" s="289">
        <v>34500</v>
      </c>
      <c r="AW174" s="289">
        <v>37950</v>
      </c>
      <c r="AX174" s="297">
        <v>33380</v>
      </c>
      <c r="AY174" s="297">
        <v>4570</v>
      </c>
      <c r="AZ174" s="302">
        <v>1.1369083283403236</v>
      </c>
      <c r="BA174" s="306">
        <v>35450</v>
      </c>
      <c r="BB174" s="297">
        <v>2500</v>
      </c>
      <c r="BC174" s="311">
        <v>1.0705218617771508</v>
      </c>
      <c r="BE174" s="352">
        <v>168</v>
      </c>
      <c r="BF174" s="289">
        <v>35500</v>
      </c>
      <c r="BG174" s="289">
        <v>39050</v>
      </c>
      <c r="BH174" s="297">
        <v>33520</v>
      </c>
      <c r="BI174" s="297">
        <v>5530</v>
      </c>
      <c r="BJ174" s="302">
        <v>1.1649761336515514</v>
      </c>
      <c r="BK174" s="306">
        <v>35590</v>
      </c>
      <c r="BL174" s="297">
        <v>3460</v>
      </c>
      <c r="BM174" s="311">
        <v>1.0972183197527394</v>
      </c>
      <c r="BO174" s="352">
        <v>168</v>
      </c>
      <c r="BP174" s="289">
        <v>38000</v>
      </c>
      <c r="BQ174" s="289">
        <v>41800</v>
      </c>
      <c r="BR174" s="297">
        <v>33910</v>
      </c>
      <c r="BS174" s="297">
        <v>7890</v>
      </c>
      <c r="BT174" s="302">
        <v>1.2326747272191094</v>
      </c>
      <c r="BU174" s="306">
        <v>35980</v>
      </c>
      <c r="BV174" s="297">
        <v>5820</v>
      </c>
      <c r="BW174" s="311">
        <v>1.1617565314063369</v>
      </c>
      <c r="BY174" s="352">
        <v>168</v>
      </c>
      <c r="BZ174" s="289">
        <v>40500</v>
      </c>
      <c r="CA174" s="289">
        <v>44550</v>
      </c>
      <c r="CB174" s="297">
        <v>34140</v>
      </c>
      <c r="CC174" s="297">
        <v>10410</v>
      </c>
      <c r="CD174" s="302">
        <v>1.304920913884007</v>
      </c>
      <c r="CE174" s="306">
        <v>36210</v>
      </c>
      <c r="CF174" s="297">
        <v>8340</v>
      </c>
      <c r="CG174" s="311">
        <v>1.2303231151615577</v>
      </c>
    </row>
    <row r="175" spans="5:85">
      <c r="E175" s="289">
        <v>35750</v>
      </c>
      <c r="G175" s="352">
        <v>169</v>
      </c>
      <c r="H175" s="289">
        <v>32500</v>
      </c>
      <c r="I175" s="289">
        <v>35750</v>
      </c>
      <c r="J175" s="297">
        <v>31750</v>
      </c>
      <c r="K175" s="297">
        <v>4000</v>
      </c>
      <c r="L175" s="302">
        <v>1.1259842519685039</v>
      </c>
      <c r="M175" s="306">
        <v>33830</v>
      </c>
      <c r="N175" s="297">
        <v>1920</v>
      </c>
      <c r="O175" s="311">
        <v>1.0567543600354714</v>
      </c>
      <c r="Q175" s="352">
        <v>169</v>
      </c>
      <c r="R175" s="289">
        <v>32500</v>
      </c>
      <c r="S175" s="289">
        <v>35750</v>
      </c>
      <c r="T175" s="297">
        <v>31760</v>
      </c>
      <c r="U175" s="297">
        <v>3990</v>
      </c>
      <c r="V175" s="302">
        <v>1.1256297229219143</v>
      </c>
      <c r="W175" s="306">
        <v>33840</v>
      </c>
      <c r="X175" s="297">
        <v>1910</v>
      </c>
      <c r="Y175" s="311">
        <v>1.0564420803782506</v>
      </c>
      <c r="AA175" s="352">
        <v>169</v>
      </c>
      <c r="AB175" s="289">
        <v>33200</v>
      </c>
      <c r="AC175" s="289">
        <v>36520</v>
      </c>
      <c r="AD175" s="297">
        <v>33520</v>
      </c>
      <c r="AE175" s="297">
        <v>3000</v>
      </c>
      <c r="AF175" s="302">
        <v>1.0894988066825775</v>
      </c>
      <c r="AG175" s="306">
        <v>35600</v>
      </c>
      <c r="AH175" s="297">
        <v>920</v>
      </c>
      <c r="AI175" s="311">
        <v>1.0258426966292136</v>
      </c>
      <c r="AK175" s="352">
        <v>169</v>
      </c>
      <c r="AL175" s="289">
        <v>33700</v>
      </c>
      <c r="AM175" s="289">
        <v>37070</v>
      </c>
      <c r="AN175" s="297">
        <v>33570</v>
      </c>
      <c r="AO175" s="297">
        <v>3500</v>
      </c>
      <c r="AP175" s="302">
        <v>1.1042597557342866</v>
      </c>
      <c r="AQ175" s="306">
        <v>35650</v>
      </c>
      <c r="AR175" s="297">
        <v>1420</v>
      </c>
      <c r="AS175" s="311">
        <v>1.0398316970546984</v>
      </c>
      <c r="AU175" s="352">
        <v>169</v>
      </c>
      <c r="AV175" s="289">
        <v>34700</v>
      </c>
      <c r="AW175" s="289">
        <v>38170</v>
      </c>
      <c r="AX175" s="297">
        <v>33590</v>
      </c>
      <c r="AY175" s="297">
        <v>4580</v>
      </c>
      <c r="AZ175" s="302">
        <v>1.1363501041976778</v>
      </c>
      <c r="BA175" s="306">
        <v>35670</v>
      </c>
      <c r="BB175" s="297">
        <v>2500</v>
      </c>
      <c r="BC175" s="311">
        <v>1.0700869077656294</v>
      </c>
      <c r="BE175" s="352">
        <v>169</v>
      </c>
      <c r="BF175" s="289">
        <v>35700</v>
      </c>
      <c r="BG175" s="289">
        <v>39270</v>
      </c>
      <c r="BH175" s="297">
        <v>33730</v>
      </c>
      <c r="BI175" s="297">
        <v>5540</v>
      </c>
      <c r="BJ175" s="302">
        <v>1.1642454788022532</v>
      </c>
      <c r="BK175" s="306">
        <v>35810</v>
      </c>
      <c r="BL175" s="297">
        <v>3460</v>
      </c>
      <c r="BM175" s="311">
        <v>1.0966210555710696</v>
      </c>
      <c r="BO175" s="352">
        <v>169</v>
      </c>
      <c r="BP175" s="289">
        <v>38200</v>
      </c>
      <c r="BQ175" s="289">
        <v>42020</v>
      </c>
      <c r="BR175" s="297">
        <v>34120</v>
      </c>
      <c r="BS175" s="297">
        <v>7900</v>
      </c>
      <c r="BT175" s="302">
        <v>1.231535756154748</v>
      </c>
      <c r="BU175" s="306">
        <v>36200</v>
      </c>
      <c r="BV175" s="297">
        <v>5820</v>
      </c>
      <c r="BW175" s="311">
        <v>1.1607734806629835</v>
      </c>
      <c r="BY175" s="352">
        <v>169</v>
      </c>
      <c r="BZ175" s="289">
        <v>40700</v>
      </c>
      <c r="CA175" s="289">
        <v>44770</v>
      </c>
      <c r="CB175" s="297">
        <v>34350</v>
      </c>
      <c r="CC175" s="297">
        <v>10420</v>
      </c>
      <c r="CD175" s="302">
        <v>1.3033478893740902</v>
      </c>
      <c r="CE175" s="306">
        <v>36430</v>
      </c>
      <c r="CF175" s="297">
        <v>8340</v>
      </c>
      <c r="CG175" s="311">
        <v>1.2289321987373045</v>
      </c>
    </row>
    <row r="176" spans="5:85">
      <c r="E176" s="289">
        <v>35970</v>
      </c>
      <c r="G176" s="352">
        <v>170</v>
      </c>
      <c r="H176" s="289">
        <v>32700</v>
      </c>
      <c r="I176" s="289">
        <v>35970</v>
      </c>
      <c r="J176" s="297">
        <v>31950</v>
      </c>
      <c r="K176" s="297">
        <v>4020</v>
      </c>
      <c r="L176" s="302">
        <v>1.1258215962441314</v>
      </c>
      <c r="M176" s="306">
        <v>34040</v>
      </c>
      <c r="N176" s="297">
        <v>1930</v>
      </c>
      <c r="O176" s="311">
        <v>1.0566980023501762</v>
      </c>
      <c r="Q176" s="352">
        <v>170</v>
      </c>
      <c r="R176" s="289">
        <v>32700</v>
      </c>
      <c r="S176" s="289">
        <v>35970</v>
      </c>
      <c r="T176" s="297">
        <v>31960</v>
      </c>
      <c r="U176" s="297">
        <v>4010</v>
      </c>
      <c r="V176" s="302">
        <v>1.1254693366708386</v>
      </c>
      <c r="W176" s="306">
        <v>34050</v>
      </c>
      <c r="X176" s="297">
        <v>1920</v>
      </c>
      <c r="Y176" s="311">
        <v>1.0563876651982378</v>
      </c>
      <c r="AA176" s="352">
        <v>170</v>
      </c>
      <c r="AB176" s="289">
        <v>33400</v>
      </c>
      <c r="AC176" s="289">
        <v>36740</v>
      </c>
      <c r="AD176" s="297">
        <v>33730</v>
      </c>
      <c r="AE176" s="297">
        <v>3010</v>
      </c>
      <c r="AF176" s="302">
        <v>1.0892380670026682</v>
      </c>
      <c r="AG176" s="306">
        <v>35820</v>
      </c>
      <c r="AH176" s="297">
        <v>920</v>
      </c>
      <c r="AI176" s="311">
        <v>1.0256839754327192</v>
      </c>
      <c r="AK176" s="352">
        <v>170</v>
      </c>
      <c r="AL176" s="289">
        <v>33900</v>
      </c>
      <c r="AM176" s="289">
        <v>37290</v>
      </c>
      <c r="AN176" s="297">
        <v>33780</v>
      </c>
      <c r="AO176" s="297">
        <v>3510</v>
      </c>
      <c r="AP176" s="302">
        <v>1.1039076376554173</v>
      </c>
      <c r="AQ176" s="306">
        <v>35870</v>
      </c>
      <c r="AR176" s="297">
        <v>1420</v>
      </c>
      <c r="AS176" s="311">
        <v>1.0395873989406188</v>
      </c>
      <c r="AU176" s="352">
        <v>170</v>
      </c>
      <c r="AV176" s="289">
        <v>34900</v>
      </c>
      <c r="AW176" s="289">
        <v>38390</v>
      </c>
      <c r="AX176" s="297">
        <v>33800</v>
      </c>
      <c r="AY176" s="297">
        <v>4590</v>
      </c>
      <c r="AZ176" s="302">
        <v>1.1357988165680473</v>
      </c>
      <c r="BA176" s="306">
        <v>35890</v>
      </c>
      <c r="BB176" s="297">
        <v>2500</v>
      </c>
      <c r="BC176" s="311">
        <v>1.0696572861521314</v>
      </c>
      <c r="BE176" s="352">
        <v>170</v>
      </c>
      <c r="BF176" s="289">
        <v>35900</v>
      </c>
      <c r="BG176" s="289">
        <v>39490</v>
      </c>
      <c r="BH176" s="297">
        <v>33940</v>
      </c>
      <c r="BI176" s="297">
        <v>5550</v>
      </c>
      <c r="BJ176" s="302">
        <v>1.1635238656452562</v>
      </c>
      <c r="BK176" s="306">
        <v>36030</v>
      </c>
      <c r="BL176" s="297">
        <v>3460</v>
      </c>
      <c r="BM176" s="311">
        <v>1.0960310852067721</v>
      </c>
      <c r="BO176" s="352">
        <v>170</v>
      </c>
      <c r="BP176" s="289">
        <v>38400</v>
      </c>
      <c r="BQ176" s="289">
        <v>42240</v>
      </c>
      <c r="BR176" s="297">
        <v>34330</v>
      </c>
      <c r="BS176" s="297">
        <v>7910</v>
      </c>
      <c r="BT176" s="302">
        <v>1.2304107194873288</v>
      </c>
      <c r="BU176" s="306">
        <v>36420</v>
      </c>
      <c r="BV176" s="297">
        <v>5820</v>
      </c>
      <c r="BW176" s="311">
        <v>1.1598023064250411</v>
      </c>
      <c r="BY176" s="352">
        <v>170</v>
      </c>
      <c r="BZ176" s="289">
        <v>40900</v>
      </c>
      <c r="CA176" s="289">
        <v>44990</v>
      </c>
      <c r="CB176" s="297">
        <v>34560</v>
      </c>
      <c r="CC176" s="297">
        <v>10430</v>
      </c>
      <c r="CD176" s="302">
        <v>1.3017939814814814</v>
      </c>
      <c r="CE176" s="306">
        <v>36650</v>
      </c>
      <c r="CF176" s="297">
        <v>8340</v>
      </c>
      <c r="CG176" s="311">
        <v>1.2275579809004094</v>
      </c>
    </row>
    <row r="177" spans="5:85">
      <c r="E177" s="289">
        <v>36190</v>
      </c>
      <c r="G177" s="352">
        <v>171</v>
      </c>
      <c r="H177" s="289">
        <v>32900</v>
      </c>
      <c r="I177" s="289">
        <v>36190</v>
      </c>
      <c r="J177" s="297">
        <v>32150</v>
      </c>
      <c r="K177" s="297">
        <v>4040</v>
      </c>
      <c r="L177" s="302">
        <v>1.1256609642301711</v>
      </c>
      <c r="M177" s="306">
        <v>34250</v>
      </c>
      <c r="N177" s="297">
        <v>1940</v>
      </c>
      <c r="O177" s="311">
        <v>1.0566423357664234</v>
      </c>
      <c r="Q177" s="352">
        <v>171</v>
      </c>
      <c r="R177" s="289">
        <v>32900</v>
      </c>
      <c r="S177" s="289">
        <v>36190</v>
      </c>
      <c r="T177" s="297">
        <v>32160</v>
      </c>
      <c r="U177" s="297">
        <v>4030</v>
      </c>
      <c r="V177" s="302">
        <v>1.1253109452736318</v>
      </c>
      <c r="W177" s="306">
        <v>34260</v>
      </c>
      <c r="X177" s="297">
        <v>1930</v>
      </c>
      <c r="Y177" s="311">
        <v>1.056333917104495</v>
      </c>
      <c r="AA177" s="352">
        <v>171</v>
      </c>
      <c r="AB177" s="289">
        <v>33600</v>
      </c>
      <c r="AC177" s="289">
        <v>36960</v>
      </c>
      <c r="AD177" s="297">
        <v>33940</v>
      </c>
      <c r="AE177" s="297">
        <v>3020</v>
      </c>
      <c r="AF177" s="302">
        <v>1.0889805539186801</v>
      </c>
      <c r="AG177" s="306">
        <v>36040</v>
      </c>
      <c r="AH177" s="297">
        <v>920</v>
      </c>
      <c r="AI177" s="311">
        <v>1.0255271920088791</v>
      </c>
      <c r="AK177" s="352">
        <v>171</v>
      </c>
      <c r="AL177" s="289">
        <v>34100</v>
      </c>
      <c r="AM177" s="289">
        <v>37510</v>
      </c>
      <c r="AN177" s="297">
        <v>33990</v>
      </c>
      <c r="AO177" s="297">
        <v>3520</v>
      </c>
      <c r="AP177" s="302">
        <v>1.1035598705501619</v>
      </c>
      <c r="AQ177" s="306">
        <v>36090</v>
      </c>
      <c r="AR177" s="297">
        <v>1420</v>
      </c>
      <c r="AS177" s="311">
        <v>1.0393460792463287</v>
      </c>
      <c r="AU177" s="352">
        <v>171</v>
      </c>
      <c r="AV177" s="289">
        <v>35100</v>
      </c>
      <c r="AW177" s="289">
        <v>38610</v>
      </c>
      <c r="AX177" s="297">
        <v>34010</v>
      </c>
      <c r="AY177" s="297">
        <v>4600</v>
      </c>
      <c r="AZ177" s="302">
        <v>1.1352543369597177</v>
      </c>
      <c r="BA177" s="306">
        <v>36110</v>
      </c>
      <c r="BB177" s="297">
        <v>2500</v>
      </c>
      <c r="BC177" s="311">
        <v>1.06923289947383</v>
      </c>
      <c r="BE177" s="352">
        <v>171</v>
      </c>
      <c r="BF177" s="289">
        <v>36100</v>
      </c>
      <c r="BG177" s="289">
        <v>39710</v>
      </c>
      <c r="BH177" s="297">
        <v>34150</v>
      </c>
      <c r="BI177" s="297">
        <v>5560</v>
      </c>
      <c r="BJ177" s="302">
        <v>1.1628111273792094</v>
      </c>
      <c r="BK177" s="306">
        <v>36250</v>
      </c>
      <c r="BL177" s="297">
        <v>3460</v>
      </c>
      <c r="BM177" s="311">
        <v>1.0954482758620689</v>
      </c>
      <c r="BO177" s="352">
        <v>171</v>
      </c>
      <c r="BP177" s="289">
        <v>38600</v>
      </c>
      <c r="BQ177" s="289">
        <v>42460</v>
      </c>
      <c r="BR177" s="297">
        <v>34540</v>
      </c>
      <c r="BS177" s="297">
        <v>7920</v>
      </c>
      <c r="BT177" s="302">
        <v>1.2292993630573248</v>
      </c>
      <c r="BU177" s="306">
        <v>36640</v>
      </c>
      <c r="BV177" s="297">
        <v>5820</v>
      </c>
      <c r="BW177" s="311">
        <v>1.1588427947598254</v>
      </c>
      <c r="BY177" s="352">
        <v>171</v>
      </c>
      <c r="BZ177" s="289">
        <v>41100</v>
      </c>
      <c r="CA177" s="289">
        <v>45210.000000000007</v>
      </c>
      <c r="CB177" s="297">
        <v>34770</v>
      </c>
      <c r="CC177" s="297">
        <v>10440.000000000007</v>
      </c>
      <c r="CD177" s="302">
        <v>1.3002588438308889</v>
      </c>
      <c r="CE177" s="306">
        <v>36870</v>
      </c>
      <c r="CF177" s="297">
        <v>8340.0000000000073</v>
      </c>
      <c r="CG177" s="311">
        <v>1.2262001627339303</v>
      </c>
    </row>
    <row r="178" spans="5:85">
      <c r="E178" s="289">
        <v>36410</v>
      </c>
      <c r="G178" s="352">
        <v>172</v>
      </c>
      <c r="H178" s="289">
        <v>33100</v>
      </c>
      <c r="I178" s="289">
        <v>36410</v>
      </c>
      <c r="J178" s="297">
        <v>32350</v>
      </c>
      <c r="K178" s="297">
        <v>4060</v>
      </c>
      <c r="L178" s="302">
        <v>1.1255023183925812</v>
      </c>
      <c r="M178" s="306">
        <v>34460</v>
      </c>
      <c r="N178" s="297">
        <v>1950</v>
      </c>
      <c r="O178" s="311">
        <v>1.0565873476494487</v>
      </c>
      <c r="Q178" s="352">
        <v>172</v>
      </c>
      <c r="R178" s="289">
        <v>33100</v>
      </c>
      <c r="S178" s="289">
        <v>36410</v>
      </c>
      <c r="T178" s="297">
        <v>32360</v>
      </c>
      <c r="U178" s="297">
        <v>4050</v>
      </c>
      <c r="V178" s="302">
        <v>1.1251545117428925</v>
      </c>
      <c r="W178" s="306">
        <v>34470</v>
      </c>
      <c r="X178" s="297">
        <v>1940</v>
      </c>
      <c r="Y178" s="311">
        <v>1.0562808239048449</v>
      </c>
      <c r="AA178" s="352">
        <v>172</v>
      </c>
      <c r="AB178" s="289">
        <v>33800</v>
      </c>
      <c r="AC178" s="289">
        <v>37180</v>
      </c>
      <c r="AD178" s="297">
        <v>34150</v>
      </c>
      <c r="AE178" s="297">
        <v>3030</v>
      </c>
      <c r="AF178" s="302">
        <v>1.0887262079062958</v>
      </c>
      <c r="AG178" s="306">
        <v>36260</v>
      </c>
      <c r="AH178" s="297">
        <v>920</v>
      </c>
      <c r="AI178" s="311">
        <v>1.0253723110865969</v>
      </c>
      <c r="AK178" s="352">
        <v>172</v>
      </c>
      <c r="AL178" s="289">
        <v>34300</v>
      </c>
      <c r="AM178" s="289">
        <v>37730</v>
      </c>
      <c r="AN178" s="297">
        <v>34190</v>
      </c>
      <c r="AO178" s="297">
        <v>3540</v>
      </c>
      <c r="AP178" s="302">
        <v>1.103539046504826</v>
      </c>
      <c r="AQ178" s="306">
        <v>36310</v>
      </c>
      <c r="AR178" s="297">
        <v>1420</v>
      </c>
      <c r="AS178" s="311">
        <v>1.0391076838336546</v>
      </c>
      <c r="AU178" s="352">
        <v>172</v>
      </c>
      <c r="AV178" s="289">
        <v>35300</v>
      </c>
      <c r="AW178" s="289">
        <v>38830</v>
      </c>
      <c r="AX178" s="297">
        <v>34220</v>
      </c>
      <c r="AY178" s="297">
        <v>4610</v>
      </c>
      <c r="AZ178" s="302">
        <v>1.1347165400350672</v>
      </c>
      <c r="BA178" s="306">
        <v>36330</v>
      </c>
      <c r="BB178" s="297">
        <v>2500</v>
      </c>
      <c r="BC178" s="311">
        <v>1.0688136526286816</v>
      </c>
      <c r="BE178" s="352">
        <v>172</v>
      </c>
      <c r="BF178" s="289">
        <v>36300</v>
      </c>
      <c r="BG178" s="289">
        <v>39930</v>
      </c>
      <c r="BH178" s="297">
        <v>34360</v>
      </c>
      <c r="BI178" s="297">
        <v>5570</v>
      </c>
      <c r="BJ178" s="302">
        <v>1.1621071012805588</v>
      </c>
      <c r="BK178" s="306">
        <v>36470</v>
      </c>
      <c r="BL178" s="297">
        <v>3460</v>
      </c>
      <c r="BM178" s="311">
        <v>1.0948724979435152</v>
      </c>
      <c r="BO178" s="352">
        <v>172</v>
      </c>
      <c r="BP178" s="289">
        <v>38800</v>
      </c>
      <c r="BQ178" s="289">
        <v>42680</v>
      </c>
      <c r="BR178" s="297">
        <v>34740</v>
      </c>
      <c r="BS178" s="297">
        <v>7940</v>
      </c>
      <c r="BT178" s="302">
        <v>1.2285549798503166</v>
      </c>
      <c r="BU178" s="306">
        <v>36860</v>
      </c>
      <c r="BV178" s="297">
        <v>5820</v>
      </c>
      <c r="BW178" s="311">
        <v>1.1578947368421053</v>
      </c>
      <c r="BY178" s="352">
        <v>172</v>
      </c>
      <c r="BZ178" s="289">
        <v>41300</v>
      </c>
      <c r="CA178" s="289">
        <v>45430.000000000007</v>
      </c>
      <c r="CB178" s="297">
        <v>34980</v>
      </c>
      <c r="CC178" s="297">
        <v>10450.000000000007</v>
      </c>
      <c r="CD178" s="302">
        <v>1.2987421383647801</v>
      </c>
      <c r="CE178" s="306">
        <v>37090</v>
      </c>
      <c r="CF178" s="297">
        <v>8340.0000000000073</v>
      </c>
      <c r="CG178" s="311">
        <v>1.2248584524130495</v>
      </c>
    </row>
    <row r="179" spans="5:85">
      <c r="E179" s="289">
        <v>36630</v>
      </c>
      <c r="G179" s="352">
        <v>173</v>
      </c>
      <c r="H179" s="289">
        <v>33300</v>
      </c>
      <c r="I179" s="289">
        <v>36630</v>
      </c>
      <c r="J179" s="297">
        <v>32540</v>
      </c>
      <c r="K179" s="297">
        <v>4090</v>
      </c>
      <c r="L179" s="302">
        <v>1.1256914566687155</v>
      </c>
      <c r="M179" s="306">
        <v>34670</v>
      </c>
      <c r="N179" s="297">
        <v>1960</v>
      </c>
      <c r="O179" s="311">
        <v>1.0565330256706087</v>
      </c>
      <c r="Q179" s="352">
        <v>173</v>
      </c>
      <c r="R179" s="289">
        <v>33300</v>
      </c>
      <c r="S179" s="289">
        <v>36630</v>
      </c>
      <c r="T179" s="297">
        <v>32560</v>
      </c>
      <c r="U179" s="297">
        <v>4070</v>
      </c>
      <c r="V179" s="302">
        <v>1.125</v>
      </c>
      <c r="W179" s="306">
        <v>34680</v>
      </c>
      <c r="X179" s="297">
        <v>1950</v>
      </c>
      <c r="Y179" s="311">
        <v>1.0562283737024221</v>
      </c>
      <c r="AA179" s="352">
        <v>173</v>
      </c>
      <c r="AB179" s="289">
        <v>34000</v>
      </c>
      <c r="AC179" s="289">
        <v>37400</v>
      </c>
      <c r="AD179" s="297">
        <v>34360</v>
      </c>
      <c r="AE179" s="297">
        <v>3040</v>
      </c>
      <c r="AF179" s="302">
        <v>1.0884749708963912</v>
      </c>
      <c r="AG179" s="306">
        <v>36480</v>
      </c>
      <c r="AH179" s="297">
        <v>920</v>
      </c>
      <c r="AI179" s="311">
        <v>1.0252192982456141</v>
      </c>
      <c r="AK179" s="352">
        <v>173</v>
      </c>
      <c r="AL179" s="289">
        <v>34500</v>
      </c>
      <c r="AM179" s="289">
        <v>37950</v>
      </c>
      <c r="AN179" s="297">
        <v>34400</v>
      </c>
      <c r="AO179" s="297">
        <v>3550</v>
      </c>
      <c r="AP179" s="302">
        <v>1.1031976744186047</v>
      </c>
      <c r="AQ179" s="306">
        <v>36530</v>
      </c>
      <c r="AR179" s="297">
        <v>1420</v>
      </c>
      <c r="AS179" s="311">
        <v>1.038872159868601</v>
      </c>
      <c r="AU179" s="352">
        <v>173</v>
      </c>
      <c r="AV179" s="289">
        <v>35500</v>
      </c>
      <c r="AW179" s="289">
        <v>39050</v>
      </c>
      <c r="AX179" s="297">
        <v>34430</v>
      </c>
      <c r="AY179" s="297">
        <v>4620</v>
      </c>
      <c r="AZ179" s="302">
        <v>1.134185303514377</v>
      </c>
      <c r="BA179" s="306">
        <v>36550</v>
      </c>
      <c r="BB179" s="297">
        <v>2500</v>
      </c>
      <c r="BC179" s="311">
        <v>1.0683994528043776</v>
      </c>
      <c r="BE179" s="352">
        <v>173</v>
      </c>
      <c r="BF179" s="289">
        <v>36500</v>
      </c>
      <c r="BG179" s="289">
        <v>40150</v>
      </c>
      <c r="BH179" s="297">
        <v>34570</v>
      </c>
      <c r="BI179" s="297">
        <v>5580</v>
      </c>
      <c r="BJ179" s="302">
        <v>1.1614116285796934</v>
      </c>
      <c r="BK179" s="306">
        <v>36690</v>
      </c>
      <c r="BL179" s="297">
        <v>3460</v>
      </c>
      <c r="BM179" s="311">
        <v>1.0943036249659308</v>
      </c>
      <c r="BO179" s="352">
        <v>173</v>
      </c>
      <c r="BP179" s="289">
        <v>39000</v>
      </c>
      <c r="BQ179" s="289">
        <v>42900</v>
      </c>
      <c r="BR179" s="297">
        <v>34950</v>
      </c>
      <c r="BS179" s="297">
        <v>7950</v>
      </c>
      <c r="BT179" s="302">
        <v>1.2274678111587982</v>
      </c>
      <c r="BU179" s="306">
        <v>37080</v>
      </c>
      <c r="BV179" s="297">
        <v>5820</v>
      </c>
      <c r="BW179" s="311">
        <v>1.1569579288025891</v>
      </c>
      <c r="BY179" s="352">
        <v>173</v>
      </c>
      <c r="BZ179" s="289">
        <v>41500</v>
      </c>
      <c r="CA179" s="289">
        <v>45650.000000000007</v>
      </c>
      <c r="CB179" s="297">
        <v>35180</v>
      </c>
      <c r="CC179" s="297">
        <v>10470.000000000007</v>
      </c>
      <c r="CD179" s="302">
        <v>1.2976122797043776</v>
      </c>
      <c r="CE179" s="306">
        <v>37310</v>
      </c>
      <c r="CF179" s="297">
        <v>8340.0000000000073</v>
      </c>
      <c r="CG179" s="311">
        <v>1.2235325649959798</v>
      </c>
    </row>
    <row r="180" spans="5:85">
      <c r="E180" s="289">
        <v>36850</v>
      </c>
      <c r="G180" s="352">
        <v>174</v>
      </c>
      <c r="H180" s="289">
        <v>33500</v>
      </c>
      <c r="I180" s="289">
        <v>36850</v>
      </c>
      <c r="J180" s="297">
        <v>32740</v>
      </c>
      <c r="K180" s="297">
        <v>4110</v>
      </c>
      <c r="L180" s="302">
        <v>1.1255345143555284</v>
      </c>
      <c r="M180" s="306">
        <v>34880</v>
      </c>
      <c r="N180" s="297">
        <v>1970</v>
      </c>
      <c r="O180" s="311">
        <v>1.056479357798165</v>
      </c>
      <c r="Q180" s="352">
        <v>174</v>
      </c>
      <c r="R180" s="289">
        <v>33500</v>
      </c>
      <c r="S180" s="289">
        <v>36850</v>
      </c>
      <c r="T180" s="297">
        <v>32750</v>
      </c>
      <c r="U180" s="297">
        <v>4100</v>
      </c>
      <c r="V180" s="302">
        <v>1.1251908396946564</v>
      </c>
      <c r="W180" s="306">
        <v>34890</v>
      </c>
      <c r="X180" s="297">
        <v>1960</v>
      </c>
      <c r="Y180" s="311">
        <v>1.056176554886787</v>
      </c>
      <c r="AA180" s="352">
        <v>174</v>
      </c>
      <c r="AB180" s="289">
        <v>34200</v>
      </c>
      <c r="AC180" s="289">
        <v>37620</v>
      </c>
      <c r="AD180" s="297">
        <v>34570</v>
      </c>
      <c r="AE180" s="297">
        <v>3050</v>
      </c>
      <c r="AF180" s="302">
        <v>1.0882267862308359</v>
      </c>
      <c r="AG180" s="306">
        <v>36700</v>
      </c>
      <c r="AH180" s="297">
        <v>920</v>
      </c>
      <c r="AI180" s="311">
        <v>1.0250681198910081</v>
      </c>
      <c r="AK180" s="352">
        <v>174</v>
      </c>
      <c r="AL180" s="289">
        <v>34700</v>
      </c>
      <c r="AM180" s="289">
        <v>38170</v>
      </c>
      <c r="AN180" s="297">
        <v>34610</v>
      </c>
      <c r="AO180" s="297">
        <v>3560</v>
      </c>
      <c r="AP180" s="302">
        <v>1.1028604449581045</v>
      </c>
      <c r="AQ180" s="306">
        <v>36750</v>
      </c>
      <c r="AR180" s="297">
        <v>1420</v>
      </c>
      <c r="AS180" s="311">
        <v>1.0386394557823129</v>
      </c>
      <c r="AU180" s="352">
        <v>174</v>
      </c>
      <c r="AV180" s="289">
        <v>35700</v>
      </c>
      <c r="AW180" s="289">
        <v>39270</v>
      </c>
      <c r="AX180" s="297">
        <v>34630</v>
      </c>
      <c r="AY180" s="297">
        <v>4640</v>
      </c>
      <c r="AZ180" s="302">
        <v>1.1339878717874674</v>
      </c>
      <c r="BA180" s="306">
        <v>36770</v>
      </c>
      <c r="BB180" s="297">
        <v>2500</v>
      </c>
      <c r="BC180" s="311">
        <v>1.067990209409845</v>
      </c>
      <c r="BE180" s="352">
        <v>174</v>
      </c>
      <c r="BF180" s="289">
        <v>36700</v>
      </c>
      <c r="BG180" s="289">
        <v>40370</v>
      </c>
      <c r="BH180" s="297">
        <v>34780</v>
      </c>
      <c r="BI180" s="297">
        <v>5590</v>
      </c>
      <c r="BJ180" s="302">
        <v>1.1607245543415756</v>
      </c>
      <c r="BK180" s="306">
        <v>36910</v>
      </c>
      <c r="BL180" s="297">
        <v>3460</v>
      </c>
      <c r="BM180" s="311">
        <v>1.0937415334597671</v>
      </c>
      <c r="BO180" s="352">
        <v>174</v>
      </c>
      <c r="BP180" s="289">
        <v>39200</v>
      </c>
      <c r="BQ180" s="289">
        <v>43120</v>
      </c>
      <c r="BR180" s="297">
        <v>35160</v>
      </c>
      <c r="BS180" s="297">
        <v>7960</v>
      </c>
      <c r="BT180" s="302">
        <v>1.2263936291240045</v>
      </c>
      <c r="BU180" s="306">
        <v>37300</v>
      </c>
      <c r="BV180" s="297">
        <v>5820</v>
      </c>
      <c r="BW180" s="311">
        <v>1.1560321715817694</v>
      </c>
      <c r="BY180" s="352">
        <v>174</v>
      </c>
      <c r="BZ180" s="289">
        <v>41700</v>
      </c>
      <c r="CA180" s="289">
        <v>45870.000000000007</v>
      </c>
      <c r="CB180" s="297">
        <v>35390</v>
      </c>
      <c r="CC180" s="297">
        <v>10480.000000000007</v>
      </c>
      <c r="CD180" s="302">
        <v>1.2961288499576153</v>
      </c>
      <c r="CE180" s="306">
        <v>37530</v>
      </c>
      <c r="CF180" s="297">
        <v>8340.0000000000073</v>
      </c>
      <c r="CG180" s="311">
        <v>1.2222222222222223</v>
      </c>
    </row>
    <row r="181" spans="5:85">
      <c r="E181" s="289">
        <v>37070</v>
      </c>
      <c r="G181" s="352">
        <v>175</v>
      </c>
      <c r="H181" s="289">
        <v>33700</v>
      </c>
      <c r="I181" s="289">
        <v>37070</v>
      </c>
      <c r="J181" s="297">
        <v>32940</v>
      </c>
      <c r="K181" s="297">
        <v>4130</v>
      </c>
      <c r="L181" s="302">
        <v>1.1253794778384942</v>
      </c>
      <c r="M181" s="306">
        <v>35090</v>
      </c>
      <c r="N181" s="297">
        <v>1980</v>
      </c>
      <c r="O181" s="311">
        <v>1.0564263322884013</v>
      </c>
      <c r="Q181" s="352">
        <v>175</v>
      </c>
      <c r="R181" s="289">
        <v>33700</v>
      </c>
      <c r="S181" s="289">
        <v>37070</v>
      </c>
      <c r="T181" s="297">
        <v>32950</v>
      </c>
      <c r="U181" s="297">
        <v>4120</v>
      </c>
      <c r="V181" s="302">
        <v>1.1250379362670713</v>
      </c>
      <c r="W181" s="306">
        <v>35100</v>
      </c>
      <c r="X181" s="297">
        <v>1970</v>
      </c>
      <c r="Y181" s="311">
        <v>1.0561253561253561</v>
      </c>
      <c r="AA181" s="352">
        <v>175</v>
      </c>
      <c r="AB181" s="289">
        <v>34400</v>
      </c>
      <c r="AC181" s="289">
        <v>37840</v>
      </c>
      <c r="AD181" s="297">
        <v>34780</v>
      </c>
      <c r="AE181" s="297">
        <v>3060</v>
      </c>
      <c r="AF181" s="302">
        <v>1.0879815986198964</v>
      </c>
      <c r="AG181" s="306">
        <v>36920</v>
      </c>
      <c r="AH181" s="297">
        <v>920</v>
      </c>
      <c r="AI181" s="311">
        <v>1.0249187432286024</v>
      </c>
      <c r="AK181" s="352">
        <v>175</v>
      </c>
      <c r="AL181" s="289">
        <v>34900</v>
      </c>
      <c r="AM181" s="289">
        <v>38390</v>
      </c>
      <c r="AN181" s="297">
        <v>34820</v>
      </c>
      <c r="AO181" s="297">
        <v>3570</v>
      </c>
      <c r="AP181" s="302">
        <v>1.1025272831705917</v>
      </c>
      <c r="AQ181" s="306">
        <v>36970</v>
      </c>
      <c r="AR181" s="297">
        <v>1420</v>
      </c>
      <c r="AS181" s="311">
        <v>1.0384095212334326</v>
      </c>
      <c r="AU181" s="352">
        <v>175</v>
      </c>
      <c r="AV181" s="289">
        <v>35900</v>
      </c>
      <c r="AW181" s="289">
        <v>39490</v>
      </c>
      <c r="AX181" s="297">
        <v>34840</v>
      </c>
      <c r="AY181" s="297">
        <v>4650</v>
      </c>
      <c r="AZ181" s="302">
        <v>1.1334672789896671</v>
      </c>
      <c r="BA181" s="306">
        <v>36990</v>
      </c>
      <c r="BB181" s="297">
        <v>2500</v>
      </c>
      <c r="BC181" s="311">
        <v>1.0675858340091917</v>
      </c>
      <c r="BE181" s="352">
        <v>175</v>
      </c>
      <c r="BF181" s="289">
        <v>36900</v>
      </c>
      <c r="BG181" s="289">
        <v>40590</v>
      </c>
      <c r="BH181" s="297">
        <v>34990</v>
      </c>
      <c r="BI181" s="297">
        <v>5600</v>
      </c>
      <c r="BJ181" s="302">
        <v>1.1600457273506717</v>
      </c>
      <c r="BK181" s="306">
        <v>37130</v>
      </c>
      <c r="BL181" s="297">
        <v>3460</v>
      </c>
      <c r="BM181" s="311">
        <v>1.0931861028817669</v>
      </c>
      <c r="BO181" s="352">
        <v>175</v>
      </c>
      <c r="BP181" s="289">
        <v>39400</v>
      </c>
      <c r="BQ181" s="289">
        <v>43340</v>
      </c>
      <c r="BR181" s="297">
        <v>35370</v>
      </c>
      <c r="BS181" s="297">
        <v>7970</v>
      </c>
      <c r="BT181" s="302">
        <v>1.225332202431439</v>
      </c>
      <c r="BU181" s="306">
        <v>37520</v>
      </c>
      <c r="BV181" s="297">
        <v>5820</v>
      </c>
      <c r="BW181" s="311">
        <v>1.1551172707889126</v>
      </c>
      <c r="BY181" s="352">
        <v>175</v>
      </c>
      <c r="BZ181" s="289">
        <v>41900</v>
      </c>
      <c r="CA181" s="289">
        <v>46090.000000000007</v>
      </c>
      <c r="CB181" s="297">
        <v>35600</v>
      </c>
      <c r="CC181" s="297">
        <v>10490.000000000007</v>
      </c>
      <c r="CD181" s="302">
        <v>1.2946629213483147</v>
      </c>
      <c r="CE181" s="306">
        <v>37750</v>
      </c>
      <c r="CF181" s="297">
        <v>8340.0000000000073</v>
      </c>
      <c r="CG181" s="311">
        <v>1.2209271523178811</v>
      </c>
    </row>
    <row r="182" spans="5:85">
      <c r="E182" s="289">
        <v>37290</v>
      </c>
      <c r="G182" s="352">
        <v>176</v>
      </c>
      <c r="H182" s="289">
        <v>33900</v>
      </c>
      <c r="I182" s="289">
        <v>37290</v>
      </c>
      <c r="J182" s="297">
        <v>33140</v>
      </c>
      <c r="K182" s="297">
        <v>4150</v>
      </c>
      <c r="L182" s="302">
        <v>1.1252263126131563</v>
      </c>
      <c r="M182" s="306">
        <v>35290</v>
      </c>
      <c r="N182" s="297">
        <v>2000</v>
      </c>
      <c r="O182" s="311">
        <v>1.0566732785491642</v>
      </c>
      <c r="Q182" s="352">
        <v>176</v>
      </c>
      <c r="R182" s="289">
        <v>33900</v>
      </c>
      <c r="S182" s="289">
        <v>37290</v>
      </c>
      <c r="T182" s="297">
        <v>33150</v>
      </c>
      <c r="U182" s="297">
        <v>4140</v>
      </c>
      <c r="V182" s="302">
        <v>1.1248868778280543</v>
      </c>
      <c r="W182" s="306">
        <v>35310</v>
      </c>
      <c r="X182" s="297">
        <v>1980</v>
      </c>
      <c r="Y182" s="311">
        <v>1.0560747663551402</v>
      </c>
      <c r="AA182" s="352">
        <v>176</v>
      </c>
      <c r="AB182" s="289">
        <v>34600</v>
      </c>
      <c r="AC182" s="289">
        <v>38060</v>
      </c>
      <c r="AD182" s="297">
        <v>34990</v>
      </c>
      <c r="AE182" s="297">
        <v>3070</v>
      </c>
      <c r="AF182" s="302">
        <v>1.0877393541011717</v>
      </c>
      <c r="AG182" s="306">
        <v>37140</v>
      </c>
      <c r="AH182" s="297">
        <v>920</v>
      </c>
      <c r="AI182" s="311">
        <v>1.0247711362412493</v>
      </c>
      <c r="AK182" s="352">
        <v>176</v>
      </c>
      <c r="AL182" s="289">
        <v>35100</v>
      </c>
      <c r="AM182" s="289">
        <v>38610</v>
      </c>
      <c r="AN182" s="297">
        <v>35030</v>
      </c>
      <c r="AO182" s="297">
        <v>3580</v>
      </c>
      <c r="AP182" s="302">
        <v>1.1021981159006566</v>
      </c>
      <c r="AQ182" s="306">
        <v>37190</v>
      </c>
      <c r="AR182" s="297">
        <v>1420</v>
      </c>
      <c r="AS182" s="311">
        <v>1.0381823070717935</v>
      </c>
      <c r="AU182" s="352">
        <v>176</v>
      </c>
      <c r="AV182" s="289">
        <v>36100</v>
      </c>
      <c r="AW182" s="289">
        <v>39710</v>
      </c>
      <c r="AX182" s="297">
        <v>35050</v>
      </c>
      <c r="AY182" s="297">
        <v>4660</v>
      </c>
      <c r="AZ182" s="302">
        <v>1.1329529243937233</v>
      </c>
      <c r="BA182" s="306">
        <v>37210</v>
      </c>
      <c r="BB182" s="297">
        <v>2500</v>
      </c>
      <c r="BC182" s="311">
        <v>1.0671862402579952</v>
      </c>
      <c r="BE182" s="352">
        <v>176</v>
      </c>
      <c r="BF182" s="289">
        <v>37100</v>
      </c>
      <c r="BG182" s="289">
        <v>40810</v>
      </c>
      <c r="BH182" s="297">
        <v>35200</v>
      </c>
      <c r="BI182" s="297">
        <v>5610</v>
      </c>
      <c r="BJ182" s="302">
        <v>1.159375</v>
      </c>
      <c r="BK182" s="306">
        <v>37350</v>
      </c>
      <c r="BL182" s="297">
        <v>3460</v>
      </c>
      <c r="BM182" s="311">
        <v>1.0926372155287818</v>
      </c>
      <c r="BO182" s="352">
        <v>176</v>
      </c>
      <c r="BP182" s="289">
        <v>39600</v>
      </c>
      <c r="BQ182" s="289">
        <v>43560</v>
      </c>
      <c r="BR182" s="297">
        <v>35580</v>
      </c>
      <c r="BS182" s="297">
        <v>7980</v>
      </c>
      <c r="BT182" s="302">
        <v>1.224283305227656</v>
      </c>
      <c r="BU182" s="306">
        <v>37740</v>
      </c>
      <c r="BV182" s="297">
        <v>5820</v>
      </c>
      <c r="BW182" s="311">
        <v>1.1542130365659777</v>
      </c>
      <c r="BY182" s="352">
        <v>176</v>
      </c>
      <c r="BZ182" s="289">
        <v>42100</v>
      </c>
      <c r="CA182" s="289">
        <v>46310.000000000007</v>
      </c>
      <c r="CB182" s="297">
        <v>35810</v>
      </c>
      <c r="CC182" s="297">
        <v>10500.000000000007</v>
      </c>
      <c r="CD182" s="302">
        <v>1.2932141859815696</v>
      </c>
      <c r="CE182" s="306">
        <v>37970</v>
      </c>
      <c r="CF182" s="297">
        <v>8340.0000000000073</v>
      </c>
      <c r="CG182" s="311">
        <v>1.2196470898077432</v>
      </c>
    </row>
    <row r="183" spans="5:85">
      <c r="E183" s="289">
        <v>37510</v>
      </c>
      <c r="G183" s="352">
        <v>177</v>
      </c>
      <c r="H183" s="289">
        <v>34100</v>
      </c>
      <c r="I183" s="289">
        <v>37510</v>
      </c>
      <c r="J183" s="297">
        <v>33340</v>
      </c>
      <c r="K183" s="297">
        <v>4170</v>
      </c>
      <c r="L183" s="302">
        <v>1.1250749850029993</v>
      </c>
      <c r="M183" s="306">
        <v>35500</v>
      </c>
      <c r="N183" s="297">
        <v>2010</v>
      </c>
      <c r="O183" s="311">
        <v>1.0566197183098591</v>
      </c>
      <c r="Q183" s="352">
        <v>177</v>
      </c>
      <c r="R183" s="289">
        <v>34100</v>
      </c>
      <c r="S183" s="289">
        <v>37510</v>
      </c>
      <c r="T183" s="297">
        <v>33350</v>
      </c>
      <c r="U183" s="297">
        <v>4160</v>
      </c>
      <c r="V183" s="302">
        <v>1.1247376311844077</v>
      </c>
      <c r="W183" s="306">
        <v>35510</v>
      </c>
      <c r="X183" s="297">
        <v>2000</v>
      </c>
      <c r="Y183" s="311">
        <v>1.0563221627710504</v>
      </c>
      <c r="AA183" s="352">
        <v>177</v>
      </c>
      <c r="AB183" s="289">
        <v>34800</v>
      </c>
      <c r="AC183" s="289">
        <v>38280</v>
      </c>
      <c r="AD183" s="297">
        <v>35200</v>
      </c>
      <c r="AE183" s="297">
        <v>3080</v>
      </c>
      <c r="AF183" s="302">
        <v>1.0874999999999999</v>
      </c>
      <c r="AG183" s="306">
        <v>37360</v>
      </c>
      <c r="AH183" s="297">
        <v>920</v>
      </c>
      <c r="AI183" s="311">
        <v>1.0246252676659529</v>
      </c>
      <c r="AK183" s="352">
        <v>177</v>
      </c>
      <c r="AL183" s="289">
        <v>35300</v>
      </c>
      <c r="AM183" s="289">
        <v>38830</v>
      </c>
      <c r="AN183" s="297">
        <v>35240</v>
      </c>
      <c r="AO183" s="297">
        <v>3590</v>
      </c>
      <c r="AP183" s="302">
        <v>1.1018728717366628</v>
      </c>
      <c r="AQ183" s="306">
        <v>37410</v>
      </c>
      <c r="AR183" s="297">
        <v>1420</v>
      </c>
      <c r="AS183" s="311">
        <v>1.0379577653033949</v>
      </c>
      <c r="AU183" s="352">
        <v>177</v>
      </c>
      <c r="AV183" s="289">
        <v>36300</v>
      </c>
      <c r="AW183" s="289">
        <v>39930</v>
      </c>
      <c r="AX183" s="297">
        <v>35260</v>
      </c>
      <c r="AY183" s="297">
        <v>4670</v>
      </c>
      <c r="AZ183" s="302">
        <v>1.1324446965399886</v>
      </c>
      <c r="BA183" s="306">
        <v>37430</v>
      </c>
      <c r="BB183" s="297">
        <v>2500</v>
      </c>
      <c r="BC183" s="311">
        <v>1.0667913438418382</v>
      </c>
      <c r="BE183" s="352">
        <v>177</v>
      </c>
      <c r="BF183" s="289">
        <v>37300</v>
      </c>
      <c r="BG183" s="289">
        <v>41030</v>
      </c>
      <c r="BH183" s="297">
        <v>35400</v>
      </c>
      <c r="BI183" s="297">
        <v>5630</v>
      </c>
      <c r="BJ183" s="302">
        <v>1.1590395480225988</v>
      </c>
      <c r="BK183" s="306">
        <v>37570</v>
      </c>
      <c r="BL183" s="297">
        <v>3460</v>
      </c>
      <c r="BM183" s="311">
        <v>1.092094756454618</v>
      </c>
      <c r="BO183" s="352">
        <v>177</v>
      </c>
      <c r="BP183" s="289">
        <v>39800</v>
      </c>
      <c r="BQ183" s="289">
        <v>43780</v>
      </c>
      <c r="BR183" s="297">
        <v>35790</v>
      </c>
      <c r="BS183" s="297">
        <v>7990</v>
      </c>
      <c r="BT183" s="302">
        <v>1.2232467169600447</v>
      </c>
      <c r="BU183" s="306">
        <v>37960</v>
      </c>
      <c r="BV183" s="297">
        <v>5820</v>
      </c>
      <c r="BW183" s="311">
        <v>1.1533192834562698</v>
      </c>
      <c r="BY183" s="352">
        <v>177</v>
      </c>
      <c r="BZ183" s="289">
        <v>42300</v>
      </c>
      <c r="CA183" s="289">
        <v>46530.000000000007</v>
      </c>
      <c r="CB183" s="297">
        <v>36020</v>
      </c>
      <c r="CC183" s="297">
        <v>10510.000000000007</v>
      </c>
      <c r="CD183" s="302">
        <v>1.2917823431426987</v>
      </c>
      <c r="CE183" s="306">
        <v>38190</v>
      </c>
      <c r="CF183" s="297">
        <v>8340.0000000000073</v>
      </c>
      <c r="CG183" s="311">
        <v>1.2183817753338573</v>
      </c>
    </row>
    <row r="184" spans="5:85">
      <c r="E184" s="289">
        <v>37730</v>
      </c>
      <c r="G184" s="352">
        <v>178</v>
      </c>
      <c r="H184" s="289">
        <v>34300</v>
      </c>
      <c r="I184" s="289">
        <v>37730</v>
      </c>
      <c r="J184" s="297">
        <v>33530</v>
      </c>
      <c r="K184" s="297">
        <v>4200</v>
      </c>
      <c r="L184" s="302">
        <v>1.1252609603340293</v>
      </c>
      <c r="M184" s="306">
        <v>35710</v>
      </c>
      <c r="N184" s="297">
        <v>2020</v>
      </c>
      <c r="O184" s="311">
        <v>1.0565667880145617</v>
      </c>
      <c r="Q184" s="352">
        <v>178</v>
      </c>
      <c r="R184" s="289">
        <v>34300</v>
      </c>
      <c r="S184" s="289">
        <v>37730</v>
      </c>
      <c r="T184" s="297">
        <v>33550</v>
      </c>
      <c r="U184" s="297">
        <v>4180</v>
      </c>
      <c r="V184" s="302">
        <v>1.1245901639344262</v>
      </c>
      <c r="W184" s="306">
        <v>35720</v>
      </c>
      <c r="X184" s="297">
        <v>2010</v>
      </c>
      <c r="Y184" s="311">
        <v>1.0562709966405375</v>
      </c>
      <c r="AA184" s="352">
        <v>178</v>
      </c>
      <c r="AB184" s="289">
        <v>35000</v>
      </c>
      <c r="AC184" s="289">
        <v>38500</v>
      </c>
      <c r="AD184" s="297">
        <v>35400</v>
      </c>
      <c r="AE184" s="297">
        <v>3100</v>
      </c>
      <c r="AF184" s="302">
        <v>1.0875706214689265</v>
      </c>
      <c r="AG184" s="306">
        <v>37580</v>
      </c>
      <c r="AH184" s="297">
        <v>920</v>
      </c>
      <c r="AI184" s="311">
        <v>1.0244811069717934</v>
      </c>
      <c r="AK184" s="352">
        <v>178</v>
      </c>
      <c r="AL184" s="289">
        <v>35500</v>
      </c>
      <c r="AM184" s="289">
        <v>39050</v>
      </c>
      <c r="AN184" s="297">
        <v>35450</v>
      </c>
      <c r="AO184" s="297">
        <v>3600</v>
      </c>
      <c r="AP184" s="302">
        <v>1.1015514809590974</v>
      </c>
      <c r="AQ184" s="306">
        <v>37630</v>
      </c>
      <c r="AR184" s="297">
        <v>1420</v>
      </c>
      <c r="AS184" s="311">
        <v>1.0377358490566038</v>
      </c>
      <c r="AU184" s="352">
        <v>178</v>
      </c>
      <c r="AV184" s="289">
        <v>36500</v>
      </c>
      <c r="AW184" s="289">
        <v>40150</v>
      </c>
      <c r="AX184" s="297">
        <v>35470</v>
      </c>
      <c r="AY184" s="297">
        <v>4680</v>
      </c>
      <c r="AZ184" s="302">
        <v>1.1319424866084016</v>
      </c>
      <c r="BA184" s="306">
        <v>37650</v>
      </c>
      <c r="BB184" s="297">
        <v>2500</v>
      </c>
      <c r="BC184" s="311">
        <v>1.0664010624169986</v>
      </c>
      <c r="BE184" s="352">
        <v>178</v>
      </c>
      <c r="BF184" s="289">
        <v>37500</v>
      </c>
      <c r="BG184" s="289">
        <v>41250</v>
      </c>
      <c r="BH184" s="297">
        <v>35610</v>
      </c>
      <c r="BI184" s="297">
        <v>5640</v>
      </c>
      <c r="BJ184" s="302">
        <v>1.1583824768323505</v>
      </c>
      <c r="BK184" s="306">
        <v>37790</v>
      </c>
      <c r="BL184" s="297">
        <v>3460</v>
      </c>
      <c r="BM184" s="311">
        <v>1.0915586133897857</v>
      </c>
      <c r="BO184" s="352">
        <v>178</v>
      </c>
      <c r="BP184" s="289">
        <v>40000</v>
      </c>
      <c r="BQ184" s="289">
        <v>44000</v>
      </c>
      <c r="BR184" s="297">
        <v>36000</v>
      </c>
      <c r="BS184" s="297">
        <v>8000</v>
      </c>
      <c r="BT184" s="302">
        <v>1.2222222222222223</v>
      </c>
      <c r="BU184" s="306">
        <v>38180</v>
      </c>
      <c r="BV184" s="297">
        <v>5820</v>
      </c>
      <c r="BW184" s="311">
        <v>1.1524358302776323</v>
      </c>
      <c r="BY184" s="352">
        <v>178</v>
      </c>
      <c r="BZ184" s="289">
        <v>42500</v>
      </c>
      <c r="CA184" s="289">
        <v>46750.000000000007</v>
      </c>
      <c r="CB184" s="297">
        <v>36230</v>
      </c>
      <c r="CC184" s="297">
        <v>10520.000000000007</v>
      </c>
      <c r="CD184" s="302">
        <v>1.2903670990891529</v>
      </c>
      <c r="CE184" s="306">
        <v>38410</v>
      </c>
      <c r="CF184" s="297">
        <v>8340.0000000000073</v>
      </c>
      <c r="CG184" s="311">
        <v>1.2171309554803438</v>
      </c>
    </row>
    <row r="185" spans="5:85">
      <c r="E185" s="289">
        <v>37950</v>
      </c>
      <c r="G185" s="352">
        <v>179</v>
      </c>
      <c r="H185" s="289">
        <v>34500</v>
      </c>
      <c r="I185" s="289">
        <v>37950</v>
      </c>
      <c r="J185" s="297">
        <v>33730</v>
      </c>
      <c r="K185" s="297">
        <v>4220</v>
      </c>
      <c r="L185" s="302">
        <v>1.1251111769937741</v>
      </c>
      <c r="M185" s="306">
        <v>35920</v>
      </c>
      <c r="N185" s="297">
        <v>2030</v>
      </c>
      <c r="O185" s="311">
        <v>1.0565144766146994</v>
      </c>
      <c r="Q185" s="352">
        <v>179</v>
      </c>
      <c r="R185" s="289">
        <v>34500</v>
      </c>
      <c r="S185" s="289">
        <v>37950</v>
      </c>
      <c r="T185" s="297">
        <v>33740</v>
      </c>
      <c r="U185" s="297">
        <v>4210</v>
      </c>
      <c r="V185" s="302">
        <v>1.1247777119146414</v>
      </c>
      <c r="W185" s="306">
        <v>35930</v>
      </c>
      <c r="X185" s="297">
        <v>2020</v>
      </c>
      <c r="Y185" s="311">
        <v>1.0562204286111885</v>
      </c>
      <c r="AA185" s="352">
        <v>179</v>
      </c>
      <c r="AB185" s="289">
        <v>35200</v>
      </c>
      <c r="AC185" s="289">
        <v>38720</v>
      </c>
      <c r="AD185" s="297">
        <v>35610</v>
      </c>
      <c r="AE185" s="297">
        <v>3110</v>
      </c>
      <c r="AF185" s="302">
        <v>1.0873350182532997</v>
      </c>
      <c r="AG185" s="306">
        <v>37800</v>
      </c>
      <c r="AH185" s="297">
        <v>920</v>
      </c>
      <c r="AI185" s="311">
        <v>1.0243386243386243</v>
      </c>
      <c r="AK185" s="352">
        <v>179</v>
      </c>
      <c r="AL185" s="289">
        <v>35700</v>
      </c>
      <c r="AM185" s="289">
        <v>39270</v>
      </c>
      <c r="AN185" s="297">
        <v>35660</v>
      </c>
      <c r="AO185" s="297">
        <v>3610</v>
      </c>
      <c r="AP185" s="302">
        <v>1.101233875490746</v>
      </c>
      <c r="AQ185" s="306">
        <v>37850</v>
      </c>
      <c r="AR185" s="297">
        <v>1420</v>
      </c>
      <c r="AS185" s="311">
        <v>1.0375165125495376</v>
      </c>
      <c r="AU185" s="352">
        <v>179</v>
      </c>
      <c r="AV185" s="289">
        <v>36700</v>
      </c>
      <c r="AW185" s="289">
        <v>40370</v>
      </c>
      <c r="AX185" s="297">
        <v>35680</v>
      </c>
      <c r="AY185" s="297">
        <v>4690</v>
      </c>
      <c r="AZ185" s="302">
        <v>1.1314461883408071</v>
      </c>
      <c r="BA185" s="306">
        <v>37870</v>
      </c>
      <c r="BB185" s="297">
        <v>2500</v>
      </c>
      <c r="BC185" s="311">
        <v>1.0660153155532084</v>
      </c>
      <c r="BE185" s="352">
        <v>179</v>
      </c>
      <c r="BF185" s="289">
        <v>37700</v>
      </c>
      <c r="BG185" s="289">
        <v>41470</v>
      </c>
      <c r="BH185" s="297">
        <v>35820</v>
      </c>
      <c r="BI185" s="297">
        <v>5650</v>
      </c>
      <c r="BJ185" s="302">
        <v>1.1577331099944166</v>
      </c>
      <c r="BK185" s="306">
        <v>38010</v>
      </c>
      <c r="BL185" s="297">
        <v>3460</v>
      </c>
      <c r="BM185" s="311">
        <v>1.0910286766640358</v>
      </c>
      <c r="BO185" s="352">
        <v>179</v>
      </c>
      <c r="BP185" s="289">
        <v>40200</v>
      </c>
      <c r="BQ185" s="289">
        <v>44220</v>
      </c>
      <c r="BR185" s="297">
        <v>36210</v>
      </c>
      <c r="BS185" s="297">
        <v>8010</v>
      </c>
      <c r="BT185" s="302">
        <v>1.2212096106048054</v>
      </c>
      <c r="BU185" s="306">
        <v>38400</v>
      </c>
      <c r="BV185" s="297">
        <v>5820</v>
      </c>
      <c r="BW185" s="311">
        <v>1.1515625</v>
      </c>
      <c r="BY185" s="352">
        <v>179</v>
      </c>
      <c r="BZ185" s="289">
        <v>42700</v>
      </c>
      <c r="CA185" s="289">
        <v>46970.000000000007</v>
      </c>
      <c r="CB185" s="297">
        <v>36440</v>
      </c>
      <c r="CC185" s="297">
        <v>10530.000000000007</v>
      </c>
      <c r="CD185" s="302">
        <v>1.288968166849616</v>
      </c>
      <c r="CE185" s="306">
        <v>38630</v>
      </c>
      <c r="CF185" s="297">
        <v>8340.0000000000073</v>
      </c>
      <c r="CG185" s="311">
        <v>1.2158943826041939</v>
      </c>
    </row>
    <row r="186" spans="5:85">
      <c r="E186" s="289">
        <v>38170</v>
      </c>
      <c r="G186" s="352">
        <v>180</v>
      </c>
      <c r="H186" s="289">
        <v>34700</v>
      </c>
      <c r="I186" s="289">
        <v>38170</v>
      </c>
      <c r="J186" s="297">
        <v>33930</v>
      </c>
      <c r="K186" s="297">
        <v>4240</v>
      </c>
      <c r="L186" s="302">
        <v>1.124963159445918</v>
      </c>
      <c r="M186" s="306">
        <v>36130</v>
      </c>
      <c r="N186" s="297">
        <v>2040</v>
      </c>
      <c r="O186" s="311">
        <v>1.0564627733185719</v>
      </c>
      <c r="Q186" s="352">
        <v>180</v>
      </c>
      <c r="R186" s="289">
        <v>34700</v>
      </c>
      <c r="S186" s="289">
        <v>38170</v>
      </c>
      <c r="T186" s="297">
        <v>33940</v>
      </c>
      <c r="U186" s="297">
        <v>4230</v>
      </c>
      <c r="V186" s="302">
        <v>1.1246317030053035</v>
      </c>
      <c r="W186" s="306">
        <v>36140</v>
      </c>
      <c r="X186" s="297">
        <v>2030</v>
      </c>
      <c r="Y186" s="311">
        <v>1.0561704482567791</v>
      </c>
      <c r="AA186" s="352">
        <v>180</v>
      </c>
      <c r="AB186" s="289">
        <v>35400</v>
      </c>
      <c r="AC186" s="289">
        <v>38940</v>
      </c>
      <c r="AD186" s="297">
        <v>35820</v>
      </c>
      <c r="AE186" s="297">
        <v>3120</v>
      </c>
      <c r="AF186" s="302">
        <v>1.0871021775544389</v>
      </c>
      <c r="AG186" s="306">
        <v>38020</v>
      </c>
      <c r="AH186" s="297">
        <v>920</v>
      </c>
      <c r="AI186" s="311">
        <v>1.0241977906365072</v>
      </c>
      <c r="AK186" s="352">
        <v>180</v>
      </c>
      <c r="AL186" s="289">
        <v>35900</v>
      </c>
      <c r="AM186" s="289">
        <v>39490</v>
      </c>
      <c r="AN186" s="297">
        <v>35870</v>
      </c>
      <c r="AO186" s="297">
        <v>3620</v>
      </c>
      <c r="AP186" s="302">
        <v>1.1009199888486201</v>
      </c>
      <c r="AQ186" s="306">
        <v>38070</v>
      </c>
      <c r="AR186" s="297">
        <v>1420</v>
      </c>
      <c r="AS186" s="311">
        <v>1.0372997110585762</v>
      </c>
      <c r="AU186" s="352">
        <v>180</v>
      </c>
      <c r="AV186" s="289">
        <v>36900</v>
      </c>
      <c r="AW186" s="289">
        <v>40590</v>
      </c>
      <c r="AX186" s="297">
        <v>35890</v>
      </c>
      <c r="AY186" s="297">
        <v>4700</v>
      </c>
      <c r="AZ186" s="302">
        <v>1.1309556979660071</v>
      </c>
      <c r="BA186" s="306">
        <v>38090</v>
      </c>
      <c r="BB186" s="297">
        <v>2500</v>
      </c>
      <c r="BC186" s="311">
        <v>1.0656340246783933</v>
      </c>
      <c r="BE186" s="352">
        <v>180</v>
      </c>
      <c r="BF186" s="289">
        <v>37900</v>
      </c>
      <c r="BG186" s="289">
        <v>41690</v>
      </c>
      <c r="BH186" s="297">
        <v>36030</v>
      </c>
      <c r="BI186" s="297">
        <v>5660</v>
      </c>
      <c r="BJ186" s="302">
        <v>1.1570913127948932</v>
      </c>
      <c r="BK186" s="306">
        <v>38230</v>
      </c>
      <c r="BL186" s="297">
        <v>3460</v>
      </c>
      <c r="BM186" s="311">
        <v>1.0905048391315721</v>
      </c>
      <c r="BO186" s="352">
        <v>180</v>
      </c>
      <c r="BP186" s="289">
        <v>40400</v>
      </c>
      <c r="BQ186" s="289">
        <v>44440</v>
      </c>
      <c r="BR186" s="297">
        <v>36420</v>
      </c>
      <c r="BS186" s="297">
        <v>8020</v>
      </c>
      <c r="BT186" s="302">
        <v>1.2202086765513454</v>
      </c>
      <c r="BU186" s="306">
        <v>38620</v>
      </c>
      <c r="BV186" s="297">
        <v>5820</v>
      </c>
      <c r="BW186" s="311">
        <v>1.1506991196271361</v>
      </c>
      <c r="BY186" s="352">
        <v>180</v>
      </c>
      <c r="BZ186" s="289">
        <v>42900</v>
      </c>
      <c r="CA186" s="289">
        <v>47190.000000000007</v>
      </c>
      <c r="CB186" s="297">
        <v>36650</v>
      </c>
      <c r="CC186" s="297">
        <v>10540.000000000007</v>
      </c>
      <c r="CD186" s="302">
        <v>1.2875852660300138</v>
      </c>
      <c r="CE186" s="306">
        <v>38850</v>
      </c>
      <c r="CF186" s="297">
        <v>8340.0000000000073</v>
      </c>
      <c r="CG186" s="311">
        <v>1.214671814671815</v>
      </c>
    </row>
    <row r="187" spans="5:85">
      <c r="E187" s="289">
        <v>38390</v>
      </c>
      <c r="G187" s="352">
        <v>181</v>
      </c>
      <c r="H187" s="289">
        <v>34900</v>
      </c>
      <c r="I187" s="289">
        <v>38390</v>
      </c>
      <c r="J187" s="297">
        <v>34130</v>
      </c>
      <c r="K187" s="297">
        <v>4260</v>
      </c>
      <c r="L187" s="302">
        <v>1.1248168766481101</v>
      </c>
      <c r="M187" s="306">
        <v>36340</v>
      </c>
      <c r="N187" s="297">
        <v>2050</v>
      </c>
      <c r="O187" s="311">
        <v>1.0564116675839295</v>
      </c>
      <c r="Q187" s="352">
        <v>181</v>
      </c>
      <c r="R187" s="289">
        <v>34900</v>
      </c>
      <c r="S187" s="289">
        <v>38390</v>
      </c>
      <c r="T187" s="297">
        <v>34140</v>
      </c>
      <c r="U187" s="297">
        <v>4250</v>
      </c>
      <c r="V187" s="302">
        <v>1.1244874048037492</v>
      </c>
      <c r="W187" s="306">
        <v>36350</v>
      </c>
      <c r="X187" s="297">
        <v>2040</v>
      </c>
      <c r="Y187" s="311">
        <v>1.056121045392022</v>
      </c>
      <c r="AA187" s="352">
        <v>181</v>
      </c>
      <c r="AB187" s="289">
        <v>35600</v>
      </c>
      <c r="AC187" s="289">
        <v>39160</v>
      </c>
      <c r="AD187" s="297">
        <v>36030</v>
      </c>
      <c r="AE187" s="297">
        <v>3130</v>
      </c>
      <c r="AF187" s="302">
        <v>1.0868720510685539</v>
      </c>
      <c r="AG187" s="306">
        <v>38240</v>
      </c>
      <c r="AH187" s="297">
        <v>920</v>
      </c>
      <c r="AI187" s="311">
        <v>1.0240585774058577</v>
      </c>
      <c r="AK187" s="352">
        <v>181</v>
      </c>
      <c r="AL187" s="289">
        <v>36100</v>
      </c>
      <c r="AM187" s="289">
        <v>39710</v>
      </c>
      <c r="AN187" s="297">
        <v>36080</v>
      </c>
      <c r="AO187" s="297">
        <v>3630</v>
      </c>
      <c r="AP187" s="302">
        <v>1.100609756097561</v>
      </c>
      <c r="AQ187" s="306">
        <v>38290</v>
      </c>
      <c r="AR187" s="297">
        <v>1420</v>
      </c>
      <c r="AS187" s="311">
        <v>1.0370854008879602</v>
      </c>
      <c r="AU187" s="352">
        <v>181</v>
      </c>
      <c r="AV187" s="289">
        <v>37100</v>
      </c>
      <c r="AW187" s="289">
        <v>40810</v>
      </c>
      <c r="AX187" s="297">
        <v>36100</v>
      </c>
      <c r="AY187" s="297">
        <v>4710</v>
      </c>
      <c r="AZ187" s="302">
        <v>1.1304709141274238</v>
      </c>
      <c r="BA187" s="306">
        <v>38310</v>
      </c>
      <c r="BB187" s="297">
        <v>2500</v>
      </c>
      <c r="BC187" s="311">
        <v>1.0652571130253197</v>
      </c>
      <c r="BE187" s="352">
        <v>181</v>
      </c>
      <c r="BF187" s="289">
        <v>38100</v>
      </c>
      <c r="BG187" s="289">
        <v>41910</v>
      </c>
      <c r="BH187" s="297">
        <v>36240</v>
      </c>
      <c r="BI187" s="297">
        <v>5670</v>
      </c>
      <c r="BJ187" s="302">
        <v>1.1564569536423841</v>
      </c>
      <c r="BK187" s="306">
        <v>38450</v>
      </c>
      <c r="BL187" s="297">
        <v>3460</v>
      </c>
      <c r="BM187" s="311">
        <v>1.0899869960988295</v>
      </c>
      <c r="BO187" s="352">
        <v>181</v>
      </c>
      <c r="BP187" s="289">
        <v>40600</v>
      </c>
      <c r="BQ187" s="289">
        <v>44660</v>
      </c>
      <c r="BR187" s="297">
        <v>36630</v>
      </c>
      <c r="BS187" s="297">
        <v>8030</v>
      </c>
      <c r="BT187" s="302">
        <v>1.2192192192192193</v>
      </c>
      <c r="BU187" s="306">
        <v>38840</v>
      </c>
      <c r="BV187" s="297">
        <v>5820</v>
      </c>
      <c r="BW187" s="311">
        <v>1.1498455200823894</v>
      </c>
      <c r="BY187" s="352">
        <v>181</v>
      </c>
      <c r="BZ187" s="289">
        <v>43100</v>
      </c>
      <c r="CA187" s="289">
        <v>47410.000000000007</v>
      </c>
      <c r="CB187" s="297">
        <v>36860</v>
      </c>
      <c r="CC187" s="297">
        <v>10550.000000000007</v>
      </c>
      <c r="CD187" s="302">
        <v>1.2862181226261533</v>
      </c>
      <c r="CE187" s="306">
        <v>39070</v>
      </c>
      <c r="CF187" s="297">
        <v>8340.0000000000073</v>
      </c>
      <c r="CG187" s="311">
        <v>1.2134630151011008</v>
      </c>
    </row>
    <row r="188" spans="5:85">
      <c r="E188" s="289">
        <v>38610</v>
      </c>
      <c r="G188" s="352">
        <v>182</v>
      </c>
      <c r="H188" s="289">
        <v>35100</v>
      </c>
      <c r="I188" s="289">
        <v>38610</v>
      </c>
      <c r="J188" s="297">
        <v>34330</v>
      </c>
      <c r="K188" s="297">
        <v>4280</v>
      </c>
      <c r="L188" s="302">
        <v>1.1246722982813866</v>
      </c>
      <c r="M188" s="306">
        <v>36550</v>
      </c>
      <c r="N188" s="297">
        <v>2060</v>
      </c>
      <c r="O188" s="311">
        <v>1.0563611491108071</v>
      </c>
      <c r="Q188" s="352">
        <v>182</v>
      </c>
      <c r="R188" s="289">
        <v>35100</v>
      </c>
      <c r="S188" s="289">
        <v>38610</v>
      </c>
      <c r="T188" s="297">
        <v>34340</v>
      </c>
      <c r="U188" s="297">
        <v>4270</v>
      </c>
      <c r="V188" s="302">
        <v>1.1243447874199184</v>
      </c>
      <c r="W188" s="306">
        <v>36560</v>
      </c>
      <c r="X188" s="297">
        <v>2050</v>
      </c>
      <c r="Y188" s="311">
        <v>1.0560722100656454</v>
      </c>
      <c r="AA188" s="352">
        <v>182</v>
      </c>
      <c r="AB188" s="289">
        <v>35800</v>
      </c>
      <c r="AC188" s="289">
        <v>39380</v>
      </c>
      <c r="AD188" s="297">
        <v>36240</v>
      </c>
      <c r="AE188" s="297">
        <v>3140</v>
      </c>
      <c r="AF188" s="302">
        <v>1.0866445916114791</v>
      </c>
      <c r="AG188" s="306">
        <v>38460</v>
      </c>
      <c r="AH188" s="297">
        <v>920</v>
      </c>
      <c r="AI188" s="311">
        <v>1.0239209568382734</v>
      </c>
      <c r="AK188" s="352">
        <v>182</v>
      </c>
      <c r="AL188" s="289">
        <v>36300</v>
      </c>
      <c r="AM188" s="289">
        <v>39930</v>
      </c>
      <c r="AN188" s="297">
        <v>36280</v>
      </c>
      <c r="AO188" s="297">
        <v>3650</v>
      </c>
      <c r="AP188" s="302">
        <v>1.100606394707828</v>
      </c>
      <c r="AQ188" s="306">
        <v>38510</v>
      </c>
      <c r="AR188" s="297">
        <v>1420</v>
      </c>
      <c r="AS188" s="311">
        <v>1.0368735393404311</v>
      </c>
      <c r="AU188" s="352">
        <v>182</v>
      </c>
      <c r="AV188" s="289">
        <v>37300</v>
      </c>
      <c r="AW188" s="289">
        <v>41030</v>
      </c>
      <c r="AX188" s="297">
        <v>36310</v>
      </c>
      <c r="AY188" s="297">
        <v>4720</v>
      </c>
      <c r="AZ188" s="302">
        <v>1.1299917378132747</v>
      </c>
      <c r="BA188" s="306">
        <v>38530</v>
      </c>
      <c r="BB188" s="297">
        <v>2500</v>
      </c>
      <c r="BC188" s="311">
        <v>1.0648845055800675</v>
      </c>
      <c r="BE188" s="352">
        <v>182</v>
      </c>
      <c r="BF188" s="289">
        <v>38300</v>
      </c>
      <c r="BG188" s="289">
        <v>42130</v>
      </c>
      <c r="BH188" s="297">
        <v>36450</v>
      </c>
      <c r="BI188" s="297">
        <v>5680</v>
      </c>
      <c r="BJ188" s="302">
        <v>1.1558299039780522</v>
      </c>
      <c r="BK188" s="306">
        <v>38670</v>
      </c>
      <c r="BL188" s="297">
        <v>3460</v>
      </c>
      <c r="BM188" s="311">
        <v>1.0894750452547195</v>
      </c>
      <c r="BO188" s="352">
        <v>182</v>
      </c>
      <c r="BP188" s="289">
        <v>40800</v>
      </c>
      <c r="BQ188" s="289">
        <v>44880</v>
      </c>
      <c r="BR188" s="297">
        <v>36830</v>
      </c>
      <c r="BS188" s="297">
        <v>8050</v>
      </c>
      <c r="BT188" s="302">
        <v>1.2185718164539778</v>
      </c>
      <c r="BU188" s="306">
        <v>39060</v>
      </c>
      <c r="BV188" s="297">
        <v>5820</v>
      </c>
      <c r="BW188" s="311">
        <v>1.1490015360983103</v>
      </c>
      <c r="BY188" s="352">
        <v>182</v>
      </c>
      <c r="BZ188" s="289">
        <v>43300</v>
      </c>
      <c r="CA188" s="289">
        <v>47630.000000000007</v>
      </c>
      <c r="CB188" s="297">
        <v>37070</v>
      </c>
      <c r="CC188" s="297">
        <v>10560.000000000007</v>
      </c>
      <c r="CD188" s="302">
        <v>1.2848664688427303</v>
      </c>
      <c r="CE188" s="306">
        <v>39290</v>
      </c>
      <c r="CF188" s="297">
        <v>8340.0000000000073</v>
      </c>
      <c r="CG188" s="311">
        <v>1.2122677526088066</v>
      </c>
    </row>
    <row r="189" spans="5:85">
      <c r="E189" s="289">
        <v>38830</v>
      </c>
      <c r="G189" s="352">
        <v>183</v>
      </c>
      <c r="H189" s="289">
        <v>35300</v>
      </c>
      <c r="I189" s="289">
        <v>38830</v>
      </c>
      <c r="J189" s="297">
        <v>34520</v>
      </c>
      <c r="K189" s="297">
        <v>4310</v>
      </c>
      <c r="L189" s="302">
        <v>1.1248551564310545</v>
      </c>
      <c r="M189" s="306">
        <v>36760</v>
      </c>
      <c r="N189" s="297">
        <v>2070</v>
      </c>
      <c r="O189" s="311">
        <v>1.0563112078346029</v>
      </c>
      <c r="Q189" s="352">
        <v>183</v>
      </c>
      <c r="R189" s="289">
        <v>35300</v>
      </c>
      <c r="S189" s="289">
        <v>38830</v>
      </c>
      <c r="T189" s="297">
        <v>34540</v>
      </c>
      <c r="U189" s="297">
        <v>4290</v>
      </c>
      <c r="V189" s="302">
        <v>1.124203821656051</v>
      </c>
      <c r="W189" s="306">
        <v>36770</v>
      </c>
      <c r="X189" s="297">
        <v>2060</v>
      </c>
      <c r="Y189" s="311">
        <v>1.0560239325537122</v>
      </c>
      <c r="AA189" s="352">
        <v>183</v>
      </c>
      <c r="AB189" s="289">
        <v>36000</v>
      </c>
      <c r="AC189" s="289">
        <v>39600</v>
      </c>
      <c r="AD189" s="297">
        <v>36450</v>
      </c>
      <c r="AE189" s="297">
        <v>3150</v>
      </c>
      <c r="AF189" s="302">
        <v>1.0864197530864197</v>
      </c>
      <c r="AG189" s="306">
        <v>38680</v>
      </c>
      <c r="AH189" s="297">
        <v>920</v>
      </c>
      <c r="AI189" s="311">
        <v>1.0237849017580145</v>
      </c>
      <c r="AK189" s="352">
        <v>183</v>
      </c>
      <c r="AL189" s="289">
        <v>36500</v>
      </c>
      <c r="AM189" s="289">
        <v>40150</v>
      </c>
      <c r="AN189" s="297">
        <v>36490</v>
      </c>
      <c r="AO189" s="297">
        <v>3660</v>
      </c>
      <c r="AP189" s="302">
        <v>1.1003014524527268</v>
      </c>
      <c r="AQ189" s="306">
        <v>38730</v>
      </c>
      <c r="AR189" s="297">
        <v>1420</v>
      </c>
      <c r="AS189" s="311">
        <v>1.0366640846888717</v>
      </c>
      <c r="AU189" s="352">
        <v>183</v>
      </c>
      <c r="AV189" s="289">
        <v>37500</v>
      </c>
      <c r="AW189" s="289">
        <v>41250</v>
      </c>
      <c r="AX189" s="297">
        <v>36520</v>
      </c>
      <c r="AY189" s="297">
        <v>4730</v>
      </c>
      <c r="AZ189" s="302">
        <v>1.1295180722891567</v>
      </c>
      <c r="BA189" s="306">
        <v>38750</v>
      </c>
      <c r="BB189" s="297">
        <v>2500</v>
      </c>
      <c r="BC189" s="311">
        <v>1.064516129032258</v>
      </c>
      <c r="BE189" s="352">
        <v>183</v>
      </c>
      <c r="BF189" s="289">
        <v>38500</v>
      </c>
      <c r="BG189" s="289">
        <v>42350</v>
      </c>
      <c r="BH189" s="297">
        <v>36660</v>
      </c>
      <c r="BI189" s="297">
        <v>5690</v>
      </c>
      <c r="BJ189" s="302">
        <v>1.1552100381887616</v>
      </c>
      <c r="BK189" s="306">
        <v>38890</v>
      </c>
      <c r="BL189" s="297">
        <v>3460</v>
      </c>
      <c r="BM189" s="311">
        <v>1.0889688866032399</v>
      </c>
      <c r="BO189" s="352">
        <v>183</v>
      </c>
      <c r="BP189" s="289">
        <v>41000</v>
      </c>
      <c r="BQ189" s="289">
        <v>45100.000000000007</v>
      </c>
      <c r="BR189" s="297">
        <v>37040</v>
      </c>
      <c r="BS189" s="297">
        <v>8060.0000000000073</v>
      </c>
      <c r="BT189" s="302">
        <v>1.2176025917926567</v>
      </c>
      <c r="BU189" s="306">
        <v>39280</v>
      </c>
      <c r="BV189" s="297">
        <v>5820.0000000000073</v>
      </c>
      <c r="BW189" s="311">
        <v>1.1481670061099798</v>
      </c>
      <c r="BY189" s="352">
        <v>183</v>
      </c>
      <c r="BZ189" s="289">
        <v>43500</v>
      </c>
      <c r="CA189" s="289">
        <v>47850.000000000007</v>
      </c>
      <c r="CB189" s="297">
        <v>37270</v>
      </c>
      <c r="CC189" s="297">
        <v>10580.000000000007</v>
      </c>
      <c r="CD189" s="302">
        <v>1.2838744298363296</v>
      </c>
      <c r="CE189" s="306">
        <v>39510</v>
      </c>
      <c r="CF189" s="297">
        <v>8340.0000000000073</v>
      </c>
      <c r="CG189" s="311">
        <v>1.2110858010630221</v>
      </c>
    </row>
    <row r="190" spans="5:85">
      <c r="E190" s="289">
        <v>39050</v>
      </c>
      <c r="G190" s="352">
        <v>184</v>
      </c>
      <c r="H190" s="289">
        <v>35500</v>
      </c>
      <c r="I190" s="289">
        <v>39050</v>
      </c>
      <c r="J190" s="297">
        <v>34720</v>
      </c>
      <c r="K190" s="297">
        <v>4330</v>
      </c>
      <c r="L190" s="302">
        <v>1.1247119815668203</v>
      </c>
      <c r="M190" s="306">
        <v>36970</v>
      </c>
      <c r="N190" s="297">
        <v>2080</v>
      </c>
      <c r="O190" s="311">
        <v>1.0562618339193941</v>
      </c>
      <c r="Q190" s="352">
        <v>184</v>
      </c>
      <c r="R190" s="289">
        <v>35500</v>
      </c>
      <c r="S190" s="289">
        <v>39050</v>
      </c>
      <c r="T190" s="297">
        <v>34730</v>
      </c>
      <c r="U190" s="297">
        <v>4320</v>
      </c>
      <c r="V190" s="302">
        <v>1.1243881370572992</v>
      </c>
      <c r="W190" s="306">
        <v>36980</v>
      </c>
      <c r="X190" s="297">
        <v>2070</v>
      </c>
      <c r="Y190" s="311">
        <v>1.0559762033531639</v>
      </c>
      <c r="AA190" s="352">
        <v>184</v>
      </c>
      <c r="AB190" s="289">
        <v>36200</v>
      </c>
      <c r="AC190" s="289">
        <v>39820</v>
      </c>
      <c r="AD190" s="297">
        <v>36660</v>
      </c>
      <c r="AE190" s="297">
        <v>3160</v>
      </c>
      <c r="AF190" s="302">
        <v>1.0861974904528096</v>
      </c>
      <c r="AG190" s="306">
        <v>38900</v>
      </c>
      <c r="AH190" s="297">
        <v>920</v>
      </c>
      <c r="AI190" s="311">
        <v>1.023650385604113</v>
      </c>
      <c r="AK190" s="352">
        <v>184</v>
      </c>
      <c r="AL190" s="289">
        <v>36700</v>
      </c>
      <c r="AM190" s="289">
        <v>40370</v>
      </c>
      <c r="AN190" s="297">
        <v>36700</v>
      </c>
      <c r="AO190" s="297">
        <v>3670</v>
      </c>
      <c r="AP190" s="302">
        <v>1.1000000000000001</v>
      </c>
      <c r="AQ190" s="306">
        <v>38950</v>
      </c>
      <c r="AR190" s="297">
        <v>1420</v>
      </c>
      <c r="AS190" s="311">
        <v>1.036456996148909</v>
      </c>
      <c r="AU190" s="352">
        <v>184</v>
      </c>
      <c r="AV190" s="289">
        <v>37700</v>
      </c>
      <c r="AW190" s="289">
        <v>41470</v>
      </c>
      <c r="AX190" s="297">
        <v>36720</v>
      </c>
      <c r="AY190" s="297">
        <v>4750</v>
      </c>
      <c r="AZ190" s="302">
        <v>1.1293572984749456</v>
      </c>
      <c r="BA190" s="306">
        <v>38970</v>
      </c>
      <c r="BB190" s="297">
        <v>2500</v>
      </c>
      <c r="BC190" s="311">
        <v>1.0641519117269695</v>
      </c>
      <c r="BE190" s="352">
        <v>184</v>
      </c>
      <c r="BF190" s="289">
        <v>38700</v>
      </c>
      <c r="BG190" s="289">
        <v>42570</v>
      </c>
      <c r="BH190" s="297">
        <v>36870</v>
      </c>
      <c r="BI190" s="297">
        <v>5700</v>
      </c>
      <c r="BJ190" s="302">
        <v>1.1545972335231895</v>
      </c>
      <c r="BK190" s="306">
        <v>39110</v>
      </c>
      <c r="BL190" s="297">
        <v>3460</v>
      </c>
      <c r="BM190" s="311">
        <v>1.0884684223983636</v>
      </c>
      <c r="BO190" s="352">
        <v>184</v>
      </c>
      <c r="BP190" s="289">
        <v>41200</v>
      </c>
      <c r="BQ190" s="289">
        <v>45320.000000000007</v>
      </c>
      <c r="BR190" s="297">
        <v>37250</v>
      </c>
      <c r="BS190" s="297">
        <v>8070.0000000000073</v>
      </c>
      <c r="BT190" s="302">
        <v>1.2166442953020136</v>
      </c>
      <c r="BU190" s="306">
        <v>39500</v>
      </c>
      <c r="BV190" s="297">
        <v>5820.0000000000073</v>
      </c>
      <c r="BW190" s="311">
        <v>1.1473417721518988</v>
      </c>
      <c r="BY190" s="352">
        <v>184</v>
      </c>
      <c r="BZ190" s="289">
        <v>43700</v>
      </c>
      <c r="CA190" s="289">
        <v>48070.000000000007</v>
      </c>
      <c r="CB190" s="297">
        <v>37480</v>
      </c>
      <c r="CC190" s="297">
        <v>10590.000000000007</v>
      </c>
      <c r="CD190" s="302">
        <v>1.2825506937033087</v>
      </c>
      <c r="CE190" s="306">
        <v>39730</v>
      </c>
      <c r="CF190" s="297">
        <v>8340.0000000000073</v>
      </c>
      <c r="CG190" s="311">
        <v>1.2099169393405489</v>
      </c>
    </row>
    <row r="191" spans="5:85">
      <c r="E191" s="289">
        <v>39270</v>
      </c>
      <c r="G191" s="352">
        <v>185</v>
      </c>
      <c r="H191" s="289">
        <v>35700</v>
      </c>
      <c r="I191" s="289">
        <v>39270</v>
      </c>
      <c r="J191" s="297">
        <v>34920</v>
      </c>
      <c r="K191" s="297">
        <v>4350</v>
      </c>
      <c r="L191" s="302">
        <v>1.1245704467353952</v>
      </c>
      <c r="M191" s="306">
        <v>37180</v>
      </c>
      <c r="N191" s="297">
        <v>2090</v>
      </c>
      <c r="O191" s="311">
        <v>1.0562130177514792</v>
      </c>
      <c r="Q191" s="352">
        <v>185</v>
      </c>
      <c r="R191" s="289">
        <v>35700</v>
      </c>
      <c r="S191" s="289">
        <v>39270</v>
      </c>
      <c r="T191" s="297">
        <v>34930</v>
      </c>
      <c r="U191" s="297">
        <v>4340</v>
      </c>
      <c r="V191" s="302">
        <v>1.1242484969939879</v>
      </c>
      <c r="W191" s="306">
        <v>37190</v>
      </c>
      <c r="X191" s="297">
        <v>2080</v>
      </c>
      <c r="Y191" s="311">
        <v>1.0559290131755847</v>
      </c>
      <c r="AA191" s="352">
        <v>185</v>
      </c>
      <c r="AB191" s="289">
        <v>36400</v>
      </c>
      <c r="AC191" s="289">
        <v>40040</v>
      </c>
      <c r="AD191" s="297">
        <v>36870</v>
      </c>
      <c r="AE191" s="297">
        <v>3170</v>
      </c>
      <c r="AF191" s="302">
        <v>1.0859777596962299</v>
      </c>
      <c r="AG191" s="306">
        <v>39120</v>
      </c>
      <c r="AH191" s="297">
        <v>920</v>
      </c>
      <c r="AI191" s="311">
        <v>1.0235173824130879</v>
      </c>
      <c r="AK191" s="352">
        <v>185</v>
      </c>
      <c r="AL191" s="289">
        <v>36900</v>
      </c>
      <c r="AM191" s="289">
        <v>40590</v>
      </c>
      <c r="AN191" s="297">
        <v>36910</v>
      </c>
      <c r="AO191" s="297">
        <v>3680</v>
      </c>
      <c r="AP191" s="302">
        <v>1.0997019777837984</v>
      </c>
      <c r="AQ191" s="306">
        <v>39170</v>
      </c>
      <c r="AR191" s="297">
        <v>1420</v>
      </c>
      <c r="AS191" s="311">
        <v>1.036252233852438</v>
      </c>
      <c r="AU191" s="352">
        <v>185</v>
      </c>
      <c r="AV191" s="289">
        <v>37900</v>
      </c>
      <c r="AW191" s="289">
        <v>41690</v>
      </c>
      <c r="AX191" s="297">
        <v>36930</v>
      </c>
      <c r="AY191" s="297">
        <v>4760</v>
      </c>
      <c r="AZ191" s="302">
        <v>1.1288924993230436</v>
      </c>
      <c r="BA191" s="306">
        <v>39190</v>
      </c>
      <c r="BB191" s="297">
        <v>2500</v>
      </c>
      <c r="BC191" s="311">
        <v>1.06379178361827</v>
      </c>
      <c r="BE191" s="352">
        <v>185</v>
      </c>
      <c r="BF191" s="289">
        <v>38900</v>
      </c>
      <c r="BG191" s="289">
        <v>42790</v>
      </c>
      <c r="BH191" s="297">
        <v>37080</v>
      </c>
      <c r="BI191" s="297">
        <v>5710</v>
      </c>
      <c r="BJ191" s="302">
        <v>1.1539913700107876</v>
      </c>
      <c r="BK191" s="306">
        <v>39330</v>
      </c>
      <c r="BL191" s="297">
        <v>3460</v>
      </c>
      <c r="BM191" s="311">
        <v>1.0879735570811087</v>
      </c>
      <c r="BO191" s="352">
        <v>185</v>
      </c>
      <c r="BP191" s="289">
        <v>41400</v>
      </c>
      <c r="BQ191" s="289">
        <v>45540.000000000007</v>
      </c>
      <c r="BR191" s="297">
        <v>37460</v>
      </c>
      <c r="BS191" s="297">
        <v>8080.0000000000073</v>
      </c>
      <c r="BT191" s="302">
        <v>1.215696743192739</v>
      </c>
      <c r="BU191" s="306">
        <v>39720</v>
      </c>
      <c r="BV191" s="297">
        <v>5820.0000000000073</v>
      </c>
      <c r="BW191" s="311">
        <v>1.1465256797583083</v>
      </c>
      <c r="BY191" s="352">
        <v>185</v>
      </c>
      <c r="BZ191" s="289">
        <v>43900</v>
      </c>
      <c r="CA191" s="289">
        <v>48290.000000000007</v>
      </c>
      <c r="CB191" s="297">
        <v>37690</v>
      </c>
      <c r="CC191" s="297">
        <v>10600.000000000007</v>
      </c>
      <c r="CD191" s="302">
        <v>1.2812417086760415</v>
      </c>
      <c r="CE191" s="306">
        <v>39950</v>
      </c>
      <c r="CF191" s="297">
        <v>8340.0000000000073</v>
      </c>
      <c r="CG191" s="311">
        <v>1.2087609511889865</v>
      </c>
    </row>
    <row r="192" spans="5:85">
      <c r="E192" s="289">
        <v>39490</v>
      </c>
      <c r="G192" s="352">
        <v>186</v>
      </c>
      <c r="H192" s="289">
        <v>35900</v>
      </c>
      <c r="I192" s="289">
        <v>39490</v>
      </c>
      <c r="J192" s="297">
        <v>35120</v>
      </c>
      <c r="K192" s="297">
        <v>4370</v>
      </c>
      <c r="L192" s="302">
        <v>1.1244305239179955</v>
      </c>
      <c r="M192" s="306">
        <v>37380</v>
      </c>
      <c r="N192" s="297">
        <v>2110</v>
      </c>
      <c r="O192" s="311">
        <v>1.0564472980203317</v>
      </c>
      <c r="Q192" s="352">
        <v>186</v>
      </c>
      <c r="R192" s="289">
        <v>35900</v>
      </c>
      <c r="S192" s="289">
        <v>39490</v>
      </c>
      <c r="T192" s="297">
        <v>35130</v>
      </c>
      <c r="U192" s="297">
        <v>4360</v>
      </c>
      <c r="V192" s="302">
        <v>1.1241104469114718</v>
      </c>
      <c r="W192" s="306">
        <v>37400</v>
      </c>
      <c r="X192" s="297">
        <v>2090</v>
      </c>
      <c r="Y192" s="311">
        <v>1.0558823529411765</v>
      </c>
      <c r="AA192" s="352">
        <v>186</v>
      </c>
      <c r="AB192" s="289">
        <v>36600</v>
      </c>
      <c r="AC192" s="289">
        <v>40260</v>
      </c>
      <c r="AD192" s="297">
        <v>37080</v>
      </c>
      <c r="AE192" s="297">
        <v>3180</v>
      </c>
      <c r="AF192" s="302">
        <v>1.0857605177993528</v>
      </c>
      <c r="AG192" s="306">
        <v>39340</v>
      </c>
      <c r="AH192" s="297">
        <v>920</v>
      </c>
      <c r="AI192" s="311">
        <v>1.0233858668022369</v>
      </c>
      <c r="AK192" s="352">
        <v>186</v>
      </c>
      <c r="AL192" s="289">
        <v>37100</v>
      </c>
      <c r="AM192" s="289">
        <v>40810</v>
      </c>
      <c r="AN192" s="297">
        <v>37120</v>
      </c>
      <c r="AO192" s="297">
        <v>3690</v>
      </c>
      <c r="AP192" s="302">
        <v>1.0994073275862069</v>
      </c>
      <c r="AQ192" s="306">
        <v>39390</v>
      </c>
      <c r="AR192" s="297">
        <v>1420</v>
      </c>
      <c r="AS192" s="311">
        <v>1.0360497588220361</v>
      </c>
      <c r="AU192" s="352">
        <v>186</v>
      </c>
      <c r="AV192" s="289">
        <v>38100</v>
      </c>
      <c r="AW192" s="289">
        <v>41910</v>
      </c>
      <c r="AX192" s="297">
        <v>37140</v>
      </c>
      <c r="AY192" s="297">
        <v>4770</v>
      </c>
      <c r="AZ192" s="302">
        <v>1.1284329563812601</v>
      </c>
      <c r="BA192" s="306">
        <v>39410</v>
      </c>
      <c r="BB192" s="297">
        <v>2500</v>
      </c>
      <c r="BC192" s="311">
        <v>1.0634356762243085</v>
      </c>
      <c r="BE192" s="352">
        <v>186</v>
      </c>
      <c r="BF192" s="289">
        <v>39100</v>
      </c>
      <c r="BG192" s="289">
        <v>43010</v>
      </c>
      <c r="BH192" s="297">
        <v>37290</v>
      </c>
      <c r="BI192" s="297">
        <v>5720</v>
      </c>
      <c r="BJ192" s="302">
        <v>1.1533923303834808</v>
      </c>
      <c r="BK192" s="306">
        <v>39550</v>
      </c>
      <c r="BL192" s="297">
        <v>3460</v>
      </c>
      <c r="BM192" s="311">
        <v>1.0874841972187106</v>
      </c>
      <c r="BO192" s="352">
        <v>186</v>
      </c>
      <c r="BP192" s="289">
        <v>41600</v>
      </c>
      <c r="BQ192" s="289">
        <v>45760.000000000007</v>
      </c>
      <c r="BR192" s="297">
        <v>37670</v>
      </c>
      <c r="BS192" s="297">
        <v>8090.0000000000073</v>
      </c>
      <c r="BT192" s="302">
        <v>1.2147597557738254</v>
      </c>
      <c r="BU192" s="306">
        <v>39940</v>
      </c>
      <c r="BV192" s="297">
        <v>5820.0000000000073</v>
      </c>
      <c r="BW192" s="311">
        <v>1.1457185778668004</v>
      </c>
      <c r="BY192" s="352">
        <v>186</v>
      </c>
      <c r="BZ192" s="289">
        <v>44100</v>
      </c>
      <c r="CA192" s="289">
        <v>48510.000000000007</v>
      </c>
      <c r="CB192" s="297">
        <v>37900</v>
      </c>
      <c r="CC192" s="297">
        <v>10610.000000000007</v>
      </c>
      <c r="CD192" s="302">
        <v>1.2799472295514513</v>
      </c>
      <c r="CE192" s="306">
        <v>40170</v>
      </c>
      <c r="CF192" s="297">
        <v>8340.0000000000073</v>
      </c>
      <c r="CG192" s="311">
        <v>1.2076176250933535</v>
      </c>
    </row>
    <row r="193" spans="5:85">
      <c r="E193" s="289">
        <v>39710</v>
      </c>
      <c r="G193" s="352">
        <v>187</v>
      </c>
      <c r="H193" s="289">
        <v>36100</v>
      </c>
      <c r="I193" s="289">
        <v>39710</v>
      </c>
      <c r="J193" s="297">
        <v>35320</v>
      </c>
      <c r="K193" s="297">
        <v>4390</v>
      </c>
      <c r="L193" s="302">
        <v>1.1242921857304644</v>
      </c>
      <c r="M193" s="306">
        <v>37590</v>
      </c>
      <c r="N193" s="297">
        <v>2120</v>
      </c>
      <c r="O193" s="311">
        <v>1.0563979781856876</v>
      </c>
      <c r="Q193" s="352">
        <v>187</v>
      </c>
      <c r="R193" s="289">
        <v>36100</v>
      </c>
      <c r="S193" s="289">
        <v>39710</v>
      </c>
      <c r="T193" s="297">
        <v>35330</v>
      </c>
      <c r="U193" s="297">
        <v>4380</v>
      </c>
      <c r="V193" s="302">
        <v>1.1239739598075291</v>
      </c>
      <c r="W193" s="306">
        <v>37600</v>
      </c>
      <c r="X193" s="297">
        <v>2110</v>
      </c>
      <c r="Y193" s="311">
        <v>1.0561170212765958</v>
      </c>
      <c r="AA193" s="352">
        <v>187</v>
      </c>
      <c r="AB193" s="289">
        <v>36800</v>
      </c>
      <c r="AC193" s="289">
        <v>40480</v>
      </c>
      <c r="AD193" s="297">
        <v>37290</v>
      </c>
      <c r="AE193" s="297">
        <v>3190</v>
      </c>
      <c r="AF193" s="302">
        <v>1.0855457227138643</v>
      </c>
      <c r="AG193" s="306">
        <v>39560</v>
      </c>
      <c r="AH193" s="297">
        <v>920</v>
      </c>
      <c r="AI193" s="311">
        <v>1.0232558139534884</v>
      </c>
      <c r="AK193" s="352">
        <v>187</v>
      </c>
      <c r="AL193" s="289">
        <v>37300</v>
      </c>
      <c r="AM193" s="289">
        <v>41030</v>
      </c>
      <c r="AN193" s="297">
        <v>37330</v>
      </c>
      <c r="AO193" s="297">
        <v>3700</v>
      </c>
      <c r="AP193" s="302">
        <v>1.0991159924993303</v>
      </c>
      <c r="AQ193" s="306">
        <v>39610</v>
      </c>
      <c r="AR193" s="297">
        <v>1420</v>
      </c>
      <c r="AS193" s="311">
        <v>1.0358495329462256</v>
      </c>
      <c r="AU193" s="352">
        <v>187</v>
      </c>
      <c r="AV193" s="289">
        <v>38300</v>
      </c>
      <c r="AW193" s="289">
        <v>42130</v>
      </c>
      <c r="AX193" s="297">
        <v>37350</v>
      </c>
      <c r="AY193" s="297">
        <v>4780</v>
      </c>
      <c r="AZ193" s="302">
        <v>1.1279785809906291</v>
      </c>
      <c r="BA193" s="306">
        <v>39630</v>
      </c>
      <c r="BB193" s="297">
        <v>2500</v>
      </c>
      <c r="BC193" s="311">
        <v>1.063083522583901</v>
      </c>
      <c r="BE193" s="352">
        <v>187</v>
      </c>
      <c r="BF193" s="289">
        <v>39300</v>
      </c>
      <c r="BG193" s="289">
        <v>43230</v>
      </c>
      <c r="BH193" s="297">
        <v>37490</v>
      </c>
      <c r="BI193" s="297">
        <v>5740</v>
      </c>
      <c r="BJ193" s="302">
        <v>1.1531074953320886</v>
      </c>
      <c r="BK193" s="306">
        <v>39770</v>
      </c>
      <c r="BL193" s="297">
        <v>3460</v>
      </c>
      <c r="BM193" s="311">
        <v>1.0870002514458135</v>
      </c>
      <c r="BO193" s="352">
        <v>187</v>
      </c>
      <c r="BP193" s="289">
        <v>41800</v>
      </c>
      <c r="BQ193" s="289">
        <v>45980.000000000007</v>
      </c>
      <c r="BR193" s="297">
        <v>37880</v>
      </c>
      <c r="BS193" s="297">
        <v>8100.0000000000073</v>
      </c>
      <c r="BT193" s="302">
        <v>1.2138331573389654</v>
      </c>
      <c r="BU193" s="306">
        <v>40160</v>
      </c>
      <c r="BV193" s="297">
        <v>5820.0000000000073</v>
      </c>
      <c r="BW193" s="311">
        <v>1.1449203187250998</v>
      </c>
      <c r="BY193" s="352">
        <v>187</v>
      </c>
      <c r="BZ193" s="289">
        <v>44300</v>
      </c>
      <c r="CA193" s="289">
        <v>48730.000000000007</v>
      </c>
      <c r="CB193" s="297">
        <v>38110</v>
      </c>
      <c r="CC193" s="297">
        <v>10620.000000000007</v>
      </c>
      <c r="CD193" s="302">
        <v>1.2786670165310945</v>
      </c>
      <c r="CE193" s="306">
        <v>40390</v>
      </c>
      <c r="CF193" s="297">
        <v>8340.0000000000073</v>
      </c>
      <c r="CG193" s="311">
        <v>1.2064867541470663</v>
      </c>
    </row>
    <row r="194" spans="5:85">
      <c r="E194" s="289">
        <v>39930</v>
      </c>
      <c r="G194" s="352">
        <v>188</v>
      </c>
      <c r="H194" s="289">
        <v>36300</v>
      </c>
      <c r="I194" s="289">
        <v>39930</v>
      </c>
      <c r="J194" s="297">
        <v>35510</v>
      </c>
      <c r="K194" s="297">
        <v>4420</v>
      </c>
      <c r="L194" s="302">
        <v>1.1244719797240215</v>
      </c>
      <c r="M194" s="306">
        <v>37800</v>
      </c>
      <c r="N194" s="297">
        <v>2130</v>
      </c>
      <c r="O194" s="311">
        <v>1.0563492063492064</v>
      </c>
      <c r="Q194" s="352">
        <v>188</v>
      </c>
      <c r="R194" s="289">
        <v>36300</v>
      </c>
      <c r="S194" s="289">
        <v>39930</v>
      </c>
      <c r="T194" s="297">
        <v>35530</v>
      </c>
      <c r="U194" s="297">
        <v>4400</v>
      </c>
      <c r="V194" s="302">
        <v>1.1238390092879258</v>
      </c>
      <c r="W194" s="306">
        <v>37810</v>
      </c>
      <c r="X194" s="297">
        <v>2120</v>
      </c>
      <c r="Y194" s="311">
        <v>1.0560698227982015</v>
      </c>
      <c r="AA194" s="352">
        <v>188</v>
      </c>
      <c r="AB194" s="289">
        <v>37000</v>
      </c>
      <c r="AC194" s="289">
        <v>40700</v>
      </c>
      <c r="AD194" s="297">
        <v>37490</v>
      </c>
      <c r="AE194" s="297">
        <v>3210</v>
      </c>
      <c r="AF194" s="302">
        <v>1.0856228327554014</v>
      </c>
      <c r="AG194" s="306">
        <v>39780</v>
      </c>
      <c r="AH194" s="297">
        <v>920</v>
      </c>
      <c r="AI194" s="311">
        <v>1.0231271995977878</v>
      </c>
      <c r="AK194" s="352">
        <v>188</v>
      </c>
      <c r="AL194" s="289">
        <v>37500</v>
      </c>
      <c r="AM194" s="289">
        <v>41250</v>
      </c>
      <c r="AN194" s="297">
        <v>37540</v>
      </c>
      <c r="AO194" s="297">
        <v>3710</v>
      </c>
      <c r="AP194" s="302">
        <v>1.0988279168886521</v>
      </c>
      <c r="AQ194" s="306">
        <v>39830</v>
      </c>
      <c r="AR194" s="297">
        <v>1420</v>
      </c>
      <c r="AS194" s="311">
        <v>1.0356515189555611</v>
      </c>
      <c r="AU194" s="352">
        <v>188</v>
      </c>
      <c r="AV194" s="289">
        <v>38500</v>
      </c>
      <c r="AW194" s="289">
        <v>42350</v>
      </c>
      <c r="AX194" s="297">
        <v>37560</v>
      </c>
      <c r="AY194" s="297">
        <v>4790</v>
      </c>
      <c r="AZ194" s="302">
        <v>1.1275292864749733</v>
      </c>
      <c r="BA194" s="306">
        <v>39850</v>
      </c>
      <c r="BB194" s="297">
        <v>2500</v>
      </c>
      <c r="BC194" s="311">
        <v>1.0627352572145545</v>
      </c>
      <c r="BE194" s="352">
        <v>188</v>
      </c>
      <c r="BF194" s="289">
        <v>39500</v>
      </c>
      <c r="BG194" s="289">
        <v>43450</v>
      </c>
      <c r="BH194" s="297">
        <v>37700</v>
      </c>
      <c r="BI194" s="297">
        <v>5750</v>
      </c>
      <c r="BJ194" s="302">
        <v>1.1525198938992043</v>
      </c>
      <c r="BK194" s="306">
        <v>39990</v>
      </c>
      <c r="BL194" s="297">
        <v>3460</v>
      </c>
      <c r="BM194" s="311">
        <v>1.086521630407602</v>
      </c>
      <c r="BO194" s="352">
        <v>188</v>
      </c>
      <c r="BP194" s="289">
        <v>42000</v>
      </c>
      <c r="BQ194" s="289">
        <v>46200.000000000007</v>
      </c>
      <c r="BR194" s="297">
        <v>38090</v>
      </c>
      <c r="BS194" s="297">
        <v>8110.0000000000073</v>
      </c>
      <c r="BT194" s="302">
        <v>1.2129167760567079</v>
      </c>
      <c r="BU194" s="306">
        <v>40380</v>
      </c>
      <c r="BV194" s="297">
        <v>5820.0000000000073</v>
      </c>
      <c r="BW194" s="311">
        <v>1.1441307578008917</v>
      </c>
      <c r="BY194" s="352">
        <v>188</v>
      </c>
      <c r="BZ194" s="289">
        <v>44500</v>
      </c>
      <c r="CA194" s="289">
        <v>48950.000000000007</v>
      </c>
      <c r="CB194" s="297">
        <v>38320</v>
      </c>
      <c r="CC194" s="297">
        <v>10630.000000000007</v>
      </c>
      <c r="CD194" s="302">
        <v>1.277400835073069</v>
      </c>
      <c r="CE194" s="306">
        <v>40610</v>
      </c>
      <c r="CF194" s="297">
        <v>8340.0000000000073</v>
      </c>
      <c r="CG194" s="311">
        <v>1.2053681359271118</v>
      </c>
    </row>
    <row r="195" spans="5:85">
      <c r="E195" s="289">
        <v>40150</v>
      </c>
      <c r="G195" s="352">
        <v>189</v>
      </c>
      <c r="H195" s="289">
        <v>36500</v>
      </c>
      <c r="I195" s="289">
        <v>40150</v>
      </c>
      <c r="J195" s="297">
        <v>35710</v>
      </c>
      <c r="K195" s="297">
        <v>4440</v>
      </c>
      <c r="L195" s="302">
        <v>1.1243349201904229</v>
      </c>
      <c r="M195" s="306">
        <v>38010</v>
      </c>
      <c r="N195" s="297">
        <v>2140</v>
      </c>
      <c r="O195" s="311">
        <v>1.0563009734280453</v>
      </c>
      <c r="Q195" s="352">
        <v>189</v>
      </c>
      <c r="R195" s="289">
        <v>36500</v>
      </c>
      <c r="S195" s="289">
        <v>40150</v>
      </c>
      <c r="T195" s="297">
        <v>35720</v>
      </c>
      <c r="U195" s="297">
        <v>4430</v>
      </c>
      <c r="V195" s="302">
        <v>1.124020156774916</v>
      </c>
      <c r="W195" s="306">
        <v>38020</v>
      </c>
      <c r="X195" s="297">
        <v>2130</v>
      </c>
      <c r="Y195" s="311">
        <v>1.0560231457127827</v>
      </c>
      <c r="AA195" s="352">
        <v>189</v>
      </c>
      <c r="AB195" s="289">
        <v>37200</v>
      </c>
      <c r="AC195" s="289">
        <v>40920</v>
      </c>
      <c r="AD195" s="297">
        <v>37700</v>
      </c>
      <c r="AE195" s="297">
        <v>3220</v>
      </c>
      <c r="AF195" s="302">
        <v>1.0854111405835545</v>
      </c>
      <c r="AG195" s="306">
        <v>40000</v>
      </c>
      <c r="AH195" s="297">
        <v>920</v>
      </c>
      <c r="AI195" s="311">
        <v>1.0229999999999999</v>
      </c>
      <c r="AK195" s="352">
        <v>189</v>
      </c>
      <c r="AL195" s="289">
        <v>37700</v>
      </c>
      <c r="AM195" s="289">
        <v>41470</v>
      </c>
      <c r="AN195" s="297">
        <v>37750</v>
      </c>
      <c r="AO195" s="297">
        <v>3720</v>
      </c>
      <c r="AP195" s="302">
        <v>1.0985430463576158</v>
      </c>
      <c r="AQ195" s="306">
        <v>40050</v>
      </c>
      <c r="AR195" s="297">
        <v>1420</v>
      </c>
      <c r="AS195" s="311">
        <v>1.0354556803995005</v>
      </c>
      <c r="AU195" s="352">
        <v>189</v>
      </c>
      <c r="AV195" s="289">
        <v>38700</v>
      </c>
      <c r="AW195" s="289">
        <v>42570</v>
      </c>
      <c r="AX195" s="297">
        <v>37770</v>
      </c>
      <c r="AY195" s="297">
        <v>4800</v>
      </c>
      <c r="AZ195" s="302">
        <v>1.1270849880857823</v>
      </c>
      <c r="BA195" s="306">
        <v>40070</v>
      </c>
      <c r="BB195" s="297">
        <v>2500</v>
      </c>
      <c r="BC195" s="311">
        <v>1.0623908160718742</v>
      </c>
      <c r="BE195" s="352">
        <v>189</v>
      </c>
      <c r="BF195" s="289">
        <v>39700</v>
      </c>
      <c r="BG195" s="289">
        <v>43670</v>
      </c>
      <c r="BH195" s="297">
        <v>37910</v>
      </c>
      <c r="BI195" s="297">
        <v>5760</v>
      </c>
      <c r="BJ195" s="302">
        <v>1.1519388024268002</v>
      </c>
      <c r="BK195" s="306">
        <v>40210</v>
      </c>
      <c r="BL195" s="297">
        <v>3460</v>
      </c>
      <c r="BM195" s="311">
        <v>1.0860482467047998</v>
      </c>
      <c r="BO195" s="352">
        <v>189</v>
      </c>
      <c r="BP195" s="289">
        <v>42200</v>
      </c>
      <c r="BQ195" s="289">
        <v>46420.000000000007</v>
      </c>
      <c r="BR195" s="297">
        <v>38300</v>
      </c>
      <c r="BS195" s="297">
        <v>8120.0000000000073</v>
      </c>
      <c r="BT195" s="302">
        <v>1.2120104438642298</v>
      </c>
      <c r="BU195" s="306">
        <v>40600</v>
      </c>
      <c r="BV195" s="297">
        <v>5820.0000000000073</v>
      </c>
      <c r="BW195" s="311">
        <v>1.1433497536945814</v>
      </c>
      <c r="BY195" s="352">
        <v>189</v>
      </c>
      <c r="BZ195" s="289">
        <v>44700</v>
      </c>
      <c r="CA195" s="289">
        <v>49170.000000000007</v>
      </c>
      <c r="CB195" s="297">
        <v>38530</v>
      </c>
      <c r="CC195" s="297">
        <v>10640.000000000007</v>
      </c>
      <c r="CD195" s="302">
        <v>1.2761484557487675</v>
      </c>
      <c r="CE195" s="306">
        <v>40830</v>
      </c>
      <c r="CF195" s="297">
        <v>8340.0000000000073</v>
      </c>
      <c r="CG195" s="311">
        <v>1.204261572373255</v>
      </c>
    </row>
    <row r="196" spans="5:85">
      <c r="E196" s="289">
        <v>40370</v>
      </c>
      <c r="G196" s="352">
        <v>190</v>
      </c>
      <c r="H196" s="289">
        <v>36700</v>
      </c>
      <c r="I196" s="289">
        <v>40370</v>
      </c>
      <c r="J196" s="297">
        <v>35910</v>
      </c>
      <c r="K196" s="297">
        <v>4460</v>
      </c>
      <c r="L196" s="302">
        <v>1.1241993873572822</v>
      </c>
      <c r="M196" s="306">
        <v>38220</v>
      </c>
      <c r="N196" s="297">
        <v>2150</v>
      </c>
      <c r="O196" s="311">
        <v>1.0562532705389849</v>
      </c>
      <c r="Q196" s="352">
        <v>190</v>
      </c>
      <c r="R196" s="289">
        <v>36700</v>
      </c>
      <c r="S196" s="289">
        <v>40370</v>
      </c>
      <c r="T196" s="297">
        <v>35920</v>
      </c>
      <c r="U196" s="297">
        <v>4450</v>
      </c>
      <c r="V196" s="302">
        <v>1.1238864142538976</v>
      </c>
      <c r="W196" s="306">
        <v>38230</v>
      </c>
      <c r="X196" s="297">
        <v>2140</v>
      </c>
      <c r="Y196" s="311">
        <v>1.0559769814281978</v>
      </c>
      <c r="AA196" s="352">
        <v>190</v>
      </c>
      <c r="AB196" s="289">
        <v>37400</v>
      </c>
      <c r="AC196" s="289">
        <v>41140</v>
      </c>
      <c r="AD196" s="297">
        <v>37910</v>
      </c>
      <c r="AE196" s="297">
        <v>3230</v>
      </c>
      <c r="AF196" s="302">
        <v>1.0852017937219731</v>
      </c>
      <c r="AG196" s="306">
        <v>40220</v>
      </c>
      <c r="AH196" s="297">
        <v>920</v>
      </c>
      <c r="AI196" s="311">
        <v>1.0228741919443063</v>
      </c>
      <c r="AK196" s="352">
        <v>190</v>
      </c>
      <c r="AL196" s="289">
        <v>37900</v>
      </c>
      <c r="AM196" s="289">
        <v>41690</v>
      </c>
      <c r="AN196" s="297">
        <v>37960</v>
      </c>
      <c r="AO196" s="297">
        <v>3730</v>
      </c>
      <c r="AP196" s="302">
        <v>1.0982613277133826</v>
      </c>
      <c r="AQ196" s="306">
        <v>40270</v>
      </c>
      <c r="AR196" s="297">
        <v>1420</v>
      </c>
      <c r="AS196" s="311">
        <v>1.0352619816240378</v>
      </c>
      <c r="AU196" s="352">
        <v>190</v>
      </c>
      <c r="AV196" s="289">
        <v>38900</v>
      </c>
      <c r="AW196" s="289">
        <v>42790</v>
      </c>
      <c r="AX196" s="297">
        <v>37980</v>
      </c>
      <c r="AY196" s="297">
        <v>4810</v>
      </c>
      <c r="AZ196" s="302">
        <v>1.1266456029489205</v>
      </c>
      <c r="BA196" s="306">
        <v>40290</v>
      </c>
      <c r="BB196" s="297">
        <v>2500</v>
      </c>
      <c r="BC196" s="311">
        <v>1.0620501365103003</v>
      </c>
      <c r="BE196" s="352">
        <v>190</v>
      </c>
      <c r="BF196" s="289">
        <v>39900</v>
      </c>
      <c r="BG196" s="289">
        <v>43890</v>
      </c>
      <c r="BH196" s="297">
        <v>38120</v>
      </c>
      <c r="BI196" s="297">
        <v>5770</v>
      </c>
      <c r="BJ196" s="302">
        <v>1.1513641133263379</v>
      </c>
      <c r="BK196" s="306">
        <v>40430</v>
      </c>
      <c r="BL196" s="297">
        <v>3460</v>
      </c>
      <c r="BM196" s="311">
        <v>1.0855800148404651</v>
      </c>
      <c r="BO196" s="352">
        <v>190</v>
      </c>
      <c r="BP196" s="289">
        <v>42400</v>
      </c>
      <c r="BQ196" s="289">
        <v>46640.000000000007</v>
      </c>
      <c r="BR196" s="297">
        <v>38510</v>
      </c>
      <c r="BS196" s="297">
        <v>8130.0000000000073</v>
      </c>
      <c r="BT196" s="302">
        <v>1.2111139963645807</v>
      </c>
      <c r="BU196" s="306">
        <v>40820</v>
      </c>
      <c r="BV196" s="297">
        <v>5820.0000000000073</v>
      </c>
      <c r="BW196" s="311">
        <v>1.1425771680548753</v>
      </c>
      <c r="BY196" s="352">
        <v>190</v>
      </c>
      <c r="BZ196" s="289">
        <v>44900</v>
      </c>
      <c r="CA196" s="289">
        <v>49390.000000000007</v>
      </c>
      <c r="CB196" s="297">
        <v>38740</v>
      </c>
      <c r="CC196" s="297">
        <v>10650.000000000007</v>
      </c>
      <c r="CD196" s="302">
        <v>1.2749096541042853</v>
      </c>
      <c r="CE196" s="306">
        <v>41050</v>
      </c>
      <c r="CF196" s="297">
        <v>8340.0000000000073</v>
      </c>
      <c r="CG196" s="311">
        <v>1.2031668696711328</v>
      </c>
    </row>
    <row r="197" spans="5:85">
      <c r="E197" s="289">
        <v>40590</v>
      </c>
      <c r="G197" s="352">
        <v>191</v>
      </c>
      <c r="H197" s="289">
        <v>36900</v>
      </c>
      <c r="I197" s="289">
        <v>40590</v>
      </c>
      <c r="J197" s="297">
        <v>36110</v>
      </c>
      <c r="K197" s="297">
        <v>4480</v>
      </c>
      <c r="L197" s="302">
        <v>1.1240653558571032</v>
      </c>
      <c r="M197" s="306">
        <v>38430</v>
      </c>
      <c r="N197" s="297">
        <v>2160</v>
      </c>
      <c r="O197" s="311">
        <v>1.0562060889929743</v>
      </c>
      <c r="Q197" s="352">
        <v>191</v>
      </c>
      <c r="R197" s="289">
        <v>36900</v>
      </c>
      <c r="S197" s="289">
        <v>40590</v>
      </c>
      <c r="T197" s="297">
        <v>36120</v>
      </c>
      <c r="U197" s="297">
        <v>4470</v>
      </c>
      <c r="V197" s="302">
        <v>1.1237541528239203</v>
      </c>
      <c r="W197" s="306">
        <v>38440</v>
      </c>
      <c r="X197" s="297">
        <v>2150</v>
      </c>
      <c r="Y197" s="311">
        <v>1.0559313215400625</v>
      </c>
      <c r="AA197" s="352">
        <v>191</v>
      </c>
      <c r="AB197" s="289">
        <v>37600</v>
      </c>
      <c r="AC197" s="289">
        <v>41360</v>
      </c>
      <c r="AD197" s="297">
        <v>38120</v>
      </c>
      <c r="AE197" s="297">
        <v>3240</v>
      </c>
      <c r="AF197" s="302">
        <v>1.0849947534102833</v>
      </c>
      <c r="AG197" s="306">
        <v>40440</v>
      </c>
      <c r="AH197" s="297">
        <v>920</v>
      </c>
      <c r="AI197" s="311">
        <v>1.0227497527200791</v>
      </c>
      <c r="AK197" s="352">
        <v>191</v>
      </c>
      <c r="AL197" s="289">
        <v>38100</v>
      </c>
      <c r="AM197" s="289">
        <v>41910</v>
      </c>
      <c r="AN197" s="297">
        <v>38170</v>
      </c>
      <c r="AO197" s="297">
        <v>3740</v>
      </c>
      <c r="AP197" s="302">
        <v>1.0979827089337175</v>
      </c>
      <c r="AQ197" s="306">
        <v>40490</v>
      </c>
      <c r="AR197" s="297">
        <v>1420</v>
      </c>
      <c r="AS197" s="311">
        <v>1.0350703877500618</v>
      </c>
      <c r="AU197" s="352">
        <v>191</v>
      </c>
      <c r="AV197" s="289">
        <v>39100</v>
      </c>
      <c r="AW197" s="289">
        <v>43010</v>
      </c>
      <c r="AX197" s="297">
        <v>38190</v>
      </c>
      <c r="AY197" s="297">
        <v>4820</v>
      </c>
      <c r="AZ197" s="302">
        <v>1.1262110500130924</v>
      </c>
      <c r="BA197" s="306">
        <v>40510</v>
      </c>
      <c r="BB197" s="297">
        <v>2500</v>
      </c>
      <c r="BC197" s="311">
        <v>1.0617131572451246</v>
      </c>
      <c r="BE197" s="352">
        <v>191</v>
      </c>
      <c r="BF197" s="289">
        <v>40100</v>
      </c>
      <c r="BG197" s="289">
        <v>44110</v>
      </c>
      <c r="BH197" s="297">
        <v>38330</v>
      </c>
      <c r="BI197" s="297">
        <v>5780</v>
      </c>
      <c r="BJ197" s="302">
        <v>1.1507957213670754</v>
      </c>
      <c r="BK197" s="306">
        <v>40650</v>
      </c>
      <c r="BL197" s="297">
        <v>3460</v>
      </c>
      <c r="BM197" s="311">
        <v>1.0851168511685116</v>
      </c>
      <c r="BO197" s="352">
        <v>191</v>
      </c>
      <c r="BP197" s="289">
        <v>42600</v>
      </c>
      <c r="BQ197" s="289">
        <v>46860.000000000007</v>
      </c>
      <c r="BR197" s="297">
        <v>38720</v>
      </c>
      <c r="BS197" s="297">
        <v>8140.0000000000073</v>
      </c>
      <c r="BT197" s="302">
        <v>1.2102272727272729</v>
      </c>
      <c r="BU197" s="306">
        <v>41040</v>
      </c>
      <c r="BV197" s="297">
        <v>5820.0000000000073</v>
      </c>
      <c r="BW197" s="311">
        <v>1.1418128654970763</v>
      </c>
      <c r="BY197" s="352">
        <v>191</v>
      </c>
      <c r="BZ197" s="289">
        <v>45100</v>
      </c>
      <c r="CA197" s="289">
        <v>49610.000000000007</v>
      </c>
      <c r="CB197" s="297">
        <v>38950</v>
      </c>
      <c r="CC197" s="297">
        <v>10660.000000000007</v>
      </c>
      <c r="CD197" s="302">
        <v>1.273684210526316</v>
      </c>
      <c r="CE197" s="306">
        <v>41270</v>
      </c>
      <c r="CF197" s="297">
        <v>8340.0000000000073</v>
      </c>
      <c r="CG197" s="311">
        <v>1.2020838381390841</v>
      </c>
    </row>
    <row r="198" spans="5:85">
      <c r="E198" s="289">
        <v>40810</v>
      </c>
      <c r="G198" s="352">
        <v>192</v>
      </c>
      <c r="H198" s="289">
        <v>37100</v>
      </c>
      <c r="I198" s="289">
        <v>40810</v>
      </c>
      <c r="J198" s="297">
        <v>36310</v>
      </c>
      <c r="K198" s="297">
        <v>4500</v>
      </c>
      <c r="L198" s="302">
        <v>1.1239328008812999</v>
      </c>
      <c r="M198" s="306">
        <v>38640</v>
      </c>
      <c r="N198" s="297">
        <v>2170</v>
      </c>
      <c r="O198" s="311">
        <v>1.056159420289855</v>
      </c>
      <c r="Q198" s="352">
        <v>192</v>
      </c>
      <c r="R198" s="289">
        <v>37100</v>
      </c>
      <c r="S198" s="289">
        <v>40810</v>
      </c>
      <c r="T198" s="297">
        <v>36320</v>
      </c>
      <c r="U198" s="297">
        <v>4490</v>
      </c>
      <c r="V198" s="302">
        <v>1.1236233480176212</v>
      </c>
      <c r="W198" s="306">
        <v>38650</v>
      </c>
      <c r="X198" s="297">
        <v>2160</v>
      </c>
      <c r="Y198" s="311">
        <v>1.0558861578266494</v>
      </c>
      <c r="AA198" s="352">
        <v>192</v>
      </c>
      <c r="AB198" s="289">
        <v>37800</v>
      </c>
      <c r="AC198" s="289">
        <v>41580</v>
      </c>
      <c r="AD198" s="297">
        <v>38330</v>
      </c>
      <c r="AE198" s="297">
        <v>3250</v>
      </c>
      <c r="AF198" s="302">
        <v>1.0847899817375424</v>
      </c>
      <c r="AG198" s="306">
        <v>40660</v>
      </c>
      <c r="AH198" s="297">
        <v>920</v>
      </c>
      <c r="AI198" s="311">
        <v>1.0226266601082146</v>
      </c>
      <c r="AK198" s="352">
        <v>192</v>
      </c>
      <c r="AL198" s="289">
        <v>38300</v>
      </c>
      <c r="AM198" s="289">
        <v>42130</v>
      </c>
      <c r="AN198" s="297">
        <v>38370</v>
      </c>
      <c r="AO198" s="297">
        <v>3760</v>
      </c>
      <c r="AP198" s="302">
        <v>1.0979932238728174</v>
      </c>
      <c r="AQ198" s="306">
        <v>40710</v>
      </c>
      <c r="AR198" s="297">
        <v>1420</v>
      </c>
      <c r="AS198" s="311">
        <v>1.0348808646524195</v>
      </c>
      <c r="AU198" s="352">
        <v>192</v>
      </c>
      <c r="AV198" s="289">
        <v>39300</v>
      </c>
      <c r="AW198" s="289">
        <v>43230</v>
      </c>
      <c r="AX198" s="297">
        <v>38400</v>
      </c>
      <c r="AY198" s="297">
        <v>4830</v>
      </c>
      <c r="AZ198" s="302">
        <v>1.12578125</v>
      </c>
      <c r="BA198" s="306">
        <v>40730</v>
      </c>
      <c r="BB198" s="297">
        <v>2500</v>
      </c>
      <c r="BC198" s="311">
        <v>1.0613798183157377</v>
      </c>
      <c r="BE198" s="352">
        <v>192</v>
      </c>
      <c r="BF198" s="289">
        <v>40300</v>
      </c>
      <c r="BG198" s="289">
        <v>44330</v>
      </c>
      <c r="BH198" s="297">
        <v>38540</v>
      </c>
      <c r="BI198" s="297">
        <v>5790</v>
      </c>
      <c r="BJ198" s="302">
        <v>1.150233523611832</v>
      </c>
      <c r="BK198" s="306">
        <v>40870</v>
      </c>
      <c r="BL198" s="297">
        <v>3460</v>
      </c>
      <c r="BM198" s="311">
        <v>1.0846586738438952</v>
      </c>
      <c r="BO198" s="352">
        <v>192</v>
      </c>
      <c r="BP198" s="289">
        <v>42800</v>
      </c>
      <c r="BQ198" s="289">
        <v>47080.000000000007</v>
      </c>
      <c r="BR198" s="297">
        <v>38920</v>
      </c>
      <c r="BS198" s="297">
        <v>8160.0000000000073</v>
      </c>
      <c r="BT198" s="302">
        <v>1.209660842754368</v>
      </c>
      <c r="BU198" s="306">
        <v>41260</v>
      </c>
      <c r="BV198" s="297">
        <v>5820.0000000000073</v>
      </c>
      <c r="BW198" s="311">
        <v>1.1410567135239944</v>
      </c>
      <c r="BY198" s="352">
        <v>192</v>
      </c>
      <c r="BZ198" s="289">
        <v>45300</v>
      </c>
      <c r="CA198" s="289">
        <v>49830.000000000007</v>
      </c>
      <c r="CB198" s="297">
        <v>39160</v>
      </c>
      <c r="CC198" s="297">
        <v>10670.000000000007</v>
      </c>
      <c r="CD198" s="302">
        <v>1.2724719101123598</v>
      </c>
      <c r="CE198" s="306">
        <v>41490</v>
      </c>
      <c r="CF198" s="297">
        <v>8340.0000000000073</v>
      </c>
      <c r="CG198" s="311">
        <v>1.2010122921185831</v>
      </c>
    </row>
    <row r="199" spans="5:85">
      <c r="E199" s="289">
        <v>41030</v>
      </c>
      <c r="G199" s="352">
        <v>193</v>
      </c>
      <c r="H199" s="289">
        <v>37300</v>
      </c>
      <c r="I199" s="289">
        <v>41030</v>
      </c>
      <c r="J199" s="297">
        <v>36500</v>
      </c>
      <c r="K199" s="297">
        <v>4530</v>
      </c>
      <c r="L199" s="302">
        <v>1.1241095890410959</v>
      </c>
      <c r="M199" s="306">
        <v>38850</v>
      </c>
      <c r="N199" s="297">
        <v>2180</v>
      </c>
      <c r="O199" s="311">
        <v>1.056113256113256</v>
      </c>
      <c r="Q199" s="352">
        <v>193</v>
      </c>
      <c r="R199" s="289">
        <v>37300</v>
      </c>
      <c r="S199" s="289">
        <v>41030</v>
      </c>
      <c r="T199" s="297">
        <v>36520</v>
      </c>
      <c r="U199" s="297">
        <v>4510</v>
      </c>
      <c r="V199" s="302">
        <v>1.1234939759036144</v>
      </c>
      <c r="W199" s="306">
        <v>38860</v>
      </c>
      <c r="X199" s="297">
        <v>2170</v>
      </c>
      <c r="Y199" s="311">
        <v>1.0558414822439526</v>
      </c>
      <c r="AA199" s="352">
        <v>193</v>
      </c>
      <c r="AB199" s="289">
        <v>38000</v>
      </c>
      <c r="AC199" s="289">
        <v>41800</v>
      </c>
      <c r="AD199" s="297">
        <v>38540</v>
      </c>
      <c r="AE199" s="297">
        <v>3260</v>
      </c>
      <c r="AF199" s="302">
        <v>1.084587441619097</v>
      </c>
      <c r="AG199" s="306">
        <v>40880</v>
      </c>
      <c r="AH199" s="297">
        <v>920</v>
      </c>
      <c r="AI199" s="311">
        <v>1.0225048923679061</v>
      </c>
      <c r="AK199" s="352">
        <v>193</v>
      </c>
      <c r="AL199" s="289">
        <v>38500</v>
      </c>
      <c r="AM199" s="289">
        <v>42350</v>
      </c>
      <c r="AN199" s="297">
        <v>38580</v>
      </c>
      <c r="AO199" s="297">
        <v>3770</v>
      </c>
      <c r="AP199" s="302">
        <v>1.0977190254017626</v>
      </c>
      <c r="AQ199" s="306">
        <v>40930</v>
      </c>
      <c r="AR199" s="297">
        <v>1420</v>
      </c>
      <c r="AS199" s="311">
        <v>1.0346933789396531</v>
      </c>
      <c r="AU199" s="352">
        <v>193</v>
      </c>
      <c r="AV199" s="289">
        <v>39500</v>
      </c>
      <c r="AW199" s="289">
        <v>43450</v>
      </c>
      <c r="AX199" s="297">
        <v>38610</v>
      </c>
      <c r="AY199" s="297">
        <v>4840</v>
      </c>
      <c r="AZ199" s="302">
        <v>1.1253561253561253</v>
      </c>
      <c r="BA199" s="306">
        <v>40950</v>
      </c>
      <c r="BB199" s="297">
        <v>2500</v>
      </c>
      <c r="BC199" s="311">
        <v>1.0610500610500611</v>
      </c>
      <c r="BE199" s="352">
        <v>193</v>
      </c>
      <c r="BF199" s="289">
        <v>40500</v>
      </c>
      <c r="BG199" s="289">
        <v>44550</v>
      </c>
      <c r="BH199" s="297">
        <v>38750</v>
      </c>
      <c r="BI199" s="297">
        <v>5800</v>
      </c>
      <c r="BJ199" s="302">
        <v>1.1496774193548387</v>
      </c>
      <c r="BK199" s="306">
        <v>41090</v>
      </c>
      <c r="BL199" s="297">
        <v>3460</v>
      </c>
      <c r="BM199" s="311">
        <v>1.0842054027743977</v>
      </c>
      <c r="BO199" s="352">
        <v>193</v>
      </c>
      <c r="BP199" s="289">
        <v>43000</v>
      </c>
      <c r="BQ199" s="289">
        <v>47300.000000000007</v>
      </c>
      <c r="BR199" s="297">
        <v>39130</v>
      </c>
      <c r="BS199" s="297">
        <v>8170.0000000000073</v>
      </c>
      <c r="BT199" s="302">
        <v>1.2087912087912089</v>
      </c>
      <c r="BU199" s="306">
        <v>41480</v>
      </c>
      <c r="BV199" s="297">
        <v>5820.0000000000073</v>
      </c>
      <c r="BW199" s="311">
        <v>1.1403085824493733</v>
      </c>
      <c r="BY199" s="352">
        <v>193</v>
      </c>
      <c r="BZ199" s="289">
        <v>45500</v>
      </c>
      <c r="CA199" s="289">
        <v>50050.000000000007</v>
      </c>
      <c r="CB199" s="297">
        <v>39360</v>
      </c>
      <c r="CC199" s="297">
        <v>10690.000000000007</v>
      </c>
      <c r="CD199" s="302">
        <v>1.2715955284552847</v>
      </c>
      <c r="CE199" s="306">
        <v>41710</v>
      </c>
      <c r="CF199" s="297">
        <v>8340.0000000000073</v>
      </c>
      <c r="CG199" s="311">
        <v>1.1999520498681373</v>
      </c>
    </row>
    <row r="200" spans="5:85">
      <c r="E200" s="289">
        <v>41250</v>
      </c>
      <c r="G200" s="352">
        <v>194</v>
      </c>
      <c r="H200" s="289">
        <v>37500</v>
      </c>
      <c r="I200" s="289">
        <v>41250</v>
      </c>
      <c r="J200" s="297">
        <v>36700</v>
      </c>
      <c r="K200" s="297">
        <v>4550</v>
      </c>
      <c r="L200" s="302">
        <v>1.1239782016348774</v>
      </c>
      <c r="M200" s="306">
        <v>39060</v>
      </c>
      <c r="N200" s="297">
        <v>2190</v>
      </c>
      <c r="O200" s="311">
        <v>1.056067588325653</v>
      </c>
      <c r="Q200" s="352">
        <v>194</v>
      </c>
      <c r="R200" s="289">
        <v>37500</v>
      </c>
      <c r="S200" s="289">
        <v>41250</v>
      </c>
      <c r="T200" s="297">
        <v>36710</v>
      </c>
      <c r="U200" s="297">
        <v>4540</v>
      </c>
      <c r="V200" s="302">
        <v>1.1236720239716698</v>
      </c>
      <c r="W200" s="306">
        <v>39070</v>
      </c>
      <c r="X200" s="297">
        <v>2180</v>
      </c>
      <c r="Y200" s="311">
        <v>1.0557972869209111</v>
      </c>
      <c r="AA200" s="352">
        <v>194</v>
      </c>
      <c r="AB200" s="289">
        <v>38200</v>
      </c>
      <c r="AC200" s="289">
        <v>42020</v>
      </c>
      <c r="AD200" s="297">
        <v>38750</v>
      </c>
      <c r="AE200" s="297">
        <v>3270</v>
      </c>
      <c r="AF200" s="302">
        <v>1.0843870967741935</v>
      </c>
      <c r="AG200" s="306">
        <v>41100</v>
      </c>
      <c r="AH200" s="297">
        <v>920</v>
      </c>
      <c r="AI200" s="311">
        <v>1.0223844282238443</v>
      </c>
      <c r="AK200" s="352">
        <v>194</v>
      </c>
      <c r="AL200" s="289">
        <v>38700</v>
      </c>
      <c r="AM200" s="289">
        <v>42570</v>
      </c>
      <c r="AN200" s="297">
        <v>38790</v>
      </c>
      <c r="AO200" s="297">
        <v>3780</v>
      </c>
      <c r="AP200" s="302">
        <v>1.0974477958236659</v>
      </c>
      <c r="AQ200" s="306">
        <v>41150</v>
      </c>
      <c r="AR200" s="297">
        <v>1420</v>
      </c>
      <c r="AS200" s="311">
        <v>1.0345078979343865</v>
      </c>
      <c r="AU200" s="352">
        <v>194</v>
      </c>
      <c r="AV200" s="289">
        <v>39700</v>
      </c>
      <c r="AW200" s="289">
        <v>43670</v>
      </c>
      <c r="AX200" s="297">
        <v>38810</v>
      </c>
      <c r="AY200" s="297">
        <v>4860</v>
      </c>
      <c r="AZ200" s="302">
        <v>1.1252254573563514</v>
      </c>
      <c r="BA200" s="306">
        <v>41170</v>
      </c>
      <c r="BB200" s="297">
        <v>2500</v>
      </c>
      <c r="BC200" s="311">
        <v>1.060723828030119</v>
      </c>
      <c r="BE200" s="352">
        <v>194</v>
      </c>
      <c r="BF200" s="289">
        <v>40700</v>
      </c>
      <c r="BG200" s="289">
        <v>44770</v>
      </c>
      <c r="BH200" s="297">
        <v>38960</v>
      </c>
      <c r="BI200" s="297">
        <v>5810</v>
      </c>
      <c r="BJ200" s="302">
        <v>1.1491273100616017</v>
      </c>
      <c r="BK200" s="306">
        <v>41310</v>
      </c>
      <c r="BL200" s="297">
        <v>3460</v>
      </c>
      <c r="BM200" s="311">
        <v>1.0837569595739531</v>
      </c>
      <c r="BO200" s="352">
        <v>194</v>
      </c>
      <c r="BP200" s="289">
        <v>43200</v>
      </c>
      <c r="BQ200" s="289">
        <v>47520.000000000007</v>
      </c>
      <c r="BR200" s="297">
        <v>39340</v>
      </c>
      <c r="BS200" s="297">
        <v>8180.0000000000073</v>
      </c>
      <c r="BT200" s="302">
        <v>1.2079308591764109</v>
      </c>
      <c r="BU200" s="306">
        <v>41700</v>
      </c>
      <c r="BV200" s="297">
        <v>5820.0000000000073</v>
      </c>
      <c r="BW200" s="311">
        <v>1.1395683453237411</v>
      </c>
      <c r="BY200" s="352">
        <v>194</v>
      </c>
      <c r="BZ200" s="289">
        <v>45700</v>
      </c>
      <c r="CA200" s="289">
        <v>50270.000000000007</v>
      </c>
      <c r="CB200" s="297">
        <v>39570</v>
      </c>
      <c r="CC200" s="297">
        <v>10700.000000000007</v>
      </c>
      <c r="CD200" s="302">
        <v>1.2704068738943646</v>
      </c>
      <c r="CE200" s="306">
        <v>41930</v>
      </c>
      <c r="CF200" s="297">
        <v>8340.0000000000073</v>
      </c>
      <c r="CG200" s="311">
        <v>1.1989029334605297</v>
      </c>
    </row>
    <row r="201" spans="5:85">
      <c r="E201" s="289">
        <v>41470</v>
      </c>
      <c r="G201" s="352">
        <v>195</v>
      </c>
      <c r="H201" s="289">
        <v>37700</v>
      </c>
      <c r="I201" s="289">
        <v>41470</v>
      </c>
      <c r="J201" s="297">
        <v>36900</v>
      </c>
      <c r="K201" s="297">
        <v>4570</v>
      </c>
      <c r="L201" s="302">
        <v>1.1238482384823849</v>
      </c>
      <c r="M201" s="306">
        <v>39270</v>
      </c>
      <c r="N201" s="297">
        <v>2200</v>
      </c>
      <c r="O201" s="311">
        <v>1.0560224089635855</v>
      </c>
      <c r="Q201" s="352">
        <v>195</v>
      </c>
      <c r="R201" s="289">
        <v>37700</v>
      </c>
      <c r="S201" s="289">
        <v>41470</v>
      </c>
      <c r="T201" s="297">
        <v>36910</v>
      </c>
      <c r="U201" s="297">
        <v>4560</v>
      </c>
      <c r="V201" s="302">
        <v>1.1235437550799241</v>
      </c>
      <c r="W201" s="306">
        <v>39280</v>
      </c>
      <c r="X201" s="297">
        <v>2190</v>
      </c>
      <c r="Y201" s="311">
        <v>1.0557535641547862</v>
      </c>
      <c r="AA201" s="352">
        <v>195</v>
      </c>
      <c r="AB201" s="289">
        <v>38400</v>
      </c>
      <c r="AC201" s="289">
        <v>42240</v>
      </c>
      <c r="AD201" s="297">
        <v>38960</v>
      </c>
      <c r="AE201" s="297">
        <v>3280</v>
      </c>
      <c r="AF201" s="302">
        <v>1.0841889117043122</v>
      </c>
      <c r="AG201" s="306">
        <v>41320</v>
      </c>
      <c r="AH201" s="297">
        <v>920</v>
      </c>
      <c r="AI201" s="311">
        <v>1.0222652468538238</v>
      </c>
      <c r="AK201" s="352">
        <v>195</v>
      </c>
      <c r="AL201" s="289">
        <v>38900</v>
      </c>
      <c r="AM201" s="289">
        <v>42790</v>
      </c>
      <c r="AN201" s="297">
        <v>39000</v>
      </c>
      <c r="AO201" s="297">
        <v>3790</v>
      </c>
      <c r="AP201" s="302">
        <v>1.0971794871794871</v>
      </c>
      <c r="AQ201" s="306">
        <v>41370</v>
      </c>
      <c r="AR201" s="297">
        <v>1420</v>
      </c>
      <c r="AS201" s="311">
        <v>1.0343243896543388</v>
      </c>
      <c r="AU201" s="352">
        <v>195</v>
      </c>
      <c r="AV201" s="289">
        <v>39900</v>
      </c>
      <c r="AW201" s="289">
        <v>43890</v>
      </c>
      <c r="AX201" s="297">
        <v>39020</v>
      </c>
      <c r="AY201" s="297">
        <v>4870</v>
      </c>
      <c r="AZ201" s="302">
        <v>1.1248077908764735</v>
      </c>
      <c r="BA201" s="306">
        <v>41390</v>
      </c>
      <c r="BB201" s="297">
        <v>2500</v>
      </c>
      <c r="BC201" s="311">
        <v>1.0604010630587097</v>
      </c>
      <c r="BE201" s="352">
        <v>195</v>
      </c>
      <c r="BF201" s="289">
        <v>40900</v>
      </c>
      <c r="BG201" s="289">
        <v>44990</v>
      </c>
      <c r="BH201" s="297">
        <v>39170</v>
      </c>
      <c r="BI201" s="297">
        <v>5820</v>
      </c>
      <c r="BJ201" s="302">
        <v>1.1485830993106969</v>
      </c>
      <c r="BK201" s="306">
        <v>41530</v>
      </c>
      <c r="BL201" s="297">
        <v>3460</v>
      </c>
      <c r="BM201" s="311">
        <v>1.0833132675174573</v>
      </c>
      <c r="BO201" s="352">
        <v>195</v>
      </c>
      <c r="BP201" s="289">
        <v>43400</v>
      </c>
      <c r="BQ201" s="289">
        <v>47740.000000000007</v>
      </c>
      <c r="BR201" s="297">
        <v>39550</v>
      </c>
      <c r="BS201" s="297">
        <v>8190.0000000000073</v>
      </c>
      <c r="BT201" s="302">
        <v>1.2070796460176993</v>
      </c>
      <c r="BU201" s="306">
        <v>41920</v>
      </c>
      <c r="BV201" s="297">
        <v>5820.0000000000073</v>
      </c>
      <c r="BW201" s="311">
        <v>1.1388358778625955</v>
      </c>
      <c r="BY201" s="352">
        <v>195</v>
      </c>
      <c r="BZ201" s="289">
        <v>45900</v>
      </c>
      <c r="CA201" s="289">
        <v>50490.000000000007</v>
      </c>
      <c r="CB201" s="297">
        <v>39780</v>
      </c>
      <c r="CC201" s="297">
        <v>10710.000000000007</v>
      </c>
      <c r="CD201" s="302">
        <v>1.2692307692307694</v>
      </c>
      <c r="CE201" s="306">
        <v>42150</v>
      </c>
      <c r="CF201" s="297">
        <v>8340.0000000000073</v>
      </c>
      <c r="CG201" s="311">
        <v>1.1978647686832742</v>
      </c>
    </row>
    <row r="202" spans="5:85">
      <c r="E202" s="289">
        <v>41690</v>
      </c>
      <c r="G202" s="352">
        <v>196</v>
      </c>
      <c r="H202" s="289">
        <v>37900</v>
      </c>
      <c r="I202" s="289">
        <v>41690</v>
      </c>
      <c r="J202" s="297">
        <v>37100</v>
      </c>
      <c r="K202" s="297">
        <v>4590</v>
      </c>
      <c r="L202" s="302">
        <v>1.1237196765498652</v>
      </c>
      <c r="M202" s="306">
        <v>39470</v>
      </c>
      <c r="N202" s="297">
        <v>2220</v>
      </c>
      <c r="O202" s="311">
        <v>1.0562452495566252</v>
      </c>
      <c r="Q202" s="352">
        <v>196</v>
      </c>
      <c r="R202" s="289">
        <v>37900</v>
      </c>
      <c r="S202" s="289">
        <v>41690</v>
      </c>
      <c r="T202" s="297">
        <v>37110</v>
      </c>
      <c r="U202" s="297">
        <v>4580</v>
      </c>
      <c r="V202" s="302">
        <v>1.123416868768526</v>
      </c>
      <c r="W202" s="306">
        <v>39490</v>
      </c>
      <c r="X202" s="297">
        <v>2200</v>
      </c>
      <c r="Y202" s="311">
        <v>1.0557103064066853</v>
      </c>
      <c r="AA202" s="352">
        <v>196</v>
      </c>
      <c r="AB202" s="289">
        <v>38600</v>
      </c>
      <c r="AC202" s="289">
        <v>42460</v>
      </c>
      <c r="AD202" s="297">
        <v>39170</v>
      </c>
      <c r="AE202" s="297">
        <v>3290</v>
      </c>
      <c r="AF202" s="302">
        <v>1.0839928516721982</v>
      </c>
      <c r="AG202" s="306">
        <v>41540</v>
      </c>
      <c r="AH202" s="297">
        <v>920</v>
      </c>
      <c r="AI202" s="311">
        <v>1.0221473278767452</v>
      </c>
      <c r="AK202" s="352">
        <v>196</v>
      </c>
      <c r="AL202" s="289">
        <v>39100</v>
      </c>
      <c r="AM202" s="289">
        <v>43010</v>
      </c>
      <c r="AN202" s="297">
        <v>39210</v>
      </c>
      <c r="AO202" s="297">
        <v>3800</v>
      </c>
      <c r="AP202" s="302">
        <v>1.096914052537618</v>
      </c>
      <c r="AQ202" s="306">
        <v>41590</v>
      </c>
      <c r="AR202" s="297">
        <v>1420</v>
      </c>
      <c r="AS202" s="311">
        <v>1.0341428227939409</v>
      </c>
      <c r="AU202" s="352">
        <v>196</v>
      </c>
      <c r="AV202" s="289">
        <v>40100</v>
      </c>
      <c r="AW202" s="289">
        <v>44110</v>
      </c>
      <c r="AX202" s="297">
        <v>39230</v>
      </c>
      <c r="AY202" s="297">
        <v>4880</v>
      </c>
      <c r="AZ202" s="302">
        <v>1.1243945959724702</v>
      </c>
      <c r="BA202" s="306">
        <v>41610</v>
      </c>
      <c r="BB202" s="297">
        <v>2500</v>
      </c>
      <c r="BC202" s="311">
        <v>1.060081711127133</v>
      </c>
      <c r="BE202" s="352">
        <v>196</v>
      </c>
      <c r="BF202" s="289">
        <v>41100</v>
      </c>
      <c r="BG202" s="289">
        <v>45210.000000000007</v>
      </c>
      <c r="BH202" s="297">
        <v>39380</v>
      </c>
      <c r="BI202" s="297">
        <v>5830.0000000000073</v>
      </c>
      <c r="BJ202" s="302">
        <v>1.1480446927374304</v>
      </c>
      <c r="BK202" s="306">
        <v>41750</v>
      </c>
      <c r="BL202" s="297">
        <v>3460.0000000000073</v>
      </c>
      <c r="BM202" s="311">
        <v>1.0828742514970062</v>
      </c>
      <c r="BO202" s="352">
        <v>196</v>
      </c>
      <c r="BP202" s="289">
        <v>43600</v>
      </c>
      <c r="BQ202" s="289">
        <v>47960.000000000007</v>
      </c>
      <c r="BR202" s="297">
        <v>39760</v>
      </c>
      <c r="BS202" s="297">
        <v>8200.0000000000073</v>
      </c>
      <c r="BT202" s="302">
        <v>1.2062374245472838</v>
      </c>
      <c r="BU202" s="306">
        <v>42140</v>
      </c>
      <c r="BV202" s="297">
        <v>5820.0000000000073</v>
      </c>
      <c r="BW202" s="311">
        <v>1.1381110583768392</v>
      </c>
      <c r="BY202" s="352">
        <v>196</v>
      </c>
      <c r="BZ202" s="289">
        <v>46100</v>
      </c>
      <c r="CA202" s="289">
        <v>50710.000000000007</v>
      </c>
      <c r="CB202" s="297">
        <v>39990</v>
      </c>
      <c r="CC202" s="297">
        <v>10720.000000000007</v>
      </c>
      <c r="CD202" s="302">
        <v>1.2680670167541888</v>
      </c>
      <c r="CE202" s="306">
        <v>42370</v>
      </c>
      <c r="CF202" s="297">
        <v>8340.0000000000073</v>
      </c>
      <c r="CG202" s="311">
        <v>1.1968373849421763</v>
      </c>
    </row>
    <row r="203" spans="5:85">
      <c r="E203" s="289">
        <v>41910</v>
      </c>
      <c r="G203" s="352">
        <v>197</v>
      </c>
      <c r="H203" s="289">
        <v>38100</v>
      </c>
      <c r="I203" s="289">
        <v>41910</v>
      </c>
      <c r="J203" s="297">
        <v>37300</v>
      </c>
      <c r="K203" s="297">
        <v>4610</v>
      </c>
      <c r="L203" s="302">
        <v>1.1235924932975871</v>
      </c>
      <c r="M203" s="306">
        <v>39680</v>
      </c>
      <c r="N203" s="297">
        <v>2230</v>
      </c>
      <c r="O203" s="311">
        <v>1.0561995967741935</v>
      </c>
      <c r="Q203" s="352">
        <v>197</v>
      </c>
      <c r="R203" s="289">
        <v>38100</v>
      </c>
      <c r="S203" s="289">
        <v>41910</v>
      </c>
      <c r="T203" s="297">
        <v>37310</v>
      </c>
      <c r="U203" s="297">
        <v>4600</v>
      </c>
      <c r="V203" s="302">
        <v>1.1232913428035378</v>
      </c>
      <c r="W203" s="306">
        <v>39690</v>
      </c>
      <c r="X203" s="297">
        <v>2220</v>
      </c>
      <c r="Y203" s="311">
        <v>1.0559334845049131</v>
      </c>
      <c r="AA203" s="352">
        <v>197</v>
      </c>
      <c r="AB203" s="289">
        <v>38800</v>
      </c>
      <c r="AC203" s="289">
        <v>42680</v>
      </c>
      <c r="AD203" s="297">
        <v>39380</v>
      </c>
      <c r="AE203" s="297">
        <v>3300</v>
      </c>
      <c r="AF203" s="302">
        <v>1.0837988826815643</v>
      </c>
      <c r="AG203" s="306">
        <v>41760</v>
      </c>
      <c r="AH203" s="297">
        <v>920</v>
      </c>
      <c r="AI203" s="311">
        <v>1.0220306513409962</v>
      </c>
      <c r="AK203" s="352">
        <v>197</v>
      </c>
      <c r="AL203" s="289">
        <v>39300</v>
      </c>
      <c r="AM203" s="289">
        <v>43230</v>
      </c>
      <c r="AN203" s="297">
        <v>39420</v>
      </c>
      <c r="AO203" s="297">
        <v>3810</v>
      </c>
      <c r="AP203" s="302">
        <v>1.0966514459665144</v>
      </c>
      <c r="AQ203" s="306">
        <v>41810</v>
      </c>
      <c r="AR203" s="297">
        <v>1420</v>
      </c>
      <c r="AS203" s="311">
        <v>1.0339631667065294</v>
      </c>
      <c r="AU203" s="352">
        <v>197</v>
      </c>
      <c r="AV203" s="289">
        <v>40300</v>
      </c>
      <c r="AW203" s="289">
        <v>44330</v>
      </c>
      <c r="AX203" s="297">
        <v>39440</v>
      </c>
      <c r="AY203" s="297">
        <v>4890</v>
      </c>
      <c r="AZ203" s="302">
        <v>1.1239858012170385</v>
      </c>
      <c r="BA203" s="306">
        <v>41830</v>
      </c>
      <c r="BB203" s="297">
        <v>2500</v>
      </c>
      <c r="BC203" s="311">
        <v>1.0597657183839351</v>
      </c>
      <c r="BE203" s="352">
        <v>197</v>
      </c>
      <c r="BF203" s="289">
        <v>41300</v>
      </c>
      <c r="BG203" s="289">
        <v>45430.000000000007</v>
      </c>
      <c r="BH203" s="297">
        <v>39580</v>
      </c>
      <c r="BI203" s="297">
        <v>5850.0000000000073</v>
      </c>
      <c r="BJ203" s="302">
        <v>1.147801920161698</v>
      </c>
      <c r="BK203" s="306">
        <v>41970</v>
      </c>
      <c r="BL203" s="297">
        <v>3460.0000000000073</v>
      </c>
      <c r="BM203" s="311">
        <v>1.0824398379795093</v>
      </c>
      <c r="BO203" s="352">
        <v>197</v>
      </c>
      <c r="BP203" s="289">
        <v>43800</v>
      </c>
      <c r="BQ203" s="289">
        <v>48180.000000000007</v>
      </c>
      <c r="BR203" s="297">
        <v>39970</v>
      </c>
      <c r="BS203" s="297">
        <v>8210.0000000000073</v>
      </c>
      <c r="BT203" s="302">
        <v>1.20540405303978</v>
      </c>
      <c r="BU203" s="306">
        <v>42360</v>
      </c>
      <c r="BV203" s="297">
        <v>5820.0000000000073</v>
      </c>
      <c r="BW203" s="311">
        <v>1.1373937677053827</v>
      </c>
      <c r="BY203" s="352">
        <v>197</v>
      </c>
      <c r="BZ203" s="289">
        <v>46300</v>
      </c>
      <c r="CA203" s="289">
        <v>50930.000000000007</v>
      </c>
      <c r="CB203" s="297">
        <v>40200</v>
      </c>
      <c r="CC203" s="297">
        <v>10730.000000000007</v>
      </c>
      <c r="CD203" s="302">
        <v>1.2669154228855724</v>
      </c>
      <c r="CE203" s="306">
        <v>42590</v>
      </c>
      <c r="CF203" s="297">
        <v>8340.0000000000073</v>
      </c>
      <c r="CG203" s="311">
        <v>1.1958206151678799</v>
      </c>
    </row>
    <row r="204" spans="5:85">
      <c r="E204" s="289">
        <v>42130</v>
      </c>
      <c r="G204" s="352">
        <v>198</v>
      </c>
      <c r="H204" s="289">
        <v>38300</v>
      </c>
      <c r="I204" s="289">
        <v>42130</v>
      </c>
      <c r="J204" s="297">
        <v>37490</v>
      </c>
      <c r="K204" s="297">
        <v>4640</v>
      </c>
      <c r="L204" s="302">
        <v>1.1237663376900506</v>
      </c>
      <c r="M204" s="306">
        <v>39890</v>
      </c>
      <c r="N204" s="297">
        <v>2240</v>
      </c>
      <c r="O204" s="311">
        <v>1.0561544246678365</v>
      </c>
      <c r="Q204" s="352">
        <v>198</v>
      </c>
      <c r="R204" s="289">
        <v>38300</v>
      </c>
      <c r="S204" s="289">
        <v>42130</v>
      </c>
      <c r="T204" s="297">
        <v>37510</v>
      </c>
      <c r="U204" s="297">
        <v>4620</v>
      </c>
      <c r="V204" s="302">
        <v>1.1231671554252198</v>
      </c>
      <c r="W204" s="306">
        <v>39900</v>
      </c>
      <c r="X204" s="297">
        <v>2230</v>
      </c>
      <c r="Y204" s="311">
        <v>1.055889724310777</v>
      </c>
      <c r="AA204" s="352">
        <v>198</v>
      </c>
      <c r="AB204" s="289">
        <v>39000</v>
      </c>
      <c r="AC204" s="289">
        <v>42900</v>
      </c>
      <c r="AD204" s="297">
        <v>39580</v>
      </c>
      <c r="AE204" s="297">
        <v>3320</v>
      </c>
      <c r="AF204" s="302">
        <v>1.0838807478524508</v>
      </c>
      <c r="AG204" s="306">
        <v>41980</v>
      </c>
      <c r="AH204" s="297">
        <v>920</v>
      </c>
      <c r="AI204" s="311">
        <v>1.0219151977131968</v>
      </c>
      <c r="AK204" s="352">
        <v>198</v>
      </c>
      <c r="AL204" s="289">
        <v>39500</v>
      </c>
      <c r="AM204" s="289">
        <v>43450</v>
      </c>
      <c r="AN204" s="297">
        <v>39630</v>
      </c>
      <c r="AO204" s="297">
        <v>3820</v>
      </c>
      <c r="AP204" s="302">
        <v>1.0963916225082009</v>
      </c>
      <c r="AQ204" s="306">
        <v>42030</v>
      </c>
      <c r="AR204" s="297">
        <v>1420</v>
      </c>
      <c r="AS204" s="311">
        <v>1.0337853913871045</v>
      </c>
      <c r="AU204" s="352">
        <v>198</v>
      </c>
      <c r="AV204" s="289">
        <v>40500</v>
      </c>
      <c r="AW204" s="289">
        <v>44550</v>
      </c>
      <c r="AX204" s="297">
        <v>39650</v>
      </c>
      <c r="AY204" s="297">
        <v>4900</v>
      </c>
      <c r="AZ204" s="302">
        <v>1.1235813366960907</v>
      </c>
      <c r="BA204" s="306">
        <v>42050</v>
      </c>
      <c r="BB204" s="297">
        <v>2500</v>
      </c>
      <c r="BC204" s="311">
        <v>1.0594530321046374</v>
      </c>
      <c r="BE204" s="352">
        <v>198</v>
      </c>
      <c r="BF204" s="289">
        <v>41500</v>
      </c>
      <c r="BG204" s="289">
        <v>45650.000000000007</v>
      </c>
      <c r="BH204" s="297">
        <v>39790</v>
      </c>
      <c r="BI204" s="297">
        <v>5860.0000000000073</v>
      </c>
      <c r="BJ204" s="302">
        <v>1.1472731842171402</v>
      </c>
      <c r="BK204" s="306">
        <v>42190</v>
      </c>
      <c r="BL204" s="297">
        <v>3460.0000000000073</v>
      </c>
      <c r="BM204" s="311">
        <v>1.0820099549656319</v>
      </c>
      <c r="BO204" s="352">
        <v>198</v>
      </c>
      <c r="BP204" s="289">
        <v>44000</v>
      </c>
      <c r="BQ204" s="289">
        <v>48400.000000000007</v>
      </c>
      <c r="BR204" s="297">
        <v>40180</v>
      </c>
      <c r="BS204" s="297">
        <v>8220.0000000000073</v>
      </c>
      <c r="BT204" s="302">
        <v>1.2045793927327031</v>
      </c>
      <c r="BU204" s="306">
        <v>42580</v>
      </c>
      <c r="BV204" s="297">
        <v>5820.0000000000073</v>
      </c>
      <c r="BW204" s="311">
        <v>1.1366838891498359</v>
      </c>
      <c r="BY204" s="352">
        <v>198</v>
      </c>
      <c r="BZ204" s="289">
        <v>46500</v>
      </c>
      <c r="CA204" s="289">
        <v>51150.000000000007</v>
      </c>
      <c r="CB204" s="297">
        <v>40410</v>
      </c>
      <c r="CC204" s="297">
        <v>10740.000000000007</v>
      </c>
      <c r="CD204" s="302">
        <v>1.2657757980697848</v>
      </c>
      <c r="CE204" s="306">
        <v>42810</v>
      </c>
      <c r="CF204" s="297">
        <v>8340.0000000000073</v>
      </c>
      <c r="CG204" s="311">
        <v>1.1948142957252981</v>
      </c>
    </row>
    <row r="205" spans="5:85">
      <c r="E205" s="289">
        <v>42350</v>
      </c>
      <c r="G205" s="352">
        <v>199</v>
      </c>
      <c r="H205" s="289">
        <v>38500</v>
      </c>
      <c r="I205" s="289">
        <v>42350</v>
      </c>
      <c r="J205" s="297">
        <v>37690</v>
      </c>
      <c r="K205" s="297">
        <v>4660</v>
      </c>
      <c r="L205" s="302">
        <v>1.123640222870788</v>
      </c>
      <c r="M205" s="306">
        <v>40100</v>
      </c>
      <c r="N205" s="297">
        <v>2250</v>
      </c>
      <c r="O205" s="311">
        <v>1.0561097256857854</v>
      </c>
      <c r="Q205" s="352">
        <v>199</v>
      </c>
      <c r="R205" s="289">
        <v>38500</v>
      </c>
      <c r="S205" s="289">
        <v>42350</v>
      </c>
      <c r="T205" s="297">
        <v>37700</v>
      </c>
      <c r="U205" s="297">
        <v>4650</v>
      </c>
      <c r="V205" s="302">
        <v>1.1233421750663131</v>
      </c>
      <c r="W205" s="306">
        <v>40110</v>
      </c>
      <c r="X205" s="297">
        <v>2240</v>
      </c>
      <c r="Y205" s="311">
        <v>1.0558464223385688</v>
      </c>
      <c r="AA205" s="352">
        <v>199</v>
      </c>
      <c r="AB205" s="289">
        <v>39200</v>
      </c>
      <c r="AC205" s="289">
        <v>43120</v>
      </c>
      <c r="AD205" s="297">
        <v>39790</v>
      </c>
      <c r="AE205" s="297">
        <v>3330</v>
      </c>
      <c r="AF205" s="302">
        <v>1.0836893691882383</v>
      </c>
      <c r="AG205" s="306">
        <v>42200</v>
      </c>
      <c r="AH205" s="297">
        <v>920</v>
      </c>
      <c r="AI205" s="311">
        <v>1.0218009478672985</v>
      </c>
      <c r="AK205" s="352">
        <v>199</v>
      </c>
      <c r="AL205" s="289">
        <v>39700</v>
      </c>
      <c r="AM205" s="289">
        <v>43670</v>
      </c>
      <c r="AN205" s="297">
        <v>39840</v>
      </c>
      <c r="AO205" s="297">
        <v>3830</v>
      </c>
      <c r="AP205" s="302">
        <v>1.0961345381526104</v>
      </c>
      <c r="AQ205" s="306">
        <v>42250</v>
      </c>
      <c r="AR205" s="297">
        <v>1420</v>
      </c>
      <c r="AS205" s="311">
        <v>1.0336094674556213</v>
      </c>
      <c r="AU205" s="352">
        <v>199</v>
      </c>
      <c r="AV205" s="289">
        <v>40700</v>
      </c>
      <c r="AW205" s="289">
        <v>44770</v>
      </c>
      <c r="AX205" s="297">
        <v>39860</v>
      </c>
      <c r="AY205" s="297">
        <v>4910</v>
      </c>
      <c r="AZ205" s="302">
        <v>1.1231811339688911</v>
      </c>
      <c r="BA205" s="306">
        <v>42270</v>
      </c>
      <c r="BB205" s="297">
        <v>2500</v>
      </c>
      <c r="BC205" s="311">
        <v>1.0591436006624084</v>
      </c>
      <c r="BE205" s="352">
        <v>199</v>
      </c>
      <c r="BF205" s="289">
        <v>41700</v>
      </c>
      <c r="BG205" s="289">
        <v>45870.000000000007</v>
      </c>
      <c r="BH205" s="297">
        <v>40000</v>
      </c>
      <c r="BI205" s="297">
        <v>5870.0000000000073</v>
      </c>
      <c r="BJ205" s="302">
        <v>1.1467500000000002</v>
      </c>
      <c r="BK205" s="306">
        <v>42410</v>
      </c>
      <c r="BL205" s="297">
        <v>3460.0000000000073</v>
      </c>
      <c r="BM205" s="311">
        <v>1.0815845319500119</v>
      </c>
      <c r="BO205" s="352">
        <v>199</v>
      </c>
      <c r="BP205" s="289">
        <v>44200</v>
      </c>
      <c r="BQ205" s="289">
        <v>48620.000000000007</v>
      </c>
      <c r="BR205" s="297">
        <v>40390</v>
      </c>
      <c r="BS205" s="297">
        <v>8230.0000000000073</v>
      </c>
      <c r="BT205" s="302">
        <v>1.2037633077494432</v>
      </c>
      <c r="BU205" s="306">
        <v>42800</v>
      </c>
      <c r="BV205" s="297">
        <v>5820.0000000000073</v>
      </c>
      <c r="BW205" s="311">
        <v>1.1359813084112151</v>
      </c>
      <c r="BY205" s="352">
        <v>199</v>
      </c>
      <c r="BZ205" s="289">
        <v>46700</v>
      </c>
      <c r="CA205" s="289">
        <v>51370.000000000007</v>
      </c>
      <c r="CB205" s="297">
        <v>40620</v>
      </c>
      <c r="CC205" s="297">
        <v>10750.000000000007</v>
      </c>
      <c r="CD205" s="302">
        <v>1.2646479566715905</v>
      </c>
      <c r="CE205" s="306">
        <v>43030</v>
      </c>
      <c r="CF205" s="297">
        <v>8340.0000000000073</v>
      </c>
      <c r="CG205" s="311">
        <v>1.1938182663258194</v>
      </c>
    </row>
    <row r="206" spans="5:85">
      <c r="E206" s="289">
        <v>42570</v>
      </c>
      <c r="G206" s="352">
        <v>200</v>
      </c>
      <c r="H206" s="289">
        <v>38700</v>
      </c>
      <c r="I206" s="289">
        <v>42570</v>
      </c>
      <c r="J206" s="297">
        <v>37890</v>
      </c>
      <c r="K206" s="297">
        <v>4680</v>
      </c>
      <c r="L206" s="302">
        <v>1.1235154394299287</v>
      </c>
      <c r="M206" s="306">
        <v>40310</v>
      </c>
      <c r="N206" s="297">
        <v>2260</v>
      </c>
      <c r="O206" s="311">
        <v>1.0560654924336392</v>
      </c>
      <c r="Q206" s="352">
        <v>200</v>
      </c>
      <c r="R206" s="289">
        <v>38700</v>
      </c>
      <c r="S206" s="289">
        <v>42570</v>
      </c>
      <c r="T206" s="297">
        <v>37900</v>
      </c>
      <c r="U206" s="297">
        <v>4670</v>
      </c>
      <c r="V206" s="302">
        <v>1.1232189973614777</v>
      </c>
      <c r="W206" s="306">
        <v>40320</v>
      </c>
      <c r="X206" s="297">
        <v>2250</v>
      </c>
      <c r="Y206" s="311">
        <v>1.0558035714285714</v>
      </c>
      <c r="AA206" s="352">
        <v>200</v>
      </c>
      <c r="AB206" s="289">
        <v>39400</v>
      </c>
      <c r="AC206" s="289">
        <v>43340</v>
      </c>
      <c r="AD206" s="297">
        <v>40000</v>
      </c>
      <c r="AE206" s="297">
        <v>3340</v>
      </c>
      <c r="AF206" s="302">
        <v>1.0834999999999999</v>
      </c>
      <c r="AG206" s="306">
        <v>42420</v>
      </c>
      <c r="AH206" s="297">
        <v>920</v>
      </c>
      <c r="AI206" s="311">
        <v>1.0216878830740217</v>
      </c>
      <c r="AK206" s="352">
        <v>200</v>
      </c>
      <c r="AL206" s="289">
        <v>39900</v>
      </c>
      <c r="AM206" s="289">
        <v>43890</v>
      </c>
      <c r="AN206" s="297">
        <v>40050</v>
      </c>
      <c r="AO206" s="297">
        <v>3840</v>
      </c>
      <c r="AP206" s="302">
        <v>1.0958801498127342</v>
      </c>
      <c r="AQ206" s="306">
        <v>42470</v>
      </c>
      <c r="AR206" s="297">
        <v>1420</v>
      </c>
      <c r="AS206" s="311">
        <v>1.0334353661408053</v>
      </c>
      <c r="AU206" s="352">
        <v>200</v>
      </c>
      <c r="AV206" s="289">
        <v>40900</v>
      </c>
      <c r="AW206" s="289">
        <v>44990</v>
      </c>
      <c r="AX206" s="297">
        <v>40070</v>
      </c>
      <c r="AY206" s="297">
        <v>4920</v>
      </c>
      <c r="AZ206" s="302">
        <v>1.1227851260294484</v>
      </c>
      <c r="BA206" s="306">
        <v>42490</v>
      </c>
      <c r="BB206" s="297">
        <v>2500</v>
      </c>
      <c r="BC206" s="311">
        <v>1.058837373499647</v>
      </c>
      <c r="BE206" s="352">
        <v>200</v>
      </c>
      <c r="BF206" s="289">
        <v>41900</v>
      </c>
      <c r="BG206" s="289">
        <v>46090.000000000007</v>
      </c>
      <c r="BH206" s="297">
        <v>40210</v>
      </c>
      <c r="BI206" s="297">
        <v>5880.0000000000073</v>
      </c>
      <c r="BJ206" s="302">
        <v>1.1462322805272323</v>
      </c>
      <c r="BK206" s="306">
        <v>42630</v>
      </c>
      <c r="BL206" s="297">
        <v>3460.0000000000073</v>
      </c>
      <c r="BM206" s="311">
        <v>1.081163499882712</v>
      </c>
      <c r="BO206" s="352">
        <v>200</v>
      </c>
      <c r="BP206" s="289">
        <v>44400</v>
      </c>
      <c r="BQ206" s="289">
        <v>48840.000000000007</v>
      </c>
      <c r="BR206" s="297">
        <v>40600</v>
      </c>
      <c r="BS206" s="297">
        <v>8240.0000000000073</v>
      </c>
      <c r="BT206" s="302">
        <v>1.2029556650246307</v>
      </c>
      <c r="BU206" s="306">
        <v>43020</v>
      </c>
      <c r="BV206" s="297">
        <v>5820.0000000000073</v>
      </c>
      <c r="BW206" s="311">
        <v>1.1352859135285915</v>
      </c>
      <c r="BY206" s="352">
        <v>200</v>
      </c>
      <c r="BZ206" s="289">
        <v>46900</v>
      </c>
      <c r="CA206" s="289">
        <v>51590.000000000007</v>
      </c>
      <c r="CB206" s="297">
        <v>40830</v>
      </c>
      <c r="CC206" s="297">
        <v>10760.000000000007</v>
      </c>
      <c r="CD206" s="302">
        <v>1.263531716874847</v>
      </c>
      <c r="CE206" s="306">
        <v>43250</v>
      </c>
      <c r="CF206" s="297">
        <v>8340.0000000000073</v>
      </c>
      <c r="CG206" s="311">
        <v>1.1928323699421968</v>
      </c>
    </row>
    <row r="207" spans="5:85">
      <c r="E207" s="289">
        <v>42790</v>
      </c>
      <c r="G207" s="352">
        <v>201</v>
      </c>
      <c r="H207" s="289">
        <v>38900</v>
      </c>
      <c r="I207" s="289">
        <v>42790</v>
      </c>
      <c r="J207" s="297">
        <v>38090</v>
      </c>
      <c r="K207" s="297">
        <v>4700</v>
      </c>
      <c r="L207" s="302">
        <v>1.1233919663953793</v>
      </c>
      <c r="M207" s="306">
        <v>40520</v>
      </c>
      <c r="N207" s="297">
        <v>2270</v>
      </c>
      <c r="O207" s="311">
        <v>1.0560217176702862</v>
      </c>
      <c r="Q207" s="352">
        <v>201</v>
      </c>
      <c r="R207" s="289">
        <v>38900</v>
      </c>
      <c r="S207" s="289">
        <v>42790</v>
      </c>
      <c r="T207" s="297">
        <v>38100</v>
      </c>
      <c r="U207" s="297">
        <v>4690</v>
      </c>
      <c r="V207" s="302">
        <v>1.1230971128608924</v>
      </c>
      <c r="W207" s="306">
        <v>40530</v>
      </c>
      <c r="X207" s="297">
        <v>2260</v>
      </c>
      <c r="Y207" s="311">
        <v>1.0557611645694547</v>
      </c>
      <c r="AA207" s="352">
        <v>201</v>
      </c>
      <c r="AB207" s="289">
        <v>39600</v>
      </c>
      <c r="AC207" s="289">
        <v>43560</v>
      </c>
      <c r="AD207" s="297">
        <v>40210</v>
      </c>
      <c r="AE207" s="297">
        <v>3350</v>
      </c>
      <c r="AF207" s="302">
        <v>1.0833126088037801</v>
      </c>
      <c r="AG207" s="306">
        <v>42640</v>
      </c>
      <c r="AH207" s="297">
        <v>920</v>
      </c>
      <c r="AI207" s="311">
        <v>1.0215759849906192</v>
      </c>
      <c r="AK207" s="352">
        <v>201</v>
      </c>
      <c r="AL207" s="289">
        <v>40100</v>
      </c>
      <c r="AM207" s="289">
        <v>44110</v>
      </c>
      <c r="AN207" s="297">
        <v>40260</v>
      </c>
      <c r="AO207" s="297">
        <v>3850</v>
      </c>
      <c r="AP207" s="302">
        <v>1.0956284153005464</v>
      </c>
      <c r="AQ207" s="306">
        <v>42690</v>
      </c>
      <c r="AR207" s="297">
        <v>1420</v>
      </c>
      <c r="AS207" s="311">
        <v>1.0332630592644647</v>
      </c>
      <c r="AU207" s="352">
        <v>201</v>
      </c>
      <c r="AV207" s="289">
        <v>41100</v>
      </c>
      <c r="AW207" s="289">
        <v>45210.000000000007</v>
      </c>
      <c r="AX207" s="297">
        <v>40280</v>
      </c>
      <c r="AY207" s="297">
        <v>4930.0000000000073</v>
      </c>
      <c r="AZ207" s="302">
        <v>1.1223932472691163</v>
      </c>
      <c r="BA207" s="306">
        <v>42710</v>
      </c>
      <c r="BB207" s="297">
        <v>2500.0000000000073</v>
      </c>
      <c r="BC207" s="311">
        <v>1.0585343011004451</v>
      </c>
      <c r="BE207" s="352">
        <v>201</v>
      </c>
      <c r="BF207" s="289">
        <v>42100</v>
      </c>
      <c r="BG207" s="289">
        <v>46310.000000000007</v>
      </c>
      <c r="BH207" s="297">
        <v>40420</v>
      </c>
      <c r="BI207" s="297">
        <v>5890.0000000000073</v>
      </c>
      <c r="BJ207" s="302">
        <v>1.1457199406234539</v>
      </c>
      <c r="BK207" s="306">
        <v>42850</v>
      </c>
      <c r="BL207" s="297">
        <v>3460.0000000000073</v>
      </c>
      <c r="BM207" s="311">
        <v>1.0807467911318556</v>
      </c>
      <c r="BO207" s="352">
        <v>201</v>
      </c>
      <c r="BP207" s="289">
        <v>44600</v>
      </c>
      <c r="BQ207" s="289">
        <v>49060.000000000007</v>
      </c>
      <c r="BR207" s="297">
        <v>40810</v>
      </c>
      <c r="BS207" s="297">
        <v>8250.0000000000073</v>
      </c>
      <c r="BT207" s="302">
        <v>1.202156334231806</v>
      </c>
      <c r="BU207" s="306">
        <v>43240</v>
      </c>
      <c r="BV207" s="297">
        <v>5820.0000000000073</v>
      </c>
      <c r="BW207" s="311">
        <v>1.1345975948196116</v>
      </c>
      <c r="BY207" s="352">
        <v>201</v>
      </c>
      <c r="BZ207" s="289">
        <v>47100</v>
      </c>
      <c r="CA207" s="289">
        <v>51810.000000000007</v>
      </c>
      <c r="CB207" s="297">
        <v>41040</v>
      </c>
      <c r="CC207" s="297">
        <v>10770.000000000007</v>
      </c>
      <c r="CD207" s="302">
        <v>1.2624269005847955</v>
      </c>
      <c r="CE207" s="306">
        <v>43470</v>
      </c>
      <c r="CF207" s="297">
        <v>8340.0000000000073</v>
      </c>
      <c r="CG207" s="311">
        <v>1.191856452726018</v>
      </c>
    </row>
    <row r="208" spans="5:85">
      <c r="E208" s="289">
        <v>43010</v>
      </c>
      <c r="G208" s="352">
        <v>202</v>
      </c>
      <c r="H208" s="289">
        <v>39100</v>
      </c>
      <c r="I208" s="289">
        <v>43010</v>
      </c>
      <c r="J208" s="297">
        <v>38290</v>
      </c>
      <c r="K208" s="297">
        <v>4720</v>
      </c>
      <c r="L208" s="302">
        <v>1.1232697832332201</v>
      </c>
      <c r="M208" s="306">
        <v>40730</v>
      </c>
      <c r="N208" s="297">
        <v>2280</v>
      </c>
      <c r="O208" s="311">
        <v>1.0559783943039529</v>
      </c>
      <c r="Q208" s="352">
        <v>202</v>
      </c>
      <c r="R208" s="289">
        <v>39100</v>
      </c>
      <c r="S208" s="289">
        <v>43010</v>
      </c>
      <c r="T208" s="297">
        <v>38300</v>
      </c>
      <c r="U208" s="297">
        <v>4710</v>
      </c>
      <c r="V208" s="302">
        <v>1.1229765013054831</v>
      </c>
      <c r="W208" s="306">
        <v>40740</v>
      </c>
      <c r="X208" s="297">
        <v>2270</v>
      </c>
      <c r="Y208" s="311">
        <v>1.0557191948944527</v>
      </c>
      <c r="AA208" s="352">
        <v>202</v>
      </c>
      <c r="AB208" s="289">
        <v>39800</v>
      </c>
      <c r="AC208" s="289">
        <v>43780</v>
      </c>
      <c r="AD208" s="297">
        <v>40420</v>
      </c>
      <c r="AE208" s="297">
        <v>3360</v>
      </c>
      <c r="AF208" s="302">
        <v>1.0831271647699159</v>
      </c>
      <c r="AG208" s="306">
        <v>42860</v>
      </c>
      <c r="AH208" s="297">
        <v>920</v>
      </c>
      <c r="AI208" s="311">
        <v>1.0214652356509566</v>
      </c>
      <c r="AK208" s="352">
        <v>202</v>
      </c>
      <c r="AL208" s="289">
        <v>40300</v>
      </c>
      <c r="AM208" s="289">
        <v>44330</v>
      </c>
      <c r="AN208" s="297">
        <v>40460</v>
      </c>
      <c r="AO208" s="297">
        <v>3870</v>
      </c>
      <c r="AP208" s="302">
        <v>1.0956500247157686</v>
      </c>
      <c r="AQ208" s="306">
        <v>42910</v>
      </c>
      <c r="AR208" s="297">
        <v>1420</v>
      </c>
      <c r="AS208" s="311">
        <v>1.0330925192262876</v>
      </c>
      <c r="AU208" s="352">
        <v>202</v>
      </c>
      <c r="AV208" s="289">
        <v>41300</v>
      </c>
      <c r="AW208" s="289">
        <v>45430.000000000007</v>
      </c>
      <c r="AX208" s="297">
        <v>40490</v>
      </c>
      <c r="AY208" s="297">
        <v>4940.0000000000073</v>
      </c>
      <c r="AZ208" s="302">
        <v>1.1220054334403557</v>
      </c>
      <c r="BA208" s="306">
        <v>42930</v>
      </c>
      <c r="BB208" s="297">
        <v>2500.0000000000073</v>
      </c>
      <c r="BC208" s="311">
        <v>1.058234334963895</v>
      </c>
      <c r="BE208" s="352">
        <v>202</v>
      </c>
      <c r="BF208" s="289">
        <v>42300</v>
      </c>
      <c r="BG208" s="289">
        <v>46530.000000000007</v>
      </c>
      <c r="BH208" s="297">
        <v>40630</v>
      </c>
      <c r="BI208" s="297">
        <v>5900.0000000000073</v>
      </c>
      <c r="BJ208" s="302">
        <v>1.145212896874231</v>
      </c>
      <c r="BK208" s="306">
        <v>43070</v>
      </c>
      <c r="BL208" s="297">
        <v>3460.0000000000073</v>
      </c>
      <c r="BM208" s="311">
        <v>1.0803343394474114</v>
      </c>
      <c r="BO208" s="352">
        <v>202</v>
      </c>
      <c r="BP208" s="289">
        <v>44800</v>
      </c>
      <c r="BQ208" s="289">
        <v>49280.000000000007</v>
      </c>
      <c r="BR208" s="297">
        <v>41010</v>
      </c>
      <c r="BS208" s="297">
        <v>8270.0000000000073</v>
      </c>
      <c r="BT208" s="302">
        <v>1.2016581321628872</v>
      </c>
      <c r="BU208" s="306">
        <v>43460</v>
      </c>
      <c r="BV208" s="297">
        <v>5820.0000000000073</v>
      </c>
      <c r="BW208" s="311">
        <v>1.1339162448228257</v>
      </c>
      <c r="BY208" s="352">
        <v>202</v>
      </c>
      <c r="BZ208" s="289">
        <v>47300</v>
      </c>
      <c r="CA208" s="289">
        <v>52030.000000000007</v>
      </c>
      <c r="CB208" s="297">
        <v>41250</v>
      </c>
      <c r="CC208" s="297">
        <v>10780.000000000007</v>
      </c>
      <c r="CD208" s="302">
        <v>1.2613333333333334</v>
      </c>
      <c r="CE208" s="306">
        <v>43690</v>
      </c>
      <c r="CF208" s="297">
        <v>8340.0000000000073</v>
      </c>
      <c r="CG208" s="311">
        <v>1.1908903639276724</v>
      </c>
    </row>
    <row r="209" spans="5:85">
      <c r="E209" s="289">
        <v>43230</v>
      </c>
      <c r="G209" s="352">
        <v>203</v>
      </c>
      <c r="H209" s="289">
        <v>39300</v>
      </c>
      <c r="I209" s="289">
        <v>43230</v>
      </c>
      <c r="J209" s="297">
        <v>38480</v>
      </c>
      <c r="K209" s="297">
        <v>4750</v>
      </c>
      <c r="L209" s="302">
        <v>1.1234407484407485</v>
      </c>
      <c r="M209" s="306">
        <v>40940</v>
      </c>
      <c r="N209" s="297">
        <v>2290</v>
      </c>
      <c r="O209" s="311">
        <v>1.0559355153883732</v>
      </c>
      <c r="Q209" s="352">
        <v>203</v>
      </c>
      <c r="R209" s="289">
        <v>39300</v>
      </c>
      <c r="S209" s="289">
        <v>43230</v>
      </c>
      <c r="T209" s="297">
        <v>38500</v>
      </c>
      <c r="U209" s="297">
        <v>4730</v>
      </c>
      <c r="V209" s="302">
        <v>1.1228571428571428</v>
      </c>
      <c r="W209" s="306">
        <v>40950</v>
      </c>
      <c r="X209" s="297">
        <v>2280</v>
      </c>
      <c r="Y209" s="311">
        <v>1.0556776556776557</v>
      </c>
      <c r="AA209" s="352">
        <v>203</v>
      </c>
      <c r="AB209" s="289">
        <v>40000</v>
      </c>
      <c r="AC209" s="289">
        <v>44000</v>
      </c>
      <c r="AD209" s="297">
        <v>40630</v>
      </c>
      <c r="AE209" s="297">
        <v>3370</v>
      </c>
      <c r="AF209" s="302">
        <v>1.0829436377061286</v>
      </c>
      <c r="AG209" s="306">
        <v>43080</v>
      </c>
      <c r="AH209" s="297">
        <v>920</v>
      </c>
      <c r="AI209" s="311">
        <v>1.021355617455896</v>
      </c>
      <c r="AK209" s="352">
        <v>203</v>
      </c>
      <c r="AL209" s="289">
        <v>40500</v>
      </c>
      <c r="AM209" s="289">
        <v>44550</v>
      </c>
      <c r="AN209" s="297">
        <v>40670</v>
      </c>
      <c r="AO209" s="297">
        <v>3880</v>
      </c>
      <c r="AP209" s="302">
        <v>1.0954020162281781</v>
      </c>
      <c r="AQ209" s="306">
        <v>43130</v>
      </c>
      <c r="AR209" s="297">
        <v>1420</v>
      </c>
      <c r="AS209" s="311">
        <v>1.0329237189891027</v>
      </c>
      <c r="AU209" s="352">
        <v>203</v>
      </c>
      <c r="AV209" s="289">
        <v>41500</v>
      </c>
      <c r="AW209" s="289">
        <v>45650.000000000007</v>
      </c>
      <c r="AX209" s="297">
        <v>40700</v>
      </c>
      <c r="AY209" s="297">
        <v>4950.0000000000073</v>
      </c>
      <c r="AZ209" s="302">
        <v>1.1216216216216217</v>
      </c>
      <c r="BA209" s="306">
        <v>43150</v>
      </c>
      <c r="BB209" s="297">
        <v>2500.0000000000073</v>
      </c>
      <c r="BC209" s="311">
        <v>1.0579374275782156</v>
      </c>
      <c r="BE209" s="352">
        <v>203</v>
      </c>
      <c r="BF209" s="289">
        <v>42500</v>
      </c>
      <c r="BG209" s="289">
        <v>46750.000000000007</v>
      </c>
      <c r="BH209" s="297">
        <v>40840</v>
      </c>
      <c r="BI209" s="297">
        <v>5910.0000000000073</v>
      </c>
      <c r="BJ209" s="302">
        <v>1.1447110675808032</v>
      </c>
      <c r="BK209" s="306">
        <v>43290</v>
      </c>
      <c r="BL209" s="297">
        <v>3460.0000000000073</v>
      </c>
      <c r="BM209" s="311">
        <v>1.0799260799260801</v>
      </c>
      <c r="BO209" s="352">
        <v>203</v>
      </c>
      <c r="BP209" s="289">
        <v>45000</v>
      </c>
      <c r="BQ209" s="289">
        <v>49500.000000000007</v>
      </c>
      <c r="BR209" s="297">
        <v>41220</v>
      </c>
      <c r="BS209" s="297">
        <v>8280.0000000000073</v>
      </c>
      <c r="BT209" s="302">
        <v>1.2008733624454151</v>
      </c>
      <c r="BU209" s="306">
        <v>43680</v>
      </c>
      <c r="BV209" s="297">
        <v>5820.0000000000073</v>
      </c>
      <c r="BW209" s="311">
        <v>1.1332417582417584</v>
      </c>
      <c r="BY209" s="352">
        <v>203</v>
      </c>
      <c r="BZ209" s="289">
        <v>47500</v>
      </c>
      <c r="CA209" s="289">
        <v>52250.000000000007</v>
      </c>
      <c r="CB209" s="297">
        <v>41450</v>
      </c>
      <c r="CC209" s="297">
        <v>10800.000000000007</v>
      </c>
      <c r="CD209" s="302">
        <v>1.2605548854041015</v>
      </c>
      <c r="CE209" s="306">
        <v>43910</v>
      </c>
      <c r="CF209" s="297">
        <v>8340.0000000000073</v>
      </c>
      <c r="CG209" s="311">
        <v>1.1899339558187203</v>
      </c>
    </row>
    <row r="210" spans="5:85">
      <c r="E210" s="289">
        <v>43450</v>
      </c>
      <c r="G210" s="352">
        <v>204</v>
      </c>
      <c r="H210" s="289">
        <v>39500</v>
      </c>
      <c r="I210" s="289">
        <v>43450</v>
      </c>
      <c r="J210" s="297">
        <v>38680</v>
      </c>
      <c r="K210" s="297">
        <v>4770</v>
      </c>
      <c r="L210" s="302">
        <v>1.1233195449844882</v>
      </c>
      <c r="M210" s="306">
        <v>41150</v>
      </c>
      <c r="N210" s="297">
        <v>2300</v>
      </c>
      <c r="O210" s="311">
        <v>1.0558930741190766</v>
      </c>
      <c r="Q210" s="352">
        <v>204</v>
      </c>
      <c r="R210" s="289">
        <v>39500</v>
      </c>
      <c r="S210" s="289">
        <v>43450</v>
      </c>
      <c r="T210" s="297">
        <v>38690</v>
      </c>
      <c r="U210" s="297">
        <v>4760</v>
      </c>
      <c r="V210" s="302">
        <v>1.123029206513311</v>
      </c>
      <c r="W210" s="306">
        <v>41160</v>
      </c>
      <c r="X210" s="297">
        <v>2290</v>
      </c>
      <c r="Y210" s="311">
        <v>1.055636540330418</v>
      </c>
      <c r="AA210" s="352">
        <v>204</v>
      </c>
      <c r="AB210" s="289">
        <v>40200</v>
      </c>
      <c r="AC210" s="289">
        <v>44220</v>
      </c>
      <c r="AD210" s="297">
        <v>40840</v>
      </c>
      <c r="AE210" s="297">
        <v>3380</v>
      </c>
      <c r="AF210" s="302">
        <v>1.082761998041136</v>
      </c>
      <c r="AG210" s="306">
        <v>43300</v>
      </c>
      <c r="AH210" s="297">
        <v>920</v>
      </c>
      <c r="AI210" s="311">
        <v>1.0212471131639722</v>
      </c>
      <c r="AK210" s="352">
        <v>204</v>
      </c>
      <c r="AL210" s="289">
        <v>40700</v>
      </c>
      <c r="AM210" s="289">
        <v>44770</v>
      </c>
      <c r="AN210" s="297">
        <v>40880</v>
      </c>
      <c r="AO210" s="297">
        <v>3890</v>
      </c>
      <c r="AP210" s="302">
        <v>1.0951565557729941</v>
      </c>
      <c r="AQ210" s="306">
        <v>43350</v>
      </c>
      <c r="AR210" s="297">
        <v>1420</v>
      </c>
      <c r="AS210" s="311">
        <v>1.0327566320645905</v>
      </c>
      <c r="AU210" s="352">
        <v>204</v>
      </c>
      <c r="AV210" s="289">
        <v>41700</v>
      </c>
      <c r="AW210" s="289">
        <v>45870.000000000007</v>
      </c>
      <c r="AX210" s="297">
        <v>40900</v>
      </c>
      <c r="AY210" s="297">
        <v>4970.0000000000073</v>
      </c>
      <c r="AZ210" s="302">
        <v>1.1215158924205382</v>
      </c>
      <c r="BA210" s="306">
        <v>43370</v>
      </c>
      <c r="BB210" s="297">
        <v>2500.0000000000073</v>
      </c>
      <c r="BC210" s="311">
        <v>1.0576435323956654</v>
      </c>
      <c r="BE210" s="352">
        <v>204</v>
      </c>
      <c r="BF210" s="289">
        <v>42700</v>
      </c>
      <c r="BG210" s="289">
        <v>46970.000000000007</v>
      </c>
      <c r="BH210" s="297">
        <v>41050</v>
      </c>
      <c r="BI210" s="297">
        <v>5920.0000000000073</v>
      </c>
      <c r="BJ210" s="302">
        <v>1.1442143727162</v>
      </c>
      <c r="BK210" s="306">
        <v>43510</v>
      </c>
      <c r="BL210" s="297">
        <v>3460.0000000000073</v>
      </c>
      <c r="BM210" s="311">
        <v>1.0795219489772467</v>
      </c>
      <c r="BO210" s="352">
        <v>204</v>
      </c>
      <c r="BP210" s="289">
        <v>45200</v>
      </c>
      <c r="BQ210" s="289">
        <v>49720.000000000007</v>
      </c>
      <c r="BR210" s="297">
        <v>41430</v>
      </c>
      <c r="BS210" s="297">
        <v>8290.0000000000073</v>
      </c>
      <c r="BT210" s="302">
        <v>1.2000965483948831</v>
      </c>
      <c r="BU210" s="306">
        <v>43900</v>
      </c>
      <c r="BV210" s="297">
        <v>5820.0000000000073</v>
      </c>
      <c r="BW210" s="311">
        <v>1.1325740318906607</v>
      </c>
      <c r="BY210" s="352">
        <v>204</v>
      </c>
      <c r="BZ210" s="289">
        <v>47700</v>
      </c>
      <c r="CA210" s="289">
        <v>52470.000000000007</v>
      </c>
      <c r="CB210" s="297">
        <v>41660</v>
      </c>
      <c r="CC210" s="297">
        <v>10810.000000000007</v>
      </c>
      <c r="CD210" s="302">
        <v>1.2594815170427269</v>
      </c>
      <c r="CE210" s="306">
        <v>44130</v>
      </c>
      <c r="CF210" s="297">
        <v>8340.0000000000073</v>
      </c>
      <c r="CG210" s="311">
        <v>1.1889870836165874</v>
      </c>
    </row>
    <row r="211" spans="5:85">
      <c r="E211" s="289">
        <v>43670</v>
      </c>
      <c r="G211" s="352">
        <v>205</v>
      </c>
      <c r="H211" s="289">
        <v>39700</v>
      </c>
      <c r="I211" s="289">
        <v>43670</v>
      </c>
      <c r="J211" s="297">
        <v>38880</v>
      </c>
      <c r="K211" s="297">
        <v>4790</v>
      </c>
      <c r="L211" s="302">
        <v>1.1231995884773662</v>
      </c>
      <c r="M211" s="306">
        <v>41360</v>
      </c>
      <c r="N211" s="297">
        <v>2310</v>
      </c>
      <c r="O211" s="311">
        <v>1.0558510638297873</v>
      </c>
      <c r="Q211" s="352">
        <v>205</v>
      </c>
      <c r="R211" s="289">
        <v>39700</v>
      </c>
      <c r="S211" s="289">
        <v>43670</v>
      </c>
      <c r="T211" s="297">
        <v>38890</v>
      </c>
      <c r="U211" s="297">
        <v>4780</v>
      </c>
      <c r="V211" s="302">
        <v>1.1229107739778863</v>
      </c>
      <c r="W211" s="306">
        <v>41370</v>
      </c>
      <c r="X211" s="297">
        <v>2300</v>
      </c>
      <c r="Y211" s="311">
        <v>1.0555958423978729</v>
      </c>
      <c r="AA211" s="352">
        <v>205</v>
      </c>
      <c r="AB211" s="289">
        <v>40400</v>
      </c>
      <c r="AC211" s="289">
        <v>44440</v>
      </c>
      <c r="AD211" s="297">
        <v>41050</v>
      </c>
      <c r="AE211" s="297">
        <v>3390</v>
      </c>
      <c r="AF211" s="302">
        <v>1.0825822168087698</v>
      </c>
      <c r="AG211" s="306">
        <v>43520</v>
      </c>
      <c r="AH211" s="297">
        <v>920</v>
      </c>
      <c r="AI211" s="311">
        <v>1.021139705882353</v>
      </c>
      <c r="AK211" s="352">
        <v>205</v>
      </c>
      <c r="AL211" s="289">
        <v>40900</v>
      </c>
      <c r="AM211" s="289">
        <v>44990</v>
      </c>
      <c r="AN211" s="297">
        <v>41090</v>
      </c>
      <c r="AO211" s="297">
        <v>3900</v>
      </c>
      <c r="AP211" s="302">
        <v>1.0949136042832806</v>
      </c>
      <c r="AQ211" s="306">
        <v>43570</v>
      </c>
      <c r="AR211" s="297">
        <v>1420</v>
      </c>
      <c r="AS211" s="311">
        <v>1.0325912324994262</v>
      </c>
      <c r="AU211" s="352">
        <v>205</v>
      </c>
      <c r="AV211" s="289">
        <v>41900</v>
      </c>
      <c r="AW211" s="289">
        <v>46090.000000000007</v>
      </c>
      <c r="AX211" s="297">
        <v>41110</v>
      </c>
      <c r="AY211" s="297">
        <v>4980.0000000000073</v>
      </c>
      <c r="AZ211" s="302">
        <v>1.1211384091461933</v>
      </c>
      <c r="BA211" s="306">
        <v>43590</v>
      </c>
      <c r="BB211" s="297">
        <v>2500.0000000000073</v>
      </c>
      <c r="BC211" s="311">
        <v>1.0573526038082131</v>
      </c>
      <c r="BE211" s="352">
        <v>205</v>
      </c>
      <c r="BF211" s="289">
        <v>42900</v>
      </c>
      <c r="BG211" s="289">
        <v>47190.000000000007</v>
      </c>
      <c r="BH211" s="297">
        <v>41260</v>
      </c>
      <c r="BI211" s="297">
        <v>5930.0000000000073</v>
      </c>
      <c r="BJ211" s="302">
        <v>1.1437227338826952</v>
      </c>
      <c r="BK211" s="306">
        <v>43730</v>
      </c>
      <c r="BL211" s="297">
        <v>3460.0000000000073</v>
      </c>
      <c r="BM211" s="311">
        <v>1.0791218842899613</v>
      </c>
      <c r="BO211" s="352">
        <v>205</v>
      </c>
      <c r="BP211" s="289">
        <v>45400</v>
      </c>
      <c r="BQ211" s="289">
        <v>49940.000000000007</v>
      </c>
      <c r="BR211" s="297">
        <v>41640</v>
      </c>
      <c r="BS211" s="297">
        <v>8300.0000000000073</v>
      </c>
      <c r="BT211" s="302">
        <v>1.1993275696445727</v>
      </c>
      <c r="BU211" s="306">
        <v>44120</v>
      </c>
      <c r="BV211" s="297">
        <v>5820.0000000000073</v>
      </c>
      <c r="BW211" s="311">
        <v>1.131912964641886</v>
      </c>
      <c r="BY211" s="352">
        <v>205</v>
      </c>
      <c r="BZ211" s="289">
        <v>47900</v>
      </c>
      <c r="CA211" s="289">
        <v>52690.000000000007</v>
      </c>
      <c r="CB211" s="297">
        <v>41870</v>
      </c>
      <c r="CC211" s="297">
        <v>10820.000000000007</v>
      </c>
      <c r="CD211" s="302">
        <v>1.2584189156914261</v>
      </c>
      <c r="CE211" s="306">
        <v>44350</v>
      </c>
      <c r="CF211" s="297">
        <v>8340.0000000000073</v>
      </c>
      <c r="CG211" s="311">
        <v>1.1880496054114995</v>
      </c>
    </row>
    <row r="212" spans="5:85">
      <c r="E212" s="289">
        <v>43890</v>
      </c>
      <c r="G212" s="352">
        <v>206</v>
      </c>
      <c r="H212" s="289">
        <v>39900</v>
      </c>
      <c r="I212" s="289">
        <v>43890</v>
      </c>
      <c r="J212" s="297">
        <v>39080</v>
      </c>
      <c r="K212" s="297">
        <v>4810</v>
      </c>
      <c r="L212" s="302">
        <v>1.123080859774821</v>
      </c>
      <c r="M212" s="306">
        <v>41560</v>
      </c>
      <c r="N212" s="297">
        <v>2330</v>
      </c>
      <c r="O212" s="311">
        <v>1.0560635226179018</v>
      </c>
      <c r="Q212" s="352">
        <v>206</v>
      </c>
      <c r="R212" s="289">
        <v>39900</v>
      </c>
      <c r="S212" s="289">
        <v>43890</v>
      </c>
      <c r="T212" s="297">
        <v>39090</v>
      </c>
      <c r="U212" s="297">
        <v>4800</v>
      </c>
      <c r="V212" s="302">
        <v>1.1227935533384497</v>
      </c>
      <c r="W212" s="306">
        <v>41580</v>
      </c>
      <c r="X212" s="297">
        <v>2310</v>
      </c>
      <c r="Y212" s="311">
        <v>1.0555555555555556</v>
      </c>
      <c r="AA212" s="352">
        <v>206</v>
      </c>
      <c r="AB212" s="289">
        <v>40600</v>
      </c>
      <c r="AC212" s="289">
        <v>44660</v>
      </c>
      <c r="AD212" s="297">
        <v>41260</v>
      </c>
      <c r="AE212" s="297">
        <v>3400</v>
      </c>
      <c r="AF212" s="302">
        <v>1.0824042656325739</v>
      </c>
      <c r="AG212" s="306">
        <v>43740</v>
      </c>
      <c r="AH212" s="297">
        <v>920</v>
      </c>
      <c r="AI212" s="311">
        <v>1.0210333790580703</v>
      </c>
      <c r="AK212" s="352">
        <v>206</v>
      </c>
      <c r="AL212" s="289">
        <v>41100</v>
      </c>
      <c r="AM212" s="289">
        <v>45210.000000000007</v>
      </c>
      <c r="AN212" s="297">
        <v>41300</v>
      </c>
      <c r="AO212" s="297">
        <v>3910.0000000000073</v>
      </c>
      <c r="AP212" s="302">
        <v>1.0946731234866829</v>
      </c>
      <c r="AQ212" s="306">
        <v>43790</v>
      </c>
      <c r="AR212" s="297">
        <v>1420.0000000000073</v>
      </c>
      <c r="AS212" s="311">
        <v>1.0324274948618408</v>
      </c>
      <c r="AU212" s="352">
        <v>206</v>
      </c>
      <c r="AV212" s="289">
        <v>42100</v>
      </c>
      <c r="AW212" s="289">
        <v>46310.000000000007</v>
      </c>
      <c r="AX212" s="297">
        <v>41320</v>
      </c>
      <c r="AY212" s="297">
        <v>4990.0000000000073</v>
      </c>
      <c r="AZ212" s="302">
        <v>1.1207647628267186</v>
      </c>
      <c r="BA212" s="306">
        <v>43810</v>
      </c>
      <c r="BB212" s="297">
        <v>2500.0000000000073</v>
      </c>
      <c r="BC212" s="311">
        <v>1.0570645971239445</v>
      </c>
      <c r="BE212" s="352">
        <v>206</v>
      </c>
      <c r="BF212" s="289">
        <v>43100</v>
      </c>
      <c r="BG212" s="289">
        <v>47410.000000000007</v>
      </c>
      <c r="BH212" s="297">
        <v>41470</v>
      </c>
      <c r="BI212" s="297">
        <v>5940.0000000000073</v>
      </c>
      <c r="BJ212" s="302">
        <v>1.1432360742705572</v>
      </c>
      <c r="BK212" s="306">
        <v>43950</v>
      </c>
      <c r="BL212" s="297">
        <v>3460.0000000000073</v>
      </c>
      <c r="BM212" s="311">
        <v>1.0787258248009104</v>
      </c>
      <c r="BO212" s="352">
        <v>206</v>
      </c>
      <c r="BP212" s="289">
        <v>45600</v>
      </c>
      <c r="BQ212" s="289">
        <v>50160.000000000007</v>
      </c>
      <c r="BR212" s="297">
        <v>41850</v>
      </c>
      <c r="BS212" s="297">
        <v>8310.0000000000073</v>
      </c>
      <c r="BT212" s="302">
        <v>1.1985663082437277</v>
      </c>
      <c r="BU212" s="306">
        <v>44340</v>
      </c>
      <c r="BV212" s="297">
        <v>5820.0000000000073</v>
      </c>
      <c r="BW212" s="311">
        <v>1.131258457374831</v>
      </c>
      <c r="BY212" s="352">
        <v>206</v>
      </c>
      <c r="BZ212" s="289">
        <v>48100</v>
      </c>
      <c r="CA212" s="289">
        <v>52910.000000000007</v>
      </c>
      <c r="CB212" s="297">
        <v>42080</v>
      </c>
      <c r="CC212" s="297">
        <v>10830.000000000007</v>
      </c>
      <c r="CD212" s="302">
        <v>1.2573669201520914</v>
      </c>
      <c r="CE212" s="306">
        <v>44570</v>
      </c>
      <c r="CF212" s="297">
        <v>8340.0000000000073</v>
      </c>
      <c r="CG212" s="311">
        <v>1.1871213820955802</v>
      </c>
    </row>
    <row r="213" spans="5:85">
      <c r="E213" s="289">
        <v>44110</v>
      </c>
      <c r="G213" s="352">
        <v>207</v>
      </c>
      <c r="H213" s="289">
        <v>40100</v>
      </c>
      <c r="I213" s="289">
        <v>44110</v>
      </c>
      <c r="J213" s="297">
        <v>39280</v>
      </c>
      <c r="K213" s="297">
        <v>4830</v>
      </c>
      <c r="L213" s="302">
        <v>1.1229633401221997</v>
      </c>
      <c r="M213" s="306">
        <v>41770</v>
      </c>
      <c r="N213" s="297">
        <v>2340</v>
      </c>
      <c r="O213" s="311">
        <v>1.056021067751975</v>
      </c>
      <c r="Q213" s="352">
        <v>207</v>
      </c>
      <c r="R213" s="289">
        <v>40100</v>
      </c>
      <c r="S213" s="289">
        <v>44110</v>
      </c>
      <c r="T213" s="297">
        <v>39290</v>
      </c>
      <c r="U213" s="297">
        <v>4820</v>
      </c>
      <c r="V213" s="302">
        <v>1.122677526088063</v>
      </c>
      <c r="W213" s="306">
        <v>41780</v>
      </c>
      <c r="X213" s="297">
        <v>2330</v>
      </c>
      <c r="Y213" s="311">
        <v>1.055768310196266</v>
      </c>
      <c r="AA213" s="352">
        <v>207</v>
      </c>
      <c r="AB213" s="289">
        <v>40800</v>
      </c>
      <c r="AC213" s="289">
        <v>44880</v>
      </c>
      <c r="AD213" s="297">
        <v>41470</v>
      </c>
      <c r="AE213" s="297">
        <v>3410</v>
      </c>
      <c r="AF213" s="302">
        <v>1.0822281167108754</v>
      </c>
      <c r="AG213" s="306">
        <v>43960</v>
      </c>
      <c r="AH213" s="297">
        <v>920</v>
      </c>
      <c r="AI213" s="311">
        <v>1.0209281164695176</v>
      </c>
      <c r="AK213" s="352">
        <v>207</v>
      </c>
      <c r="AL213" s="289">
        <v>41300</v>
      </c>
      <c r="AM213" s="289">
        <v>45430.000000000007</v>
      </c>
      <c r="AN213" s="297">
        <v>41510</v>
      </c>
      <c r="AO213" s="297">
        <v>3920.0000000000073</v>
      </c>
      <c r="AP213" s="302">
        <v>1.094435075885329</v>
      </c>
      <c r="AQ213" s="306">
        <v>44010</v>
      </c>
      <c r="AR213" s="297">
        <v>1420.0000000000073</v>
      </c>
      <c r="AS213" s="311">
        <v>1.0322653942285847</v>
      </c>
      <c r="AU213" s="352">
        <v>207</v>
      </c>
      <c r="AV213" s="289">
        <v>42300</v>
      </c>
      <c r="AW213" s="289">
        <v>46530.000000000007</v>
      </c>
      <c r="AX213" s="297">
        <v>41530</v>
      </c>
      <c r="AY213" s="297">
        <v>5000.0000000000073</v>
      </c>
      <c r="AZ213" s="302">
        <v>1.1203948952564413</v>
      </c>
      <c r="BA213" s="306">
        <v>44030</v>
      </c>
      <c r="BB213" s="297">
        <v>2500.0000000000073</v>
      </c>
      <c r="BC213" s="311">
        <v>1.0567794685441745</v>
      </c>
      <c r="BE213" s="352">
        <v>207</v>
      </c>
      <c r="BF213" s="289">
        <v>43300</v>
      </c>
      <c r="BG213" s="289">
        <v>47630.000000000007</v>
      </c>
      <c r="BH213" s="297">
        <v>41670</v>
      </c>
      <c r="BI213" s="297">
        <v>5960.0000000000073</v>
      </c>
      <c r="BJ213" s="302">
        <v>1.1430285577153829</v>
      </c>
      <c r="BK213" s="306">
        <v>44170</v>
      </c>
      <c r="BL213" s="297">
        <v>3460.0000000000073</v>
      </c>
      <c r="BM213" s="311">
        <v>1.0783337106633464</v>
      </c>
      <c r="BO213" s="352">
        <v>207</v>
      </c>
      <c r="BP213" s="289">
        <v>45800</v>
      </c>
      <c r="BQ213" s="289">
        <v>50380.000000000007</v>
      </c>
      <c r="BR213" s="297">
        <v>42060</v>
      </c>
      <c r="BS213" s="297">
        <v>8320.0000000000073</v>
      </c>
      <c r="BT213" s="302">
        <v>1.1978126485972422</v>
      </c>
      <c r="BU213" s="306">
        <v>44560</v>
      </c>
      <c r="BV213" s="297">
        <v>5820.0000000000073</v>
      </c>
      <c r="BW213" s="311">
        <v>1.1306104129263916</v>
      </c>
      <c r="BY213" s="352">
        <v>207</v>
      </c>
      <c r="BZ213" s="289">
        <v>48300</v>
      </c>
      <c r="CA213" s="289">
        <v>53130.000000000007</v>
      </c>
      <c r="CB213" s="297">
        <v>42290</v>
      </c>
      <c r="CC213" s="297">
        <v>10840.000000000007</v>
      </c>
      <c r="CD213" s="302">
        <v>1.2563253724284702</v>
      </c>
      <c r="CE213" s="306">
        <v>44790</v>
      </c>
      <c r="CF213" s="297">
        <v>8340.0000000000073</v>
      </c>
      <c r="CG213" s="311">
        <v>1.186202277294039</v>
      </c>
    </row>
    <row r="214" spans="5:85">
      <c r="E214" s="289">
        <v>44330</v>
      </c>
      <c r="G214" s="352">
        <v>208</v>
      </c>
      <c r="H214" s="289">
        <v>40300</v>
      </c>
      <c r="I214" s="289">
        <v>44330</v>
      </c>
      <c r="J214" s="297">
        <v>39470</v>
      </c>
      <c r="K214" s="297">
        <v>4860</v>
      </c>
      <c r="L214" s="302">
        <v>1.1231314922726121</v>
      </c>
      <c r="M214" s="306">
        <v>41980</v>
      </c>
      <c r="N214" s="297">
        <v>2350</v>
      </c>
      <c r="O214" s="311">
        <v>1.05597903763697</v>
      </c>
      <c r="Q214" s="352">
        <v>208</v>
      </c>
      <c r="R214" s="289">
        <v>40300</v>
      </c>
      <c r="S214" s="289">
        <v>44330</v>
      </c>
      <c r="T214" s="297">
        <v>39490</v>
      </c>
      <c r="U214" s="297">
        <v>4840</v>
      </c>
      <c r="V214" s="302">
        <v>1.1225626740947074</v>
      </c>
      <c r="W214" s="306">
        <v>41990</v>
      </c>
      <c r="X214" s="297">
        <v>2340</v>
      </c>
      <c r="Y214" s="311">
        <v>1.0557275541795665</v>
      </c>
      <c r="AA214" s="352">
        <v>208</v>
      </c>
      <c r="AB214" s="289">
        <v>41000</v>
      </c>
      <c r="AC214" s="289">
        <v>45100.000000000007</v>
      </c>
      <c r="AD214" s="297">
        <v>41670</v>
      </c>
      <c r="AE214" s="297">
        <v>3430.0000000000073</v>
      </c>
      <c r="AF214" s="302">
        <v>1.0823134149268061</v>
      </c>
      <c r="AG214" s="306">
        <v>44180</v>
      </c>
      <c r="AH214" s="297">
        <v>920.00000000000728</v>
      </c>
      <c r="AI214" s="311">
        <v>1.0208239022181984</v>
      </c>
      <c r="AK214" s="352">
        <v>208</v>
      </c>
      <c r="AL214" s="289">
        <v>41500</v>
      </c>
      <c r="AM214" s="289">
        <v>45650.000000000007</v>
      </c>
      <c r="AN214" s="297">
        <v>41720</v>
      </c>
      <c r="AO214" s="297">
        <v>3930.0000000000073</v>
      </c>
      <c r="AP214" s="302">
        <v>1.0941994247363376</v>
      </c>
      <c r="AQ214" s="306">
        <v>44230</v>
      </c>
      <c r="AR214" s="297">
        <v>1420.0000000000073</v>
      </c>
      <c r="AS214" s="311">
        <v>1.0321049061722813</v>
      </c>
      <c r="AU214" s="352">
        <v>208</v>
      </c>
      <c r="AV214" s="289">
        <v>42500</v>
      </c>
      <c r="AW214" s="289">
        <v>46750.000000000007</v>
      </c>
      <c r="AX214" s="297">
        <v>41740</v>
      </c>
      <c r="AY214" s="297">
        <v>5010.0000000000073</v>
      </c>
      <c r="AZ214" s="302">
        <v>1.1200287494010543</v>
      </c>
      <c r="BA214" s="306">
        <v>44250</v>
      </c>
      <c r="BB214" s="297">
        <v>2500.0000000000073</v>
      </c>
      <c r="BC214" s="311">
        <v>1.0564971751412431</v>
      </c>
      <c r="BE214" s="352">
        <v>208</v>
      </c>
      <c r="BF214" s="289">
        <v>43500</v>
      </c>
      <c r="BG214" s="289">
        <v>47850.000000000007</v>
      </c>
      <c r="BH214" s="297">
        <v>41880</v>
      </c>
      <c r="BI214" s="297">
        <v>5970.0000000000073</v>
      </c>
      <c r="BJ214" s="302">
        <v>1.1425501432664757</v>
      </c>
      <c r="BK214" s="306">
        <v>44390</v>
      </c>
      <c r="BL214" s="297">
        <v>3460.0000000000073</v>
      </c>
      <c r="BM214" s="311">
        <v>1.0779454832169408</v>
      </c>
      <c r="BO214" s="352">
        <v>208</v>
      </c>
      <c r="BP214" s="289">
        <v>46000</v>
      </c>
      <c r="BQ214" s="289">
        <v>50600.000000000007</v>
      </c>
      <c r="BR214" s="297">
        <v>42270</v>
      </c>
      <c r="BS214" s="297">
        <v>8330.0000000000073</v>
      </c>
      <c r="BT214" s="302">
        <v>1.1970664774071447</v>
      </c>
      <c r="BU214" s="306">
        <v>44780</v>
      </c>
      <c r="BV214" s="297">
        <v>5820.0000000000073</v>
      </c>
      <c r="BW214" s="311">
        <v>1.1299687360428765</v>
      </c>
      <c r="BY214" s="352">
        <v>208</v>
      </c>
      <c r="BZ214" s="289">
        <v>48500</v>
      </c>
      <c r="CA214" s="289">
        <v>53350.000000000007</v>
      </c>
      <c r="CB214" s="297">
        <v>42500</v>
      </c>
      <c r="CC214" s="297">
        <v>10850.000000000007</v>
      </c>
      <c r="CD214" s="302">
        <v>1.2552941176470589</v>
      </c>
      <c r="CE214" s="306">
        <v>45010</v>
      </c>
      <c r="CF214" s="297">
        <v>8340.0000000000073</v>
      </c>
      <c r="CG214" s="311">
        <v>1.1852921572983783</v>
      </c>
    </row>
    <row r="215" spans="5:85">
      <c r="E215" s="289">
        <v>44550</v>
      </c>
      <c r="G215" s="352">
        <v>209</v>
      </c>
      <c r="H215" s="289">
        <v>40500</v>
      </c>
      <c r="I215" s="289">
        <v>44550</v>
      </c>
      <c r="J215" s="297">
        <v>39670</v>
      </c>
      <c r="K215" s="297">
        <v>4880</v>
      </c>
      <c r="L215" s="302">
        <v>1.1230148726997731</v>
      </c>
      <c r="M215" s="306">
        <v>42190</v>
      </c>
      <c r="N215" s="297">
        <v>2360</v>
      </c>
      <c r="O215" s="311">
        <v>1.0559374259303151</v>
      </c>
      <c r="Q215" s="352">
        <v>209</v>
      </c>
      <c r="R215" s="289">
        <v>40500</v>
      </c>
      <c r="S215" s="289">
        <v>44550</v>
      </c>
      <c r="T215" s="297">
        <v>39680</v>
      </c>
      <c r="U215" s="297">
        <v>4870</v>
      </c>
      <c r="V215" s="302">
        <v>1.1227318548387097</v>
      </c>
      <c r="W215" s="306">
        <v>42200</v>
      </c>
      <c r="X215" s="297">
        <v>2350</v>
      </c>
      <c r="Y215" s="311">
        <v>1.0556872037914693</v>
      </c>
      <c r="AA215" s="352">
        <v>209</v>
      </c>
      <c r="AB215" s="289">
        <v>41200</v>
      </c>
      <c r="AC215" s="289">
        <v>45320.000000000007</v>
      </c>
      <c r="AD215" s="297">
        <v>41880</v>
      </c>
      <c r="AE215" s="297">
        <v>3440.0000000000073</v>
      </c>
      <c r="AF215" s="302">
        <v>1.0821394460362943</v>
      </c>
      <c r="AG215" s="306">
        <v>44400</v>
      </c>
      <c r="AH215" s="297">
        <v>920.00000000000728</v>
      </c>
      <c r="AI215" s="311">
        <v>1.020720720720721</v>
      </c>
      <c r="AK215" s="352">
        <v>209</v>
      </c>
      <c r="AL215" s="289">
        <v>41700</v>
      </c>
      <c r="AM215" s="289">
        <v>45870.000000000007</v>
      </c>
      <c r="AN215" s="297">
        <v>41930</v>
      </c>
      <c r="AO215" s="297">
        <v>3940.0000000000073</v>
      </c>
      <c r="AP215" s="302">
        <v>1.0939661340329121</v>
      </c>
      <c r="AQ215" s="306">
        <v>44450</v>
      </c>
      <c r="AR215" s="297">
        <v>1420.0000000000073</v>
      </c>
      <c r="AS215" s="311">
        <v>1.0319460067491566</v>
      </c>
      <c r="AU215" s="352">
        <v>209</v>
      </c>
      <c r="AV215" s="289">
        <v>42700</v>
      </c>
      <c r="AW215" s="289">
        <v>46970.000000000007</v>
      </c>
      <c r="AX215" s="297">
        <v>41950</v>
      </c>
      <c r="AY215" s="297">
        <v>5020.0000000000073</v>
      </c>
      <c r="AZ215" s="302">
        <v>1.1196662693682957</v>
      </c>
      <c r="BA215" s="306">
        <v>44470</v>
      </c>
      <c r="BB215" s="297">
        <v>2500.0000000000073</v>
      </c>
      <c r="BC215" s="311">
        <v>1.0562176748369689</v>
      </c>
      <c r="BE215" s="352">
        <v>209</v>
      </c>
      <c r="BF215" s="289">
        <v>43700</v>
      </c>
      <c r="BG215" s="289">
        <v>48070.000000000007</v>
      </c>
      <c r="BH215" s="297">
        <v>42090</v>
      </c>
      <c r="BI215" s="297">
        <v>5980.0000000000073</v>
      </c>
      <c r="BJ215" s="302">
        <v>1.1420765027322406</v>
      </c>
      <c r="BK215" s="306">
        <v>44610</v>
      </c>
      <c r="BL215" s="297">
        <v>3460.0000000000073</v>
      </c>
      <c r="BM215" s="311">
        <v>1.0775610849585295</v>
      </c>
      <c r="BO215" s="352">
        <v>209</v>
      </c>
      <c r="BP215" s="289">
        <v>46200</v>
      </c>
      <c r="BQ215" s="289">
        <v>50820.000000000007</v>
      </c>
      <c r="BR215" s="297">
        <v>42480</v>
      </c>
      <c r="BS215" s="297">
        <v>8340.0000000000073</v>
      </c>
      <c r="BT215" s="302">
        <v>1.1963276836158194</v>
      </c>
      <c r="BU215" s="306">
        <v>45000</v>
      </c>
      <c r="BV215" s="297">
        <v>5820.0000000000073</v>
      </c>
      <c r="BW215" s="311">
        <v>1.1293333333333335</v>
      </c>
      <c r="BY215" s="352">
        <v>209</v>
      </c>
      <c r="BZ215" s="289">
        <v>48700</v>
      </c>
      <c r="CA215" s="289">
        <v>53570.000000000007</v>
      </c>
      <c r="CB215" s="297">
        <v>42710</v>
      </c>
      <c r="CC215" s="297">
        <v>10860.000000000007</v>
      </c>
      <c r="CD215" s="302">
        <v>1.2542730039803327</v>
      </c>
      <c r="CE215" s="306">
        <v>45230</v>
      </c>
      <c r="CF215" s="297">
        <v>8340.0000000000073</v>
      </c>
      <c r="CG215" s="311">
        <v>1.1843908910015477</v>
      </c>
    </row>
    <row r="216" spans="5:85">
      <c r="E216" s="289">
        <v>44770</v>
      </c>
      <c r="G216" s="352">
        <v>210</v>
      </c>
      <c r="H216" s="289">
        <v>40700</v>
      </c>
      <c r="I216" s="289">
        <v>44770</v>
      </c>
      <c r="J216" s="297">
        <v>39870</v>
      </c>
      <c r="K216" s="297">
        <v>4900</v>
      </c>
      <c r="L216" s="302">
        <v>1.1228994231251568</v>
      </c>
      <c r="M216" s="306">
        <v>42400</v>
      </c>
      <c r="N216" s="297">
        <v>2370</v>
      </c>
      <c r="O216" s="311">
        <v>1.0558962264150944</v>
      </c>
      <c r="Q216" s="352">
        <v>210</v>
      </c>
      <c r="R216" s="289">
        <v>40700</v>
      </c>
      <c r="S216" s="289">
        <v>44770</v>
      </c>
      <c r="T216" s="297">
        <v>39880</v>
      </c>
      <c r="U216" s="297">
        <v>4890</v>
      </c>
      <c r="V216" s="302">
        <v>1.1226178535606821</v>
      </c>
      <c r="W216" s="306">
        <v>42410</v>
      </c>
      <c r="X216" s="297">
        <v>2360</v>
      </c>
      <c r="Y216" s="311">
        <v>1.0556472530063665</v>
      </c>
      <c r="AA216" s="352">
        <v>210</v>
      </c>
      <c r="AB216" s="289">
        <v>41400</v>
      </c>
      <c r="AC216" s="289">
        <v>45540.000000000007</v>
      </c>
      <c r="AD216" s="297">
        <v>42090</v>
      </c>
      <c r="AE216" s="297">
        <v>3450.0000000000073</v>
      </c>
      <c r="AF216" s="302">
        <v>1.0819672131147542</v>
      </c>
      <c r="AG216" s="306">
        <v>44620</v>
      </c>
      <c r="AH216" s="297">
        <v>920.00000000000728</v>
      </c>
      <c r="AI216" s="311">
        <v>1.0206185567010311</v>
      </c>
      <c r="AK216" s="352">
        <v>210</v>
      </c>
      <c r="AL216" s="289">
        <v>41900</v>
      </c>
      <c r="AM216" s="289">
        <v>46090.000000000007</v>
      </c>
      <c r="AN216" s="297">
        <v>42140</v>
      </c>
      <c r="AO216" s="297">
        <v>3950.0000000000073</v>
      </c>
      <c r="AP216" s="302">
        <v>1.0937351684859993</v>
      </c>
      <c r="AQ216" s="306">
        <v>44670</v>
      </c>
      <c r="AR216" s="297">
        <v>1420.0000000000073</v>
      </c>
      <c r="AS216" s="311">
        <v>1.0317886724871279</v>
      </c>
      <c r="AU216" s="352">
        <v>210</v>
      </c>
      <c r="AV216" s="289">
        <v>42900</v>
      </c>
      <c r="AW216" s="289">
        <v>47190.000000000007</v>
      </c>
      <c r="AX216" s="297">
        <v>42160</v>
      </c>
      <c r="AY216" s="297">
        <v>5030.0000000000073</v>
      </c>
      <c r="AZ216" s="302">
        <v>1.1193074003795067</v>
      </c>
      <c r="BA216" s="306">
        <v>44690</v>
      </c>
      <c r="BB216" s="297">
        <v>2500.0000000000073</v>
      </c>
      <c r="BC216" s="311">
        <v>1.055940926381741</v>
      </c>
      <c r="BE216" s="352">
        <v>210</v>
      </c>
      <c r="BF216" s="289">
        <v>43900</v>
      </c>
      <c r="BG216" s="289">
        <v>48290.000000000007</v>
      </c>
      <c r="BH216" s="297">
        <v>42300</v>
      </c>
      <c r="BI216" s="297">
        <v>5990.0000000000073</v>
      </c>
      <c r="BJ216" s="302">
        <v>1.1416075650118205</v>
      </c>
      <c r="BK216" s="306">
        <v>44830</v>
      </c>
      <c r="BL216" s="297">
        <v>3460.0000000000073</v>
      </c>
      <c r="BM216" s="311">
        <v>1.0771804595137187</v>
      </c>
      <c r="BO216" s="352">
        <v>210</v>
      </c>
      <c r="BP216" s="289">
        <v>46400</v>
      </c>
      <c r="BQ216" s="289">
        <v>51040.000000000007</v>
      </c>
      <c r="BR216" s="297">
        <v>42690</v>
      </c>
      <c r="BS216" s="297">
        <v>8350.0000000000073</v>
      </c>
      <c r="BT216" s="302">
        <v>1.195596158350902</v>
      </c>
      <c r="BU216" s="306">
        <v>45220</v>
      </c>
      <c r="BV216" s="297">
        <v>5820.0000000000073</v>
      </c>
      <c r="BW216" s="311">
        <v>1.1287041132242372</v>
      </c>
      <c r="BY216" s="352">
        <v>210</v>
      </c>
      <c r="BZ216" s="289">
        <v>48900</v>
      </c>
      <c r="CA216" s="289">
        <v>53790.000000000007</v>
      </c>
      <c r="CB216" s="297">
        <v>42920</v>
      </c>
      <c r="CC216" s="297">
        <v>10870.000000000007</v>
      </c>
      <c r="CD216" s="302">
        <v>1.2532618825722275</v>
      </c>
      <c r="CE216" s="306">
        <v>45450</v>
      </c>
      <c r="CF216" s="297">
        <v>8340.0000000000073</v>
      </c>
      <c r="CG216" s="311">
        <v>1.1834983498349836</v>
      </c>
    </row>
    <row r="217" spans="5:85">
      <c r="E217" s="289">
        <v>44990</v>
      </c>
      <c r="G217" s="352">
        <v>211</v>
      </c>
      <c r="H217" s="289">
        <v>40900</v>
      </c>
      <c r="I217" s="289">
        <v>44990</v>
      </c>
      <c r="J217" s="297">
        <v>40070</v>
      </c>
      <c r="K217" s="297">
        <v>4920</v>
      </c>
      <c r="L217" s="302">
        <v>1.1227851260294484</v>
      </c>
      <c r="M217" s="306">
        <v>42610</v>
      </c>
      <c r="N217" s="297">
        <v>2380</v>
      </c>
      <c r="O217" s="311">
        <v>1.0558554329969492</v>
      </c>
      <c r="Q217" s="352">
        <v>211</v>
      </c>
      <c r="R217" s="289">
        <v>40900</v>
      </c>
      <c r="S217" s="289">
        <v>44990</v>
      </c>
      <c r="T217" s="297">
        <v>40080</v>
      </c>
      <c r="U217" s="297">
        <v>4910</v>
      </c>
      <c r="V217" s="302">
        <v>1.1225049900199602</v>
      </c>
      <c r="W217" s="306">
        <v>42620</v>
      </c>
      <c r="X217" s="297">
        <v>2370</v>
      </c>
      <c r="Y217" s="311">
        <v>1.0556076959174097</v>
      </c>
      <c r="AA217" s="352">
        <v>211</v>
      </c>
      <c r="AB217" s="289">
        <v>41600</v>
      </c>
      <c r="AC217" s="289">
        <v>45760.000000000007</v>
      </c>
      <c r="AD217" s="297">
        <v>42300</v>
      </c>
      <c r="AE217" s="297">
        <v>3460.0000000000073</v>
      </c>
      <c r="AF217" s="302">
        <v>1.0817966903073288</v>
      </c>
      <c r="AG217" s="306">
        <v>44840</v>
      </c>
      <c r="AH217" s="297">
        <v>920.00000000000728</v>
      </c>
      <c r="AI217" s="311">
        <v>1.0205173951828725</v>
      </c>
      <c r="AK217" s="352">
        <v>211</v>
      </c>
      <c r="AL217" s="289">
        <v>42100</v>
      </c>
      <c r="AM217" s="289">
        <v>46310.000000000007</v>
      </c>
      <c r="AN217" s="297">
        <v>42350</v>
      </c>
      <c r="AO217" s="297">
        <v>3960.0000000000073</v>
      </c>
      <c r="AP217" s="302">
        <v>1.0935064935064938</v>
      </c>
      <c r="AQ217" s="306">
        <v>44890</v>
      </c>
      <c r="AR217" s="297">
        <v>1420.0000000000073</v>
      </c>
      <c r="AS217" s="311">
        <v>1.0316328803742483</v>
      </c>
      <c r="AU217" s="352">
        <v>211</v>
      </c>
      <c r="AV217" s="289">
        <v>43100</v>
      </c>
      <c r="AW217" s="289">
        <v>47410.000000000007</v>
      </c>
      <c r="AX217" s="297">
        <v>42370</v>
      </c>
      <c r="AY217" s="297">
        <v>5040.0000000000073</v>
      </c>
      <c r="AZ217" s="302">
        <v>1.1189520887420346</v>
      </c>
      <c r="BA217" s="306">
        <v>44910</v>
      </c>
      <c r="BB217" s="297">
        <v>2500.0000000000073</v>
      </c>
      <c r="BC217" s="311">
        <v>1.0556668893342243</v>
      </c>
      <c r="BE217" s="352">
        <v>211</v>
      </c>
      <c r="BF217" s="289">
        <v>44100</v>
      </c>
      <c r="BG217" s="289">
        <v>48510.000000000007</v>
      </c>
      <c r="BH217" s="297">
        <v>42510</v>
      </c>
      <c r="BI217" s="297">
        <v>6000.0000000000073</v>
      </c>
      <c r="BJ217" s="302">
        <v>1.1411432604093157</v>
      </c>
      <c r="BK217" s="306">
        <v>45050</v>
      </c>
      <c r="BL217" s="297">
        <v>3460.0000000000073</v>
      </c>
      <c r="BM217" s="311">
        <v>1.0768035516093231</v>
      </c>
      <c r="BO217" s="352">
        <v>211</v>
      </c>
      <c r="BP217" s="289">
        <v>46600</v>
      </c>
      <c r="BQ217" s="289">
        <v>51260.000000000007</v>
      </c>
      <c r="BR217" s="297">
        <v>42900</v>
      </c>
      <c r="BS217" s="297">
        <v>8360.0000000000073</v>
      </c>
      <c r="BT217" s="302">
        <v>1.1948717948717951</v>
      </c>
      <c r="BU217" s="306">
        <v>45440</v>
      </c>
      <c r="BV217" s="297">
        <v>5820.0000000000073</v>
      </c>
      <c r="BW217" s="311">
        <v>1.1280809859154932</v>
      </c>
      <c r="BY217" s="352">
        <v>211</v>
      </c>
      <c r="BZ217" s="289">
        <v>49100</v>
      </c>
      <c r="CA217" s="289">
        <v>54010.000000000007</v>
      </c>
      <c r="CB217" s="297">
        <v>43130</v>
      </c>
      <c r="CC217" s="297">
        <v>10880.000000000007</v>
      </c>
      <c r="CD217" s="302">
        <v>1.2522606074658011</v>
      </c>
      <c r="CE217" s="306">
        <v>45670</v>
      </c>
      <c r="CF217" s="297">
        <v>8340.0000000000073</v>
      </c>
      <c r="CG217" s="311">
        <v>1.1826144077074667</v>
      </c>
    </row>
    <row r="218" spans="5:85">
      <c r="E218" s="289">
        <v>45210</v>
      </c>
      <c r="G218" s="352">
        <v>212</v>
      </c>
      <c r="H218" s="289">
        <v>41100</v>
      </c>
      <c r="I218" s="289">
        <v>45210.000000000007</v>
      </c>
      <c r="J218" s="297">
        <v>40270</v>
      </c>
      <c r="K218" s="297">
        <v>4940.0000000000073</v>
      </c>
      <c r="L218" s="302">
        <v>1.1226719642413709</v>
      </c>
      <c r="M218" s="306">
        <v>42820</v>
      </c>
      <c r="N218" s="297">
        <v>2390.0000000000073</v>
      </c>
      <c r="O218" s="311">
        <v>1.0558150397010744</v>
      </c>
      <c r="Q218" s="352">
        <v>212</v>
      </c>
      <c r="R218" s="289">
        <v>41100</v>
      </c>
      <c r="S218" s="289">
        <v>45210.000000000007</v>
      </c>
      <c r="T218" s="297">
        <v>40280</v>
      </c>
      <c r="U218" s="297">
        <v>4930.0000000000073</v>
      </c>
      <c r="V218" s="302">
        <v>1.1223932472691163</v>
      </c>
      <c r="W218" s="306">
        <v>42830</v>
      </c>
      <c r="X218" s="297">
        <v>2380.0000000000073</v>
      </c>
      <c r="Y218" s="311">
        <v>1.0555685267335981</v>
      </c>
      <c r="AA218" s="352">
        <v>212</v>
      </c>
      <c r="AB218" s="289">
        <v>41800</v>
      </c>
      <c r="AC218" s="289">
        <v>45980.000000000007</v>
      </c>
      <c r="AD218" s="297">
        <v>42510</v>
      </c>
      <c r="AE218" s="297">
        <v>3470.0000000000073</v>
      </c>
      <c r="AF218" s="302">
        <v>1.0816278522700542</v>
      </c>
      <c r="AG218" s="306">
        <v>45060</v>
      </c>
      <c r="AH218" s="297">
        <v>920.00000000000728</v>
      </c>
      <c r="AI218" s="311">
        <v>1.0204172214824681</v>
      </c>
      <c r="AK218" s="352">
        <v>212</v>
      </c>
      <c r="AL218" s="289">
        <v>42300</v>
      </c>
      <c r="AM218" s="289">
        <v>46530.000000000007</v>
      </c>
      <c r="AN218" s="297">
        <v>42550</v>
      </c>
      <c r="AO218" s="297">
        <v>3980.0000000000073</v>
      </c>
      <c r="AP218" s="302">
        <v>1.0935370152761459</v>
      </c>
      <c r="AQ218" s="306">
        <v>45110</v>
      </c>
      <c r="AR218" s="297">
        <v>1420.0000000000073</v>
      </c>
      <c r="AS218" s="311">
        <v>1.031478607847484</v>
      </c>
      <c r="AU218" s="352">
        <v>212</v>
      </c>
      <c r="AV218" s="289">
        <v>43300</v>
      </c>
      <c r="AW218" s="289">
        <v>47630.000000000007</v>
      </c>
      <c r="AX218" s="297">
        <v>42580</v>
      </c>
      <c r="AY218" s="297">
        <v>5050.0000000000073</v>
      </c>
      <c r="AZ218" s="302">
        <v>1.1186002818224521</v>
      </c>
      <c r="BA218" s="306">
        <v>45130</v>
      </c>
      <c r="BB218" s="297">
        <v>2500.0000000000073</v>
      </c>
      <c r="BC218" s="311">
        <v>1.0553955240416575</v>
      </c>
      <c r="BE218" s="352">
        <v>212</v>
      </c>
      <c r="BF218" s="289">
        <v>44300</v>
      </c>
      <c r="BG218" s="289">
        <v>48730.000000000007</v>
      </c>
      <c r="BH218" s="297">
        <v>42720</v>
      </c>
      <c r="BI218" s="297">
        <v>6010.0000000000073</v>
      </c>
      <c r="BJ218" s="302">
        <v>1.1406835205992512</v>
      </c>
      <c r="BK218" s="306">
        <v>45270</v>
      </c>
      <c r="BL218" s="297">
        <v>3460.0000000000073</v>
      </c>
      <c r="BM218" s="311">
        <v>1.0764303070466095</v>
      </c>
      <c r="BO218" s="352">
        <v>212</v>
      </c>
      <c r="BP218" s="289">
        <v>46800</v>
      </c>
      <c r="BQ218" s="289">
        <v>51480.000000000007</v>
      </c>
      <c r="BR218" s="297">
        <v>43100</v>
      </c>
      <c r="BS218" s="297">
        <v>8380.0000000000073</v>
      </c>
      <c r="BT218" s="302">
        <v>1.1944315545243622</v>
      </c>
      <c r="BU218" s="306">
        <v>45660</v>
      </c>
      <c r="BV218" s="297">
        <v>5820.0000000000073</v>
      </c>
      <c r="BW218" s="311">
        <v>1.1274638633377136</v>
      </c>
      <c r="BY218" s="352">
        <v>212</v>
      </c>
      <c r="BZ218" s="289">
        <v>49300</v>
      </c>
      <c r="CA218" s="289">
        <v>54230.000000000007</v>
      </c>
      <c r="CB218" s="297">
        <v>43340</v>
      </c>
      <c r="CC218" s="297">
        <v>10890.000000000007</v>
      </c>
      <c r="CD218" s="302">
        <v>1.2512690355329952</v>
      </c>
      <c r="CE218" s="306">
        <v>45890</v>
      </c>
      <c r="CF218" s="297">
        <v>8340.0000000000073</v>
      </c>
      <c r="CG218" s="311">
        <v>1.1817389409457399</v>
      </c>
    </row>
    <row r="219" spans="5:85">
      <c r="E219" s="289">
        <v>45430</v>
      </c>
      <c r="G219" s="352">
        <v>213</v>
      </c>
      <c r="H219" s="289">
        <v>41300</v>
      </c>
      <c r="I219" s="289">
        <v>45430.000000000007</v>
      </c>
      <c r="J219" s="297">
        <v>40460</v>
      </c>
      <c r="K219" s="297">
        <v>4970.0000000000073</v>
      </c>
      <c r="L219" s="302">
        <v>1.1228373702422147</v>
      </c>
      <c r="M219" s="306">
        <v>43030</v>
      </c>
      <c r="N219" s="297">
        <v>2400.0000000000073</v>
      </c>
      <c r="O219" s="311">
        <v>1.0557750406693007</v>
      </c>
      <c r="Q219" s="352">
        <v>213</v>
      </c>
      <c r="R219" s="289">
        <v>41300</v>
      </c>
      <c r="S219" s="289">
        <v>45430.000000000007</v>
      </c>
      <c r="T219" s="297">
        <v>40480</v>
      </c>
      <c r="U219" s="297">
        <v>4950.0000000000073</v>
      </c>
      <c r="V219" s="302">
        <v>1.1222826086956523</v>
      </c>
      <c r="W219" s="306">
        <v>43040</v>
      </c>
      <c r="X219" s="297">
        <v>2390.0000000000073</v>
      </c>
      <c r="Y219" s="311">
        <v>1.0555297397769519</v>
      </c>
      <c r="AA219" s="352">
        <v>213</v>
      </c>
      <c r="AB219" s="289">
        <v>42000</v>
      </c>
      <c r="AC219" s="289">
        <v>46200.000000000007</v>
      </c>
      <c r="AD219" s="297">
        <v>42720</v>
      </c>
      <c r="AE219" s="297">
        <v>3480.0000000000073</v>
      </c>
      <c r="AF219" s="302">
        <v>1.0814606741573036</v>
      </c>
      <c r="AG219" s="306">
        <v>45280</v>
      </c>
      <c r="AH219" s="297">
        <v>920.00000000000728</v>
      </c>
      <c r="AI219" s="311">
        <v>1.0203180212014136</v>
      </c>
      <c r="AK219" s="352">
        <v>213</v>
      </c>
      <c r="AL219" s="289">
        <v>42500</v>
      </c>
      <c r="AM219" s="289">
        <v>46750.000000000007</v>
      </c>
      <c r="AN219" s="297">
        <v>42760</v>
      </c>
      <c r="AO219" s="297">
        <v>3990.0000000000073</v>
      </c>
      <c r="AP219" s="302">
        <v>1.0933115060804492</v>
      </c>
      <c r="AQ219" s="306">
        <v>45330</v>
      </c>
      <c r="AR219" s="297">
        <v>1420.0000000000073</v>
      </c>
      <c r="AS219" s="311">
        <v>1.0313258327818224</v>
      </c>
      <c r="AU219" s="352">
        <v>213</v>
      </c>
      <c r="AV219" s="289">
        <v>43500</v>
      </c>
      <c r="AW219" s="289">
        <v>47850.000000000007</v>
      </c>
      <c r="AX219" s="297">
        <v>42790</v>
      </c>
      <c r="AY219" s="297">
        <v>5060.0000000000073</v>
      </c>
      <c r="AZ219" s="302">
        <v>1.1182519280205658</v>
      </c>
      <c r="BA219" s="306">
        <v>45350</v>
      </c>
      <c r="BB219" s="297">
        <v>2500.0000000000073</v>
      </c>
      <c r="BC219" s="311">
        <v>1.0551267916207279</v>
      </c>
      <c r="BE219" s="352">
        <v>213</v>
      </c>
      <c r="BF219" s="289">
        <v>44500</v>
      </c>
      <c r="BG219" s="289">
        <v>48950.000000000007</v>
      </c>
      <c r="BH219" s="297">
        <v>42930</v>
      </c>
      <c r="BI219" s="297">
        <v>6020.0000000000073</v>
      </c>
      <c r="BJ219" s="302">
        <v>1.1402282785930586</v>
      </c>
      <c r="BK219" s="306">
        <v>45490</v>
      </c>
      <c r="BL219" s="297">
        <v>3460.0000000000073</v>
      </c>
      <c r="BM219" s="311">
        <v>1.0760606726753135</v>
      </c>
      <c r="BO219" s="352">
        <v>213</v>
      </c>
      <c r="BP219" s="289">
        <v>47000</v>
      </c>
      <c r="BQ219" s="289">
        <v>51700.000000000007</v>
      </c>
      <c r="BR219" s="297">
        <v>43310</v>
      </c>
      <c r="BS219" s="297">
        <v>8390.0000000000073</v>
      </c>
      <c r="BT219" s="302">
        <v>1.1937196952205036</v>
      </c>
      <c r="BU219" s="306">
        <v>45880</v>
      </c>
      <c r="BV219" s="297">
        <v>5820.0000000000073</v>
      </c>
      <c r="BW219" s="311">
        <v>1.1268526591107237</v>
      </c>
      <c r="BY219" s="352">
        <v>213</v>
      </c>
      <c r="BZ219" s="289">
        <v>49500</v>
      </c>
      <c r="CA219" s="289">
        <v>54450.000000000007</v>
      </c>
      <c r="CB219" s="297">
        <v>43540</v>
      </c>
      <c r="CC219" s="297">
        <v>10910.000000000007</v>
      </c>
      <c r="CD219" s="302">
        <v>1.250574184657786</v>
      </c>
      <c r="CE219" s="306">
        <v>46110</v>
      </c>
      <c r="CF219" s="297">
        <v>8340.0000000000073</v>
      </c>
      <c r="CG219" s="311">
        <v>1.1808718282368251</v>
      </c>
    </row>
    <row r="220" spans="5:85">
      <c r="E220" s="289">
        <v>45650</v>
      </c>
      <c r="G220" s="352">
        <v>214</v>
      </c>
      <c r="H220" s="289">
        <v>41500</v>
      </c>
      <c r="I220" s="289">
        <v>45650.000000000007</v>
      </c>
      <c r="J220" s="297">
        <v>40660</v>
      </c>
      <c r="K220" s="297">
        <v>4990.0000000000073</v>
      </c>
      <c r="L220" s="302">
        <v>1.1227250368912938</v>
      </c>
      <c r="M220" s="306">
        <v>43240</v>
      </c>
      <c r="N220" s="297">
        <v>2410.0000000000073</v>
      </c>
      <c r="O220" s="311">
        <v>1.0557354301572619</v>
      </c>
      <c r="Q220" s="352">
        <v>214</v>
      </c>
      <c r="R220" s="289">
        <v>41500</v>
      </c>
      <c r="S220" s="289">
        <v>45650.000000000007</v>
      </c>
      <c r="T220" s="297">
        <v>40670</v>
      </c>
      <c r="U220" s="297">
        <v>4980.0000000000073</v>
      </c>
      <c r="V220" s="302">
        <v>1.1224489795918369</v>
      </c>
      <c r="W220" s="306">
        <v>43250</v>
      </c>
      <c r="X220" s="297">
        <v>2400.0000000000073</v>
      </c>
      <c r="Y220" s="311">
        <v>1.055491329479769</v>
      </c>
      <c r="AA220" s="352">
        <v>214</v>
      </c>
      <c r="AB220" s="289">
        <v>42200</v>
      </c>
      <c r="AC220" s="289">
        <v>46420.000000000007</v>
      </c>
      <c r="AD220" s="297">
        <v>42930</v>
      </c>
      <c r="AE220" s="297">
        <v>3490.0000000000073</v>
      </c>
      <c r="AF220" s="302">
        <v>1.0812951316095971</v>
      </c>
      <c r="AG220" s="306">
        <v>45500</v>
      </c>
      <c r="AH220" s="297">
        <v>920.00000000000728</v>
      </c>
      <c r="AI220" s="311">
        <v>1.0202197802197803</v>
      </c>
      <c r="AK220" s="352">
        <v>214</v>
      </c>
      <c r="AL220" s="289">
        <v>42700</v>
      </c>
      <c r="AM220" s="289">
        <v>46970.000000000007</v>
      </c>
      <c r="AN220" s="297">
        <v>42970</v>
      </c>
      <c r="AO220" s="297">
        <v>4000.0000000000073</v>
      </c>
      <c r="AP220" s="302">
        <v>1.0930882010705145</v>
      </c>
      <c r="AQ220" s="306">
        <v>45550</v>
      </c>
      <c r="AR220" s="297">
        <v>1420.0000000000073</v>
      </c>
      <c r="AS220" s="311">
        <v>1.0311745334796929</v>
      </c>
      <c r="AU220" s="352">
        <v>214</v>
      </c>
      <c r="AV220" s="289">
        <v>43700</v>
      </c>
      <c r="AW220" s="289">
        <v>48070.000000000007</v>
      </c>
      <c r="AX220" s="297">
        <v>42990</v>
      </c>
      <c r="AY220" s="297">
        <v>5080.0000000000073</v>
      </c>
      <c r="AZ220" s="302">
        <v>1.1181670155850199</v>
      </c>
      <c r="BA220" s="306">
        <v>45570</v>
      </c>
      <c r="BB220" s="297">
        <v>2500.0000000000073</v>
      </c>
      <c r="BC220" s="311">
        <v>1.0548606539389951</v>
      </c>
      <c r="BE220" s="352">
        <v>214</v>
      </c>
      <c r="BF220" s="289">
        <v>44700</v>
      </c>
      <c r="BG220" s="289">
        <v>49170.000000000007</v>
      </c>
      <c r="BH220" s="297">
        <v>43140</v>
      </c>
      <c r="BI220" s="297">
        <v>6030.0000000000073</v>
      </c>
      <c r="BJ220" s="302">
        <v>1.139777468706537</v>
      </c>
      <c r="BK220" s="306">
        <v>45710</v>
      </c>
      <c r="BL220" s="297">
        <v>3460.0000000000073</v>
      </c>
      <c r="BM220" s="311">
        <v>1.0756945963684097</v>
      </c>
      <c r="BO220" s="352">
        <v>214</v>
      </c>
      <c r="BP220" s="289">
        <v>47200</v>
      </c>
      <c r="BQ220" s="289">
        <v>51920.000000000007</v>
      </c>
      <c r="BR220" s="297">
        <v>43520</v>
      </c>
      <c r="BS220" s="297">
        <v>8400.0000000000073</v>
      </c>
      <c r="BT220" s="302">
        <v>1.193014705882353</v>
      </c>
      <c r="BU220" s="306">
        <v>46100</v>
      </c>
      <c r="BV220" s="297">
        <v>5820.0000000000073</v>
      </c>
      <c r="BW220" s="311">
        <v>1.126247288503254</v>
      </c>
      <c r="BY220" s="352">
        <v>214</v>
      </c>
      <c r="BZ220" s="289">
        <v>49700</v>
      </c>
      <c r="CA220" s="289">
        <v>54670.000000000007</v>
      </c>
      <c r="CB220" s="297">
        <v>43750</v>
      </c>
      <c r="CC220" s="297">
        <v>10920.000000000007</v>
      </c>
      <c r="CD220" s="302">
        <v>1.2496000000000003</v>
      </c>
      <c r="CE220" s="306">
        <v>46330</v>
      </c>
      <c r="CF220" s="297">
        <v>8340.0000000000073</v>
      </c>
      <c r="CG220" s="311">
        <v>1.1800129505719839</v>
      </c>
    </row>
    <row r="221" spans="5:85">
      <c r="E221" s="289">
        <v>45870</v>
      </c>
      <c r="G221" s="352">
        <v>215</v>
      </c>
      <c r="H221" s="289">
        <v>41700</v>
      </c>
      <c r="I221" s="289">
        <v>45870.000000000007</v>
      </c>
      <c r="J221" s="297">
        <v>40860</v>
      </c>
      <c r="K221" s="297">
        <v>5010.0000000000073</v>
      </c>
      <c r="L221" s="302">
        <v>1.1226138032305435</v>
      </c>
      <c r="M221" s="306">
        <v>43450</v>
      </c>
      <c r="N221" s="297">
        <v>2420.0000000000073</v>
      </c>
      <c r="O221" s="311">
        <v>1.0556962025316456</v>
      </c>
      <c r="Q221" s="352">
        <v>215</v>
      </c>
      <c r="R221" s="289">
        <v>41700</v>
      </c>
      <c r="S221" s="289">
        <v>45870.000000000007</v>
      </c>
      <c r="T221" s="297">
        <v>40870</v>
      </c>
      <c r="U221" s="297">
        <v>5000.0000000000073</v>
      </c>
      <c r="V221" s="302">
        <v>1.1223391240518719</v>
      </c>
      <c r="W221" s="306">
        <v>43460</v>
      </c>
      <c r="X221" s="297">
        <v>2410.0000000000073</v>
      </c>
      <c r="Y221" s="311">
        <v>1.0554532903819607</v>
      </c>
      <c r="AA221" s="352">
        <v>215</v>
      </c>
      <c r="AB221" s="289">
        <v>42400</v>
      </c>
      <c r="AC221" s="289">
        <v>46640.000000000007</v>
      </c>
      <c r="AD221" s="297">
        <v>43140</v>
      </c>
      <c r="AE221" s="297">
        <v>3500.0000000000073</v>
      </c>
      <c r="AF221" s="302">
        <v>1.081131200741771</v>
      </c>
      <c r="AG221" s="306">
        <v>45720</v>
      </c>
      <c r="AH221" s="297">
        <v>920.00000000000728</v>
      </c>
      <c r="AI221" s="311">
        <v>1.0201224846894139</v>
      </c>
      <c r="AK221" s="352">
        <v>215</v>
      </c>
      <c r="AL221" s="289">
        <v>42900</v>
      </c>
      <c r="AM221" s="289">
        <v>47190.000000000007</v>
      </c>
      <c r="AN221" s="297">
        <v>43180</v>
      </c>
      <c r="AO221" s="297">
        <v>4010.0000000000073</v>
      </c>
      <c r="AP221" s="302">
        <v>1.0928670680870776</v>
      </c>
      <c r="AQ221" s="306">
        <v>45770</v>
      </c>
      <c r="AR221" s="297">
        <v>1420.0000000000073</v>
      </c>
      <c r="AS221" s="311">
        <v>1.0310246886606949</v>
      </c>
      <c r="AU221" s="352">
        <v>215</v>
      </c>
      <c r="AV221" s="289">
        <v>43900</v>
      </c>
      <c r="AW221" s="289">
        <v>48290.000000000007</v>
      </c>
      <c r="AX221" s="297">
        <v>43200</v>
      </c>
      <c r="AY221" s="297">
        <v>5090.0000000000073</v>
      </c>
      <c r="AZ221" s="302">
        <v>1.1178240740740741</v>
      </c>
      <c r="BA221" s="306">
        <v>45790</v>
      </c>
      <c r="BB221" s="297">
        <v>2500.0000000000073</v>
      </c>
      <c r="BC221" s="311">
        <v>1.0545970735968553</v>
      </c>
      <c r="BE221" s="352">
        <v>215</v>
      </c>
      <c r="BF221" s="289">
        <v>44900</v>
      </c>
      <c r="BG221" s="289">
        <v>49390.000000000007</v>
      </c>
      <c r="BH221" s="297">
        <v>43350</v>
      </c>
      <c r="BI221" s="297">
        <v>6040.0000000000073</v>
      </c>
      <c r="BJ221" s="302">
        <v>1.1393310265282586</v>
      </c>
      <c r="BK221" s="306">
        <v>45930</v>
      </c>
      <c r="BL221" s="297">
        <v>3460.0000000000073</v>
      </c>
      <c r="BM221" s="311">
        <v>1.0753320269976052</v>
      </c>
      <c r="BO221" s="352">
        <v>215</v>
      </c>
      <c r="BP221" s="289">
        <v>47400</v>
      </c>
      <c r="BQ221" s="289">
        <v>52140.000000000007</v>
      </c>
      <c r="BR221" s="297">
        <v>43730</v>
      </c>
      <c r="BS221" s="297">
        <v>8410.0000000000073</v>
      </c>
      <c r="BT221" s="302">
        <v>1.1923164875371599</v>
      </c>
      <c r="BU221" s="306">
        <v>46320</v>
      </c>
      <c r="BV221" s="297">
        <v>5820.0000000000073</v>
      </c>
      <c r="BW221" s="311">
        <v>1.1256476683937826</v>
      </c>
      <c r="BY221" s="352">
        <v>215</v>
      </c>
      <c r="BZ221" s="289">
        <v>49900</v>
      </c>
      <c r="CA221" s="289">
        <v>54890.000000000007</v>
      </c>
      <c r="CB221" s="297">
        <v>43960</v>
      </c>
      <c r="CC221" s="297">
        <v>10930.000000000007</v>
      </c>
      <c r="CD221" s="302">
        <v>1.2486351228389447</v>
      </c>
      <c r="CE221" s="306">
        <v>46550</v>
      </c>
      <c r="CF221" s="297">
        <v>8340.0000000000073</v>
      </c>
      <c r="CG221" s="311">
        <v>1.1791621911922665</v>
      </c>
    </row>
    <row r="222" spans="5:85">
      <c r="E222" s="289">
        <v>46090</v>
      </c>
      <c r="G222" s="352">
        <v>216</v>
      </c>
      <c r="H222" s="289">
        <v>41900</v>
      </c>
      <c r="I222" s="289">
        <v>46090.000000000007</v>
      </c>
      <c r="J222" s="297">
        <v>41060</v>
      </c>
      <c r="K222" s="297">
        <v>5030.0000000000073</v>
      </c>
      <c r="L222" s="302">
        <v>1.1225036531904531</v>
      </c>
      <c r="M222" s="306">
        <v>43650</v>
      </c>
      <c r="N222" s="297">
        <v>2440.0000000000073</v>
      </c>
      <c r="O222" s="311">
        <v>1.0558991981672396</v>
      </c>
      <c r="Q222" s="352">
        <v>216</v>
      </c>
      <c r="R222" s="289">
        <v>41900</v>
      </c>
      <c r="S222" s="289">
        <v>46090.000000000007</v>
      </c>
      <c r="T222" s="297">
        <v>41070</v>
      </c>
      <c r="U222" s="297">
        <v>5020.0000000000073</v>
      </c>
      <c r="V222" s="302">
        <v>1.1222303384465548</v>
      </c>
      <c r="W222" s="306">
        <v>43670</v>
      </c>
      <c r="X222" s="297">
        <v>2420.0000000000073</v>
      </c>
      <c r="Y222" s="311">
        <v>1.0554156171284637</v>
      </c>
      <c r="AA222" s="352">
        <v>216</v>
      </c>
      <c r="AB222" s="289">
        <v>42600</v>
      </c>
      <c r="AC222" s="289">
        <v>46860.000000000007</v>
      </c>
      <c r="AD222" s="297">
        <v>43350</v>
      </c>
      <c r="AE222" s="297">
        <v>3510.0000000000073</v>
      </c>
      <c r="AF222" s="302">
        <v>1.080968858131488</v>
      </c>
      <c r="AG222" s="306">
        <v>45940</v>
      </c>
      <c r="AH222" s="297">
        <v>920.00000000000728</v>
      </c>
      <c r="AI222" s="311">
        <v>1.0200261210274273</v>
      </c>
      <c r="AK222" s="352">
        <v>216</v>
      </c>
      <c r="AL222" s="289">
        <v>43100</v>
      </c>
      <c r="AM222" s="289">
        <v>47410.000000000007</v>
      </c>
      <c r="AN222" s="297">
        <v>43390</v>
      </c>
      <c r="AO222" s="297">
        <v>4020.0000000000073</v>
      </c>
      <c r="AP222" s="302">
        <v>1.0926480755934549</v>
      </c>
      <c r="AQ222" s="306">
        <v>45990</v>
      </c>
      <c r="AR222" s="297">
        <v>1420.0000000000073</v>
      </c>
      <c r="AS222" s="311">
        <v>1.03087627745162</v>
      </c>
      <c r="AU222" s="352">
        <v>216</v>
      </c>
      <c r="AV222" s="289">
        <v>44100</v>
      </c>
      <c r="AW222" s="289">
        <v>48510.000000000007</v>
      </c>
      <c r="AX222" s="297">
        <v>43410</v>
      </c>
      <c r="AY222" s="297">
        <v>5100.0000000000073</v>
      </c>
      <c r="AZ222" s="302">
        <v>1.1174844505874224</v>
      </c>
      <c r="BA222" s="306">
        <v>46010</v>
      </c>
      <c r="BB222" s="297">
        <v>2500.0000000000073</v>
      </c>
      <c r="BC222" s="311">
        <v>1.0543360139100197</v>
      </c>
      <c r="BE222" s="352">
        <v>216</v>
      </c>
      <c r="BF222" s="289">
        <v>45100</v>
      </c>
      <c r="BG222" s="289">
        <v>49610.000000000007</v>
      </c>
      <c r="BH222" s="297">
        <v>43560</v>
      </c>
      <c r="BI222" s="297">
        <v>6050.0000000000073</v>
      </c>
      <c r="BJ222" s="302">
        <v>1.1388888888888891</v>
      </c>
      <c r="BK222" s="306">
        <v>46150</v>
      </c>
      <c r="BL222" s="297">
        <v>3460.0000000000073</v>
      </c>
      <c r="BM222" s="311">
        <v>1.0749729144095344</v>
      </c>
      <c r="BO222" s="352">
        <v>216</v>
      </c>
      <c r="BP222" s="289">
        <v>47600</v>
      </c>
      <c r="BQ222" s="289">
        <v>52360.000000000007</v>
      </c>
      <c r="BR222" s="297">
        <v>43940</v>
      </c>
      <c r="BS222" s="297">
        <v>8420.0000000000073</v>
      </c>
      <c r="BT222" s="302">
        <v>1.1916249431042332</v>
      </c>
      <c r="BU222" s="306">
        <v>46540</v>
      </c>
      <c r="BV222" s="297">
        <v>5820.0000000000073</v>
      </c>
      <c r="BW222" s="311">
        <v>1.1250537172324884</v>
      </c>
      <c r="BY222" s="352">
        <v>216</v>
      </c>
      <c r="BZ222" s="289">
        <v>50100</v>
      </c>
      <c r="CA222" s="289">
        <v>55110.000000000007</v>
      </c>
      <c r="CB222" s="297">
        <v>44170</v>
      </c>
      <c r="CC222" s="297">
        <v>10940.000000000007</v>
      </c>
      <c r="CD222" s="302">
        <v>1.2476794204211004</v>
      </c>
      <c r="CE222" s="306">
        <v>46770</v>
      </c>
      <c r="CF222" s="297">
        <v>8340.0000000000073</v>
      </c>
      <c r="CG222" s="311">
        <v>1.1783194355355999</v>
      </c>
    </row>
    <row r="223" spans="5:85">
      <c r="E223" s="289">
        <v>46310</v>
      </c>
      <c r="G223" s="352">
        <v>217</v>
      </c>
      <c r="H223" s="289">
        <v>42100</v>
      </c>
      <c r="I223" s="289">
        <v>46310.000000000007</v>
      </c>
      <c r="J223" s="297">
        <v>41260</v>
      </c>
      <c r="K223" s="297">
        <v>5050.0000000000073</v>
      </c>
      <c r="L223" s="302">
        <v>1.1223945710130878</v>
      </c>
      <c r="M223" s="306">
        <v>43860</v>
      </c>
      <c r="N223" s="297">
        <v>2450.0000000000073</v>
      </c>
      <c r="O223" s="311">
        <v>1.0558595531235753</v>
      </c>
      <c r="Q223" s="352">
        <v>217</v>
      </c>
      <c r="R223" s="289">
        <v>42100</v>
      </c>
      <c r="S223" s="289">
        <v>46310.000000000007</v>
      </c>
      <c r="T223" s="297">
        <v>41270</v>
      </c>
      <c r="U223" s="297">
        <v>5040.0000000000073</v>
      </c>
      <c r="V223" s="302">
        <v>1.1221226072207415</v>
      </c>
      <c r="W223" s="306">
        <v>43870</v>
      </c>
      <c r="X223" s="297">
        <v>2440.0000000000073</v>
      </c>
      <c r="Y223" s="311">
        <v>1.055618873945749</v>
      </c>
      <c r="AA223" s="352">
        <v>217</v>
      </c>
      <c r="AB223" s="289">
        <v>42800</v>
      </c>
      <c r="AC223" s="289">
        <v>47080.000000000007</v>
      </c>
      <c r="AD223" s="297">
        <v>43560</v>
      </c>
      <c r="AE223" s="297">
        <v>3520.0000000000073</v>
      </c>
      <c r="AF223" s="302">
        <v>1.0808080808080809</v>
      </c>
      <c r="AG223" s="306">
        <v>46160</v>
      </c>
      <c r="AH223" s="297">
        <v>920.00000000000728</v>
      </c>
      <c r="AI223" s="311">
        <v>1.0199306759098787</v>
      </c>
      <c r="AK223" s="352">
        <v>217</v>
      </c>
      <c r="AL223" s="289">
        <v>43300</v>
      </c>
      <c r="AM223" s="289">
        <v>47630.000000000007</v>
      </c>
      <c r="AN223" s="297">
        <v>43600</v>
      </c>
      <c r="AO223" s="297">
        <v>4030.0000000000073</v>
      </c>
      <c r="AP223" s="302">
        <v>1.0924311926605506</v>
      </c>
      <c r="AQ223" s="306">
        <v>46210</v>
      </c>
      <c r="AR223" s="297">
        <v>1420.0000000000073</v>
      </c>
      <c r="AS223" s="311">
        <v>1.0307292793767584</v>
      </c>
      <c r="AU223" s="352">
        <v>217</v>
      </c>
      <c r="AV223" s="289">
        <v>44300</v>
      </c>
      <c r="AW223" s="289">
        <v>48730.000000000007</v>
      </c>
      <c r="AX223" s="297">
        <v>43620</v>
      </c>
      <c r="AY223" s="297">
        <v>5110.0000000000073</v>
      </c>
      <c r="AZ223" s="302">
        <v>1.117148097203118</v>
      </c>
      <c r="BA223" s="306">
        <v>46230</v>
      </c>
      <c r="BB223" s="297">
        <v>2500.0000000000073</v>
      </c>
      <c r="BC223" s="311">
        <v>1.0540774388924943</v>
      </c>
      <c r="BE223" s="352">
        <v>217</v>
      </c>
      <c r="BF223" s="289">
        <v>45300</v>
      </c>
      <c r="BG223" s="289">
        <v>49830.000000000007</v>
      </c>
      <c r="BH223" s="297">
        <v>43760</v>
      </c>
      <c r="BI223" s="297">
        <v>6070.0000000000073</v>
      </c>
      <c r="BJ223" s="302">
        <v>1.1387111517367461</v>
      </c>
      <c r="BK223" s="306">
        <v>46370</v>
      </c>
      <c r="BL223" s="297">
        <v>3460.0000000000073</v>
      </c>
      <c r="BM223" s="311">
        <v>1.0746172094026312</v>
      </c>
      <c r="BO223" s="352">
        <v>217</v>
      </c>
      <c r="BP223" s="289">
        <v>47800</v>
      </c>
      <c r="BQ223" s="289">
        <v>52580.000000000007</v>
      </c>
      <c r="BR223" s="297">
        <v>44150</v>
      </c>
      <c r="BS223" s="297">
        <v>8430.0000000000073</v>
      </c>
      <c r="BT223" s="302">
        <v>1.1909399773499436</v>
      </c>
      <c r="BU223" s="306">
        <v>46760</v>
      </c>
      <c r="BV223" s="297">
        <v>5820.0000000000073</v>
      </c>
      <c r="BW223" s="311">
        <v>1.1244653550042774</v>
      </c>
      <c r="BY223" s="352">
        <v>217</v>
      </c>
      <c r="BZ223" s="289">
        <v>50300</v>
      </c>
      <c r="CA223" s="289">
        <v>55330.000000000007</v>
      </c>
      <c r="CB223" s="297">
        <v>44380</v>
      </c>
      <c r="CC223" s="297">
        <v>10950.000000000007</v>
      </c>
      <c r="CD223" s="302">
        <v>1.2467327625056333</v>
      </c>
      <c r="CE223" s="306">
        <v>46990</v>
      </c>
      <c r="CF223" s="297">
        <v>8340.0000000000073</v>
      </c>
      <c r="CG223" s="311">
        <v>1.1774845711853588</v>
      </c>
    </row>
    <row r="224" spans="5:85">
      <c r="E224" s="289">
        <v>46530</v>
      </c>
      <c r="G224" s="352">
        <v>218</v>
      </c>
      <c r="H224" s="289">
        <v>42300</v>
      </c>
      <c r="I224" s="289">
        <v>46530.000000000007</v>
      </c>
      <c r="J224" s="297">
        <v>41450</v>
      </c>
      <c r="K224" s="297">
        <v>5080.0000000000073</v>
      </c>
      <c r="L224" s="302">
        <v>1.1225572979493368</v>
      </c>
      <c r="M224" s="306">
        <v>44070</v>
      </c>
      <c r="N224" s="297">
        <v>2460.0000000000073</v>
      </c>
      <c r="O224" s="311">
        <v>1.0558202859087817</v>
      </c>
      <c r="Q224" s="352">
        <v>218</v>
      </c>
      <c r="R224" s="289">
        <v>42300</v>
      </c>
      <c r="S224" s="289">
        <v>46530.000000000007</v>
      </c>
      <c r="T224" s="297">
        <v>41470</v>
      </c>
      <c r="U224" s="297">
        <v>5060.0000000000073</v>
      </c>
      <c r="V224" s="302">
        <v>1.1220159151193636</v>
      </c>
      <c r="W224" s="306">
        <v>44080</v>
      </c>
      <c r="X224" s="297">
        <v>2450.0000000000073</v>
      </c>
      <c r="Y224" s="311">
        <v>1.0555807622504538</v>
      </c>
      <c r="AA224" s="352">
        <v>218</v>
      </c>
      <c r="AB224" s="289">
        <v>43000</v>
      </c>
      <c r="AC224" s="289">
        <v>47300.000000000007</v>
      </c>
      <c r="AD224" s="297">
        <v>43760</v>
      </c>
      <c r="AE224" s="297">
        <v>3540.0000000000073</v>
      </c>
      <c r="AF224" s="302">
        <v>1.0808957952468008</v>
      </c>
      <c r="AG224" s="306">
        <v>46380</v>
      </c>
      <c r="AH224" s="297">
        <v>920.00000000000728</v>
      </c>
      <c r="AI224" s="311">
        <v>1.0198361362656319</v>
      </c>
      <c r="AK224" s="352">
        <v>218</v>
      </c>
      <c r="AL224" s="289">
        <v>43500</v>
      </c>
      <c r="AM224" s="289">
        <v>47850.000000000007</v>
      </c>
      <c r="AN224" s="297">
        <v>43810</v>
      </c>
      <c r="AO224" s="297">
        <v>4040.0000000000073</v>
      </c>
      <c r="AP224" s="302">
        <v>1.0922163889522942</v>
      </c>
      <c r="AQ224" s="306">
        <v>46430</v>
      </c>
      <c r="AR224" s="297">
        <v>1420.0000000000073</v>
      </c>
      <c r="AS224" s="311">
        <v>1.0305836743484817</v>
      </c>
      <c r="AU224" s="352">
        <v>218</v>
      </c>
      <c r="AV224" s="289">
        <v>44500</v>
      </c>
      <c r="AW224" s="289">
        <v>48950.000000000007</v>
      </c>
      <c r="AX224" s="297">
        <v>43830</v>
      </c>
      <c r="AY224" s="297">
        <v>5120.0000000000073</v>
      </c>
      <c r="AZ224" s="302">
        <v>1.1168149669176366</v>
      </c>
      <c r="BA224" s="306">
        <v>46450</v>
      </c>
      <c r="BB224" s="297">
        <v>2500.0000000000073</v>
      </c>
      <c r="BC224" s="311">
        <v>1.0538213132400431</v>
      </c>
      <c r="BE224" s="352">
        <v>218</v>
      </c>
      <c r="BF224" s="289">
        <v>45500</v>
      </c>
      <c r="BG224" s="289">
        <v>50050.000000000007</v>
      </c>
      <c r="BH224" s="297">
        <v>43970</v>
      </c>
      <c r="BI224" s="297">
        <v>6080.0000000000073</v>
      </c>
      <c r="BJ224" s="302">
        <v>1.1382760973390951</v>
      </c>
      <c r="BK224" s="306">
        <v>46590</v>
      </c>
      <c r="BL224" s="297">
        <v>3460.0000000000073</v>
      </c>
      <c r="BM224" s="311">
        <v>1.0742648637046579</v>
      </c>
      <c r="BO224" s="352">
        <v>218</v>
      </c>
      <c r="BP224" s="289">
        <v>48000</v>
      </c>
      <c r="BQ224" s="289">
        <v>52800.000000000007</v>
      </c>
      <c r="BR224" s="297">
        <v>44360</v>
      </c>
      <c r="BS224" s="297">
        <v>8440.0000000000073</v>
      </c>
      <c r="BT224" s="302">
        <v>1.1902614968440037</v>
      </c>
      <c r="BU224" s="306">
        <v>46980</v>
      </c>
      <c r="BV224" s="297">
        <v>5820.0000000000073</v>
      </c>
      <c r="BW224" s="311">
        <v>1.1238825031928481</v>
      </c>
      <c r="BY224" s="352">
        <v>218</v>
      </c>
      <c r="BZ224" s="289">
        <v>50500</v>
      </c>
      <c r="CA224" s="289">
        <v>55550.000000000007</v>
      </c>
      <c r="CB224" s="297">
        <v>44590</v>
      </c>
      <c r="CC224" s="297">
        <v>10960.000000000007</v>
      </c>
      <c r="CD224" s="302">
        <v>1.2457950213052256</v>
      </c>
      <c r="CE224" s="306">
        <v>47210</v>
      </c>
      <c r="CF224" s="297">
        <v>8340.0000000000073</v>
      </c>
      <c r="CG224" s="311">
        <v>1.1766574878203773</v>
      </c>
    </row>
    <row r="225" spans="5:85">
      <c r="E225" s="289">
        <v>46750</v>
      </c>
      <c r="G225" s="352">
        <v>219</v>
      </c>
      <c r="H225" s="289">
        <v>42500</v>
      </c>
      <c r="I225" s="289">
        <v>46750.000000000007</v>
      </c>
      <c r="J225" s="297">
        <v>41650</v>
      </c>
      <c r="K225" s="297">
        <v>5100.0000000000073</v>
      </c>
      <c r="L225" s="302">
        <v>1.1224489795918369</v>
      </c>
      <c r="M225" s="306">
        <v>44280</v>
      </c>
      <c r="N225" s="297">
        <v>2470.0000000000073</v>
      </c>
      <c r="O225" s="311">
        <v>1.0557813911472449</v>
      </c>
      <c r="Q225" s="352">
        <v>219</v>
      </c>
      <c r="R225" s="289">
        <v>42500</v>
      </c>
      <c r="S225" s="289">
        <v>46750.000000000007</v>
      </c>
      <c r="T225" s="297">
        <v>41660</v>
      </c>
      <c r="U225" s="297">
        <v>5090.0000000000073</v>
      </c>
      <c r="V225" s="302">
        <v>1.1221795487277966</v>
      </c>
      <c r="W225" s="306">
        <v>44290</v>
      </c>
      <c r="X225" s="297">
        <v>2460.0000000000073</v>
      </c>
      <c r="Y225" s="311">
        <v>1.0555430119665841</v>
      </c>
      <c r="AA225" s="352">
        <v>219</v>
      </c>
      <c r="AB225" s="289">
        <v>43200</v>
      </c>
      <c r="AC225" s="289">
        <v>47520.000000000007</v>
      </c>
      <c r="AD225" s="297">
        <v>43970</v>
      </c>
      <c r="AE225" s="297">
        <v>3550.0000000000073</v>
      </c>
      <c r="AF225" s="302">
        <v>1.0807368660450309</v>
      </c>
      <c r="AG225" s="306">
        <v>46600</v>
      </c>
      <c r="AH225" s="297">
        <v>920.00000000000728</v>
      </c>
      <c r="AI225" s="311">
        <v>1.0197424892703864</v>
      </c>
      <c r="AK225" s="352">
        <v>219</v>
      </c>
      <c r="AL225" s="289">
        <v>43700</v>
      </c>
      <c r="AM225" s="289">
        <v>48070.000000000007</v>
      </c>
      <c r="AN225" s="297">
        <v>44020</v>
      </c>
      <c r="AO225" s="297">
        <v>4050.0000000000073</v>
      </c>
      <c r="AP225" s="302">
        <v>1.092003634711495</v>
      </c>
      <c r="AQ225" s="306">
        <v>46650</v>
      </c>
      <c r="AR225" s="297">
        <v>1420.0000000000073</v>
      </c>
      <c r="AS225" s="311">
        <v>1.0304394426580923</v>
      </c>
      <c r="AU225" s="352">
        <v>219</v>
      </c>
      <c r="AV225" s="289">
        <v>44700</v>
      </c>
      <c r="AW225" s="289">
        <v>49170.000000000007</v>
      </c>
      <c r="AX225" s="297">
        <v>44040</v>
      </c>
      <c r="AY225" s="297">
        <v>5130.0000000000073</v>
      </c>
      <c r="AZ225" s="302">
        <v>1.1164850136239783</v>
      </c>
      <c r="BA225" s="306">
        <v>46670</v>
      </c>
      <c r="BB225" s="297">
        <v>2500.0000000000073</v>
      </c>
      <c r="BC225" s="311">
        <v>1.0535676023141205</v>
      </c>
      <c r="BE225" s="352">
        <v>219</v>
      </c>
      <c r="BF225" s="289">
        <v>45700</v>
      </c>
      <c r="BG225" s="289">
        <v>50270.000000000007</v>
      </c>
      <c r="BH225" s="297">
        <v>44180</v>
      </c>
      <c r="BI225" s="297">
        <v>6090.0000000000073</v>
      </c>
      <c r="BJ225" s="302">
        <v>1.1378451788139432</v>
      </c>
      <c r="BK225" s="306">
        <v>46810</v>
      </c>
      <c r="BL225" s="297">
        <v>3460.0000000000073</v>
      </c>
      <c r="BM225" s="311">
        <v>1.0739158299508653</v>
      </c>
      <c r="BO225" s="352">
        <v>219</v>
      </c>
      <c r="BP225" s="289">
        <v>48200</v>
      </c>
      <c r="BQ225" s="289">
        <v>53020.000000000007</v>
      </c>
      <c r="BR225" s="297">
        <v>44570</v>
      </c>
      <c r="BS225" s="297">
        <v>8450.0000000000073</v>
      </c>
      <c r="BT225" s="302">
        <v>1.1895894099169846</v>
      </c>
      <c r="BU225" s="306">
        <v>47200</v>
      </c>
      <c r="BV225" s="297">
        <v>5820.0000000000073</v>
      </c>
      <c r="BW225" s="311">
        <v>1.1233050847457628</v>
      </c>
      <c r="BY225" s="352">
        <v>219</v>
      </c>
      <c r="BZ225" s="289">
        <v>50700</v>
      </c>
      <c r="CA225" s="289">
        <v>55770.000000000007</v>
      </c>
      <c r="CB225" s="297">
        <v>44800</v>
      </c>
      <c r="CC225" s="297">
        <v>10970.000000000007</v>
      </c>
      <c r="CD225" s="302">
        <v>1.2448660714285715</v>
      </c>
      <c r="CE225" s="306">
        <v>47430</v>
      </c>
      <c r="CF225" s="297">
        <v>8340.0000000000073</v>
      </c>
      <c r="CG225" s="311">
        <v>1.1758380771663506</v>
      </c>
    </row>
    <row r="226" spans="5:85">
      <c r="E226" s="289">
        <v>46970</v>
      </c>
      <c r="G226" s="352">
        <v>220</v>
      </c>
      <c r="H226" s="289">
        <v>42700</v>
      </c>
      <c r="I226" s="289">
        <v>46970.000000000007</v>
      </c>
      <c r="J226" s="297">
        <v>41850</v>
      </c>
      <c r="K226" s="297">
        <v>5120.0000000000073</v>
      </c>
      <c r="L226" s="302">
        <v>1.1223416965352451</v>
      </c>
      <c r="M226" s="306">
        <v>44490</v>
      </c>
      <c r="N226" s="297">
        <v>2480.0000000000073</v>
      </c>
      <c r="O226" s="311">
        <v>1.0557428635648463</v>
      </c>
      <c r="Q226" s="352">
        <v>220</v>
      </c>
      <c r="R226" s="289">
        <v>42700</v>
      </c>
      <c r="S226" s="289">
        <v>46970.000000000007</v>
      </c>
      <c r="T226" s="297">
        <v>41860</v>
      </c>
      <c r="U226" s="297">
        <v>5110.0000000000073</v>
      </c>
      <c r="V226" s="302">
        <v>1.122073578595318</v>
      </c>
      <c r="W226" s="306">
        <v>44500</v>
      </c>
      <c r="X226" s="297">
        <v>2470.0000000000073</v>
      </c>
      <c r="Y226" s="311">
        <v>1.0555056179775282</v>
      </c>
      <c r="AA226" s="352">
        <v>220</v>
      </c>
      <c r="AB226" s="289">
        <v>43400</v>
      </c>
      <c r="AC226" s="289">
        <v>47740.000000000007</v>
      </c>
      <c r="AD226" s="297">
        <v>44180</v>
      </c>
      <c r="AE226" s="297">
        <v>3560.0000000000073</v>
      </c>
      <c r="AF226" s="302">
        <v>1.0805794477138979</v>
      </c>
      <c r="AG226" s="306">
        <v>46820</v>
      </c>
      <c r="AH226" s="297">
        <v>920.00000000000728</v>
      </c>
      <c r="AI226" s="311">
        <v>1.01964972234088</v>
      </c>
      <c r="AK226" s="352">
        <v>220</v>
      </c>
      <c r="AL226" s="289">
        <v>43900</v>
      </c>
      <c r="AM226" s="289">
        <v>48290.000000000007</v>
      </c>
      <c r="AN226" s="297">
        <v>44230</v>
      </c>
      <c r="AO226" s="297">
        <v>4060.0000000000073</v>
      </c>
      <c r="AP226" s="302">
        <v>1.0917929007461</v>
      </c>
      <c r="AQ226" s="306">
        <v>46870</v>
      </c>
      <c r="AR226" s="297">
        <v>1420.0000000000073</v>
      </c>
      <c r="AS226" s="311">
        <v>1.03029656496693</v>
      </c>
      <c r="AU226" s="352">
        <v>220</v>
      </c>
      <c r="AV226" s="289">
        <v>44900</v>
      </c>
      <c r="AW226" s="289">
        <v>49390.000000000007</v>
      </c>
      <c r="AX226" s="297">
        <v>44250</v>
      </c>
      <c r="AY226" s="297">
        <v>5140.0000000000073</v>
      </c>
      <c r="AZ226" s="302">
        <v>1.1161581920903956</v>
      </c>
      <c r="BA226" s="306">
        <v>46890</v>
      </c>
      <c r="BB226" s="297">
        <v>2500.0000000000073</v>
      </c>
      <c r="BC226" s="311">
        <v>1.053316272126253</v>
      </c>
      <c r="BE226" s="352">
        <v>220</v>
      </c>
      <c r="BF226" s="289">
        <v>45900</v>
      </c>
      <c r="BG226" s="289">
        <v>50490.000000000007</v>
      </c>
      <c r="BH226" s="297">
        <v>44390</v>
      </c>
      <c r="BI226" s="297">
        <v>6100.0000000000073</v>
      </c>
      <c r="BJ226" s="302">
        <v>1.1374183374633928</v>
      </c>
      <c r="BK226" s="306">
        <v>47030</v>
      </c>
      <c r="BL226" s="297">
        <v>3460.0000000000073</v>
      </c>
      <c r="BM226" s="311">
        <v>1.0735700616627686</v>
      </c>
      <c r="BO226" s="352">
        <v>220</v>
      </c>
      <c r="BP226" s="289">
        <v>48400</v>
      </c>
      <c r="BQ226" s="289">
        <v>53240.000000000007</v>
      </c>
      <c r="BR226" s="297">
        <v>44780</v>
      </c>
      <c r="BS226" s="297">
        <v>8460.0000000000073</v>
      </c>
      <c r="BT226" s="302">
        <v>1.1889236266190266</v>
      </c>
      <c r="BU226" s="306">
        <v>47420</v>
      </c>
      <c r="BV226" s="297">
        <v>5820.0000000000073</v>
      </c>
      <c r="BW226" s="311">
        <v>1.1227330240404894</v>
      </c>
      <c r="BY226" s="352">
        <v>220</v>
      </c>
      <c r="BZ226" s="289">
        <v>50900</v>
      </c>
      <c r="CA226" s="289">
        <v>55990.000000000007</v>
      </c>
      <c r="CB226" s="297">
        <v>45010</v>
      </c>
      <c r="CC226" s="297">
        <v>10980.000000000007</v>
      </c>
      <c r="CD226" s="302">
        <v>1.2439457898244837</v>
      </c>
      <c r="CE226" s="306">
        <v>47650</v>
      </c>
      <c r="CF226" s="297">
        <v>8340.0000000000073</v>
      </c>
      <c r="CG226" s="311">
        <v>1.1750262329485837</v>
      </c>
    </row>
    <row r="227" spans="5:85">
      <c r="E227" s="289">
        <v>47190</v>
      </c>
      <c r="G227" s="352">
        <v>221</v>
      </c>
      <c r="H227" s="289">
        <v>42900</v>
      </c>
      <c r="I227" s="289">
        <v>47190.000000000007</v>
      </c>
      <c r="J227" s="297">
        <v>42050</v>
      </c>
      <c r="K227" s="297">
        <v>5140.0000000000073</v>
      </c>
      <c r="L227" s="302">
        <v>1.1222354340071345</v>
      </c>
      <c r="M227" s="306">
        <v>44700</v>
      </c>
      <c r="N227" s="297">
        <v>2490.0000000000073</v>
      </c>
      <c r="O227" s="311">
        <v>1.0557046979865774</v>
      </c>
      <c r="Q227" s="352">
        <v>221</v>
      </c>
      <c r="R227" s="289">
        <v>42900</v>
      </c>
      <c r="S227" s="289">
        <v>47190.000000000007</v>
      </c>
      <c r="T227" s="297">
        <v>42060</v>
      </c>
      <c r="U227" s="297">
        <v>5130.0000000000073</v>
      </c>
      <c r="V227" s="302">
        <v>1.1219686162624822</v>
      </c>
      <c r="W227" s="306">
        <v>44710</v>
      </c>
      <c r="X227" s="297">
        <v>2480.0000000000073</v>
      </c>
      <c r="Y227" s="311">
        <v>1.0554685752628048</v>
      </c>
      <c r="AA227" s="352">
        <v>221</v>
      </c>
      <c r="AB227" s="289">
        <v>43600</v>
      </c>
      <c r="AC227" s="289">
        <v>47960.000000000007</v>
      </c>
      <c r="AD227" s="297">
        <v>44390</v>
      </c>
      <c r="AE227" s="297">
        <v>3570.0000000000073</v>
      </c>
      <c r="AF227" s="302">
        <v>1.0804235188105431</v>
      </c>
      <c r="AG227" s="306">
        <v>47040</v>
      </c>
      <c r="AH227" s="297">
        <v>920.00000000000728</v>
      </c>
      <c r="AI227" s="311">
        <v>1.0195578231292519</v>
      </c>
      <c r="AK227" s="352">
        <v>221</v>
      </c>
      <c r="AL227" s="289">
        <v>44100</v>
      </c>
      <c r="AM227" s="289">
        <v>48510.000000000007</v>
      </c>
      <c r="AN227" s="297">
        <v>44440</v>
      </c>
      <c r="AO227" s="297">
        <v>4070.0000000000073</v>
      </c>
      <c r="AP227" s="302">
        <v>1.0915841584158417</v>
      </c>
      <c r="AQ227" s="306">
        <v>47090</v>
      </c>
      <c r="AR227" s="297">
        <v>1420.0000000000073</v>
      </c>
      <c r="AS227" s="311">
        <v>1.0301550222977278</v>
      </c>
      <c r="AU227" s="352">
        <v>221</v>
      </c>
      <c r="AV227" s="289">
        <v>45100</v>
      </c>
      <c r="AW227" s="289">
        <v>49610.000000000007</v>
      </c>
      <c r="AX227" s="297">
        <v>44460</v>
      </c>
      <c r="AY227" s="297">
        <v>5150.0000000000073</v>
      </c>
      <c r="AZ227" s="302">
        <v>1.1158344579397212</v>
      </c>
      <c r="BA227" s="306">
        <v>47110</v>
      </c>
      <c r="BB227" s="297">
        <v>2500.0000000000073</v>
      </c>
      <c r="BC227" s="311">
        <v>1.0530672893228616</v>
      </c>
      <c r="BE227" s="352">
        <v>221</v>
      </c>
      <c r="BF227" s="289">
        <v>46100</v>
      </c>
      <c r="BG227" s="289">
        <v>50710.000000000007</v>
      </c>
      <c r="BH227" s="297">
        <v>44600</v>
      </c>
      <c r="BI227" s="297">
        <v>6110.0000000000073</v>
      </c>
      <c r="BJ227" s="302">
        <v>1.1369955156950675</v>
      </c>
      <c r="BK227" s="306">
        <v>47250</v>
      </c>
      <c r="BL227" s="297">
        <v>3460.0000000000073</v>
      </c>
      <c r="BM227" s="311">
        <v>1.0732275132275133</v>
      </c>
      <c r="BO227" s="352">
        <v>221</v>
      </c>
      <c r="BP227" s="289">
        <v>48600</v>
      </c>
      <c r="BQ227" s="289">
        <v>53460.000000000007</v>
      </c>
      <c r="BR227" s="297">
        <v>44990</v>
      </c>
      <c r="BS227" s="297">
        <v>8470.0000000000073</v>
      </c>
      <c r="BT227" s="302">
        <v>1.1882640586797069</v>
      </c>
      <c r="BU227" s="306">
        <v>47640</v>
      </c>
      <c r="BV227" s="297">
        <v>5820.0000000000073</v>
      </c>
      <c r="BW227" s="311">
        <v>1.1221662468513856</v>
      </c>
      <c r="BY227" s="352">
        <v>221</v>
      </c>
      <c r="BZ227" s="289">
        <v>51100</v>
      </c>
      <c r="CA227" s="289">
        <v>56210.000000000007</v>
      </c>
      <c r="CB227" s="297">
        <v>45220</v>
      </c>
      <c r="CC227" s="297">
        <v>10990.000000000007</v>
      </c>
      <c r="CD227" s="302">
        <v>1.2430340557275543</v>
      </c>
      <c r="CE227" s="306">
        <v>47870</v>
      </c>
      <c r="CF227" s="297">
        <v>8340.0000000000073</v>
      </c>
      <c r="CG227" s="311">
        <v>1.1742218508460416</v>
      </c>
    </row>
    <row r="228" spans="5:85">
      <c r="E228" s="289">
        <v>47410</v>
      </c>
      <c r="G228" s="352">
        <v>222</v>
      </c>
      <c r="H228" s="289">
        <v>43100</v>
      </c>
      <c r="I228" s="289">
        <v>47410.000000000007</v>
      </c>
      <c r="J228" s="297">
        <v>42250</v>
      </c>
      <c r="K228" s="297">
        <v>5160.0000000000073</v>
      </c>
      <c r="L228" s="302">
        <v>1.1221301775147932</v>
      </c>
      <c r="M228" s="306">
        <v>44910</v>
      </c>
      <c r="N228" s="297">
        <v>2500.0000000000073</v>
      </c>
      <c r="O228" s="311">
        <v>1.0556668893342243</v>
      </c>
      <c r="Q228" s="352">
        <v>222</v>
      </c>
      <c r="R228" s="289">
        <v>43100</v>
      </c>
      <c r="S228" s="289">
        <v>47410.000000000007</v>
      </c>
      <c r="T228" s="297">
        <v>42260</v>
      </c>
      <c r="U228" s="297">
        <v>5150.0000000000073</v>
      </c>
      <c r="V228" s="302">
        <v>1.121864647420729</v>
      </c>
      <c r="W228" s="306">
        <v>44920</v>
      </c>
      <c r="X228" s="297">
        <v>2490.0000000000073</v>
      </c>
      <c r="Y228" s="311">
        <v>1.055431878895815</v>
      </c>
      <c r="AA228" s="352">
        <v>222</v>
      </c>
      <c r="AB228" s="289">
        <v>43800</v>
      </c>
      <c r="AC228" s="289">
        <v>48180.000000000007</v>
      </c>
      <c r="AD228" s="297">
        <v>44600</v>
      </c>
      <c r="AE228" s="297">
        <v>3580.0000000000073</v>
      </c>
      <c r="AF228" s="302">
        <v>1.0802690582959642</v>
      </c>
      <c r="AG228" s="306">
        <v>47260</v>
      </c>
      <c r="AH228" s="297">
        <v>920.00000000000728</v>
      </c>
      <c r="AI228" s="311">
        <v>1.0194667795175625</v>
      </c>
      <c r="AK228" s="352">
        <v>222</v>
      </c>
      <c r="AL228" s="289">
        <v>44300</v>
      </c>
      <c r="AM228" s="289">
        <v>48730.000000000007</v>
      </c>
      <c r="AN228" s="297">
        <v>44640</v>
      </c>
      <c r="AO228" s="297">
        <v>4090.0000000000073</v>
      </c>
      <c r="AP228" s="302">
        <v>1.0916218637992834</v>
      </c>
      <c r="AQ228" s="306">
        <v>47310</v>
      </c>
      <c r="AR228" s="297">
        <v>1420.0000000000073</v>
      </c>
      <c r="AS228" s="311">
        <v>1.0300147960262103</v>
      </c>
      <c r="AU228" s="352">
        <v>222</v>
      </c>
      <c r="AV228" s="289">
        <v>45300</v>
      </c>
      <c r="AW228" s="289">
        <v>49830.000000000007</v>
      </c>
      <c r="AX228" s="297">
        <v>44670</v>
      </c>
      <c r="AY228" s="297">
        <v>5160.0000000000073</v>
      </c>
      <c r="AZ228" s="302">
        <v>1.1155137676292814</v>
      </c>
      <c r="BA228" s="306">
        <v>47330</v>
      </c>
      <c r="BB228" s="297">
        <v>2500.0000000000073</v>
      </c>
      <c r="BC228" s="311">
        <v>1.0528206211705051</v>
      </c>
      <c r="BE228" s="352">
        <v>222</v>
      </c>
      <c r="BF228" s="289">
        <v>46300</v>
      </c>
      <c r="BG228" s="289">
        <v>50930.000000000007</v>
      </c>
      <c r="BH228" s="297">
        <v>44810</v>
      </c>
      <c r="BI228" s="297">
        <v>6120.0000000000073</v>
      </c>
      <c r="BJ228" s="302">
        <v>1.1365766569962064</v>
      </c>
      <c r="BK228" s="306">
        <v>47470</v>
      </c>
      <c r="BL228" s="297">
        <v>3460.0000000000073</v>
      </c>
      <c r="BM228" s="311">
        <v>1.0728881398778176</v>
      </c>
      <c r="BO228" s="352">
        <v>222</v>
      </c>
      <c r="BP228" s="289">
        <v>48800</v>
      </c>
      <c r="BQ228" s="289">
        <v>53680.000000000007</v>
      </c>
      <c r="BR228" s="297">
        <v>45190</v>
      </c>
      <c r="BS228" s="297">
        <v>8490.0000000000073</v>
      </c>
      <c r="BT228" s="302">
        <v>1.1878734233237445</v>
      </c>
      <c r="BU228" s="306">
        <v>47860</v>
      </c>
      <c r="BV228" s="297">
        <v>5820.0000000000073</v>
      </c>
      <c r="BW228" s="311">
        <v>1.1216046803175932</v>
      </c>
      <c r="BY228" s="352">
        <v>222</v>
      </c>
      <c r="BZ228" s="289">
        <v>51300</v>
      </c>
      <c r="CA228" s="289">
        <v>56430.000000000007</v>
      </c>
      <c r="CB228" s="297">
        <v>45430</v>
      </c>
      <c r="CC228" s="297">
        <v>11000.000000000007</v>
      </c>
      <c r="CD228" s="302">
        <v>1.242130750605327</v>
      </c>
      <c r="CE228" s="306">
        <v>48090</v>
      </c>
      <c r="CF228" s="297">
        <v>8340.0000000000073</v>
      </c>
      <c r="CG228" s="311">
        <v>1.1734248284466626</v>
      </c>
    </row>
    <row r="229" spans="5:85">
      <c r="E229" s="289">
        <v>47630</v>
      </c>
      <c r="G229" s="352">
        <v>223</v>
      </c>
      <c r="H229" s="289">
        <v>43300</v>
      </c>
      <c r="I229" s="289">
        <v>47630.000000000007</v>
      </c>
      <c r="J229" s="297">
        <v>42440</v>
      </c>
      <c r="K229" s="297">
        <v>5190.0000000000073</v>
      </c>
      <c r="L229" s="302">
        <v>1.1222902921771916</v>
      </c>
      <c r="M229" s="306">
        <v>45120</v>
      </c>
      <c r="N229" s="297">
        <v>2510.0000000000073</v>
      </c>
      <c r="O229" s="311">
        <v>1.0556294326241136</v>
      </c>
      <c r="Q229" s="352">
        <v>223</v>
      </c>
      <c r="R229" s="289">
        <v>43300</v>
      </c>
      <c r="S229" s="289">
        <v>47630.000000000007</v>
      </c>
      <c r="T229" s="297">
        <v>42460</v>
      </c>
      <c r="U229" s="297">
        <v>5170.0000000000073</v>
      </c>
      <c r="V229" s="302">
        <v>1.1217616580310883</v>
      </c>
      <c r="W229" s="306">
        <v>45130</v>
      </c>
      <c r="X229" s="297">
        <v>2500.0000000000073</v>
      </c>
      <c r="Y229" s="311">
        <v>1.0553955240416575</v>
      </c>
      <c r="AA229" s="352">
        <v>223</v>
      </c>
      <c r="AB229" s="289">
        <v>44000</v>
      </c>
      <c r="AC229" s="289">
        <v>48400.000000000007</v>
      </c>
      <c r="AD229" s="297">
        <v>44810</v>
      </c>
      <c r="AE229" s="297">
        <v>3590.0000000000073</v>
      </c>
      <c r="AF229" s="302">
        <v>1.0801160455255525</v>
      </c>
      <c r="AG229" s="306">
        <v>47480</v>
      </c>
      <c r="AH229" s="297">
        <v>920.00000000000728</v>
      </c>
      <c r="AI229" s="311">
        <v>1.0193765796124685</v>
      </c>
      <c r="AK229" s="352">
        <v>223</v>
      </c>
      <c r="AL229" s="289">
        <v>44500</v>
      </c>
      <c r="AM229" s="289">
        <v>48950.000000000007</v>
      </c>
      <c r="AN229" s="297">
        <v>44850</v>
      </c>
      <c r="AO229" s="297">
        <v>4100.0000000000073</v>
      </c>
      <c r="AP229" s="302">
        <v>1.0914158305462656</v>
      </c>
      <c r="AQ229" s="306">
        <v>47530</v>
      </c>
      <c r="AR229" s="297">
        <v>1420.0000000000073</v>
      </c>
      <c r="AS229" s="311">
        <v>1.0298758678729225</v>
      </c>
      <c r="AU229" s="352">
        <v>223</v>
      </c>
      <c r="AV229" s="289">
        <v>45500</v>
      </c>
      <c r="AW229" s="289">
        <v>50050.000000000007</v>
      </c>
      <c r="AX229" s="297">
        <v>44880</v>
      </c>
      <c r="AY229" s="297">
        <v>5170.0000000000073</v>
      </c>
      <c r="AZ229" s="302">
        <v>1.1151960784313728</v>
      </c>
      <c r="BA229" s="306">
        <v>47550</v>
      </c>
      <c r="BB229" s="297">
        <v>2500.0000000000073</v>
      </c>
      <c r="BC229" s="311">
        <v>1.0525762355415353</v>
      </c>
      <c r="BE229" s="352">
        <v>223</v>
      </c>
      <c r="BF229" s="289">
        <v>46500</v>
      </c>
      <c r="BG229" s="289">
        <v>51150.000000000007</v>
      </c>
      <c r="BH229" s="297">
        <v>45020</v>
      </c>
      <c r="BI229" s="297">
        <v>6130.0000000000073</v>
      </c>
      <c r="BJ229" s="302">
        <v>1.1361617059084852</v>
      </c>
      <c r="BK229" s="306">
        <v>47690</v>
      </c>
      <c r="BL229" s="297">
        <v>3460.0000000000073</v>
      </c>
      <c r="BM229" s="311">
        <v>1.0725518976724682</v>
      </c>
      <c r="BO229" s="352">
        <v>223</v>
      </c>
      <c r="BP229" s="289">
        <v>49000</v>
      </c>
      <c r="BQ229" s="289">
        <v>53900.000000000007</v>
      </c>
      <c r="BR229" s="297">
        <v>45400</v>
      </c>
      <c r="BS229" s="297">
        <v>8500.0000000000073</v>
      </c>
      <c r="BT229" s="302">
        <v>1.1872246696035245</v>
      </c>
      <c r="BU229" s="306">
        <v>48080</v>
      </c>
      <c r="BV229" s="297">
        <v>5820.0000000000073</v>
      </c>
      <c r="BW229" s="311">
        <v>1.1210482529118138</v>
      </c>
      <c r="BY229" s="352">
        <v>223</v>
      </c>
      <c r="BZ229" s="289">
        <v>51500</v>
      </c>
      <c r="CA229" s="289">
        <v>56650.000000000007</v>
      </c>
      <c r="CB229" s="297">
        <v>45630</v>
      </c>
      <c r="CC229" s="297">
        <v>11020.000000000007</v>
      </c>
      <c r="CD229" s="302">
        <v>1.2415077799693186</v>
      </c>
      <c r="CE229" s="306">
        <v>48310</v>
      </c>
      <c r="CF229" s="297">
        <v>8340.0000000000073</v>
      </c>
      <c r="CG229" s="311">
        <v>1.1726350652038917</v>
      </c>
    </row>
    <row r="230" spans="5:85">
      <c r="E230" s="289">
        <v>47850</v>
      </c>
      <c r="G230" s="352">
        <v>224</v>
      </c>
      <c r="H230" s="289">
        <v>43500</v>
      </c>
      <c r="I230" s="289">
        <v>47850.000000000007</v>
      </c>
      <c r="J230" s="297">
        <v>42640</v>
      </c>
      <c r="K230" s="297">
        <v>5210.0000000000073</v>
      </c>
      <c r="L230" s="302">
        <v>1.1221857410881804</v>
      </c>
      <c r="M230" s="306">
        <v>45330</v>
      </c>
      <c r="N230" s="297">
        <v>2520.0000000000073</v>
      </c>
      <c r="O230" s="311">
        <v>1.055592322964924</v>
      </c>
      <c r="Q230" s="352">
        <v>224</v>
      </c>
      <c r="R230" s="289">
        <v>43500</v>
      </c>
      <c r="S230" s="289">
        <v>47850.000000000007</v>
      </c>
      <c r="T230" s="297">
        <v>42650</v>
      </c>
      <c r="U230" s="297">
        <v>5200.0000000000073</v>
      </c>
      <c r="V230" s="302">
        <v>1.1219226260257915</v>
      </c>
      <c r="W230" s="306">
        <v>45340</v>
      </c>
      <c r="X230" s="297">
        <v>2510.0000000000073</v>
      </c>
      <c r="Y230" s="311">
        <v>1.0553595059550067</v>
      </c>
      <c r="AA230" s="352">
        <v>224</v>
      </c>
      <c r="AB230" s="289">
        <v>44200</v>
      </c>
      <c r="AC230" s="289">
        <v>48620.000000000007</v>
      </c>
      <c r="AD230" s="297">
        <v>45020</v>
      </c>
      <c r="AE230" s="297">
        <v>3600.0000000000073</v>
      </c>
      <c r="AF230" s="302">
        <v>1.0799644602398935</v>
      </c>
      <c r="AG230" s="306">
        <v>47700</v>
      </c>
      <c r="AH230" s="297">
        <v>920.00000000000728</v>
      </c>
      <c r="AI230" s="311">
        <v>1.019287211740042</v>
      </c>
      <c r="AK230" s="352">
        <v>224</v>
      </c>
      <c r="AL230" s="289">
        <v>44700</v>
      </c>
      <c r="AM230" s="289">
        <v>49170.000000000007</v>
      </c>
      <c r="AN230" s="297">
        <v>45060</v>
      </c>
      <c r="AO230" s="297">
        <v>4110.0000000000073</v>
      </c>
      <c r="AP230" s="302">
        <v>1.0912117177097205</v>
      </c>
      <c r="AQ230" s="306">
        <v>47750</v>
      </c>
      <c r="AR230" s="297">
        <v>1420.0000000000073</v>
      </c>
      <c r="AS230" s="311">
        <v>1.029738219895288</v>
      </c>
      <c r="AU230" s="352">
        <v>224</v>
      </c>
      <c r="AV230" s="289">
        <v>45700</v>
      </c>
      <c r="AW230" s="289">
        <v>50270.000000000007</v>
      </c>
      <c r="AX230" s="297">
        <v>45080</v>
      </c>
      <c r="AY230" s="297">
        <v>5190.0000000000073</v>
      </c>
      <c r="AZ230" s="302">
        <v>1.1151286601597161</v>
      </c>
      <c r="BA230" s="306">
        <v>47770</v>
      </c>
      <c r="BB230" s="297">
        <v>2500.0000000000073</v>
      </c>
      <c r="BC230" s="311">
        <v>1.0523341009001468</v>
      </c>
      <c r="BE230" s="352">
        <v>224</v>
      </c>
      <c r="BF230" s="289">
        <v>46700</v>
      </c>
      <c r="BG230" s="289">
        <v>51370.000000000007</v>
      </c>
      <c r="BH230" s="297">
        <v>45230</v>
      </c>
      <c r="BI230" s="297">
        <v>6140.0000000000073</v>
      </c>
      <c r="BJ230" s="302">
        <v>1.1357506080035376</v>
      </c>
      <c r="BK230" s="306">
        <v>47910</v>
      </c>
      <c r="BL230" s="297">
        <v>3460.0000000000073</v>
      </c>
      <c r="BM230" s="311">
        <v>1.0722187434773536</v>
      </c>
      <c r="BO230" s="352">
        <v>224</v>
      </c>
      <c r="BP230" s="289">
        <v>49200</v>
      </c>
      <c r="BQ230" s="289">
        <v>54120.000000000007</v>
      </c>
      <c r="BR230" s="297">
        <v>45610</v>
      </c>
      <c r="BS230" s="297">
        <v>8510.0000000000073</v>
      </c>
      <c r="BT230" s="302">
        <v>1.1865818899364176</v>
      </c>
      <c r="BU230" s="306">
        <v>48300</v>
      </c>
      <c r="BV230" s="297">
        <v>5820.0000000000073</v>
      </c>
      <c r="BW230" s="311">
        <v>1.120496894409938</v>
      </c>
      <c r="BY230" s="352">
        <v>224</v>
      </c>
      <c r="BZ230" s="289">
        <v>51700</v>
      </c>
      <c r="CA230" s="289">
        <v>56870.000000000007</v>
      </c>
      <c r="CB230" s="297">
        <v>45840</v>
      </c>
      <c r="CC230" s="297">
        <v>11030.000000000007</v>
      </c>
      <c r="CD230" s="302">
        <v>1.2406195462478187</v>
      </c>
      <c r="CE230" s="306">
        <v>48530</v>
      </c>
      <c r="CF230" s="297">
        <v>8340.0000000000073</v>
      </c>
      <c r="CG230" s="311">
        <v>1.1718524623943953</v>
      </c>
    </row>
    <row r="231" spans="5:85">
      <c r="E231" s="289">
        <v>48070</v>
      </c>
      <c r="G231" s="352">
        <v>225</v>
      </c>
      <c r="H231" s="289">
        <v>43700</v>
      </c>
      <c r="I231" s="289">
        <v>48070.000000000007</v>
      </c>
      <c r="J231" s="297">
        <v>42840</v>
      </c>
      <c r="K231" s="297">
        <v>5230.0000000000073</v>
      </c>
      <c r="L231" s="302">
        <v>1.1220821661998135</v>
      </c>
      <c r="M231" s="306">
        <v>45540</v>
      </c>
      <c r="N231" s="297">
        <v>2530.0000000000073</v>
      </c>
      <c r="O231" s="311">
        <v>1.0555555555555558</v>
      </c>
      <c r="Q231" s="352">
        <v>225</v>
      </c>
      <c r="R231" s="289">
        <v>43700</v>
      </c>
      <c r="S231" s="289">
        <v>48070.000000000007</v>
      </c>
      <c r="T231" s="297">
        <v>42850</v>
      </c>
      <c r="U231" s="297">
        <v>5220.0000000000073</v>
      </c>
      <c r="V231" s="302">
        <v>1.1218203033838974</v>
      </c>
      <c r="W231" s="306">
        <v>45550</v>
      </c>
      <c r="X231" s="297">
        <v>2520.0000000000073</v>
      </c>
      <c r="Y231" s="311">
        <v>1.0553238199780464</v>
      </c>
      <c r="AA231" s="352">
        <v>225</v>
      </c>
      <c r="AB231" s="289">
        <v>44400</v>
      </c>
      <c r="AC231" s="289">
        <v>48840.000000000007</v>
      </c>
      <c r="AD231" s="297">
        <v>45230</v>
      </c>
      <c r="AE231" s="297">
        <v>3610.0000000000073</v>
      </c>
      <c r="AF231" s="302">
        <v>1.0798142825558259</v>
      </c>
      <c r="AG231" s="306">
        <v>47920</v>
      </c>
      <c r="AH231" s="297">
        <v>920.00000000000728</v>
      </c>
      <c r="AI231" s="311">
        <v>1.0191986644407347</v>
      </c>
      <c r="AK231" s="352">
        <v>225</v>
      </c>
      <c r="AL231" s="289">
        <v>44900</v>
      </c>
      <c r="AM231" s="289">
        <v>49390.000000000007</v>
      </c>
      <c r="AN231" s="297">
        <v>45270</v>
      </c>
      <c r="AO231" s="297">
        <v>4120.0000000000073</v>
      </c>
      <c r="AP231" s="302">
        <v>1.0910094985641707</v>
      </c>
      <c r="AQ231" s="306">
        <v>47970</v>
      </c>
      <c r="AR231" s="297">
        <v>1420.0000000000073</v>
      </c>
      <c r="AS231" s="311">
        <v>1.0296018344798834</v>
      </c>
      <c r="AU231" s="352">
        <v>225</v>
      </c>
      <c r="AV231" s="289">
        <v>45900</v>
      </c>
      <c r="AW231" s="289">
        <v>50490.000000000007</v>
      </c>
      <c r="AX231" s="297">
        <v>45290</v>
      </c>
      <c r="AY231" s="297">
        <v>5200.0000000000073</v>
      </c>
      <c r="AZ231" s="302">
        <v>1.1148156325899758</v>
      </c>
      <c r="BA231" s="306">
        <v>47990</v>
      </c>
      <c r="BB231" s="297">
        <v>2500.0000000000073</v>
      </c>
      <c r="BC231" s="311">
        <v>1.0520941862888102</v>
      </c>
      <c r="BE231" s="352">
        <v>225</v>
      </c>
      <c r="BF231" s="289">
        <v>46900</v>
      </c>
      <c r="BG231" s="289">
        <v>51590.000000000007</v>
      </c>
      <c r="BH231" s="297">
        <v>45440</v>
      </c>
      <c r="BI231" s="297">
        <v>6150.0000000000073</v>
      </c>
      <c r="BJ231" s="302">
        <v>1.135343309859155</v>
      </c>
      <c r="BK231" s="306">
        <v>48130</v>
      </c>
      <c r="BL231" s="297">
        <v>3460.0000000000073</v>
      </c>
      <c r="BM231" s="311">
        <v>1.0718886349470187</v>
      </c>
      <c r="BO231" s="352">
        <v>225</v>
      </c>
      <c r="BP231" s="289">
        <v>49400</v>
      </c>
      <c r="BQ231" s="289">
        <v>54340.000000000007</v>
      </c>
      <c r="BR231" s="297">
        <v>45820</v>
      </c>
      <c r="BS231" s="297">
        <v>8520.0000000000073</v>
      </c>
      <c r="BT231" s="302">
        <v>1.1859450021824531</v>
      </c>
      <c r="BU231" s="306">
        <v>48520</v>
      </c>
      <c r="BV231" s="297">
        <v>5820.0000000000073</v>
      </c>
      <c r="BW231" s="311">
        <v>1.1199505358615005</v>
      </c>
      <c r="BY231" s="352">
        <v>225</v>
      </c>
      <c r="BZ231" s="289">
        <v>51900</v>
      </c>
      <c r="CA231" s="289">
        <v>57090.000000000007</v>
      </c>
      <c r="CB231" s="297">
        <v>46050</v>
      </c>
      <c r="CC231" s="297">
        <v>11040.000000000007</v>
      </c>
      <c r="CD231" s="302">
        <v>1.239739413680782</v>
      </c>
      <c r="CE231" s="306">
        <v>48750</v>
      </c>
      <c r="CF231" s="297">
        <v>8340.0000000000073</v>
      </c>
      <c r="CG231" s="311">
        <v>1.1710769230769231</v>
      </c>
    </row>
    <row r="232" spans="5:85">
      <c r="E232" s="289">
        <v>48290</v>
      </c>
      <c r="G232" s="352">
        <v>226</v>
      </c>
      <c r="H232" s="289">
        <v>43900</v>
      </c>
      <c r="I232" s="289">
        <v>48290.000000000007</v>
      </c>
      <c r="J232" s="297">
        <v>43040</v>
      </c>
      <c r="K232" s="297">
        <v>5250.0000000000073</v>
      </c>
      <c r="L232" s="302">
        <v>1.1219795539033459</v>
      </c>
      <c r="M232" s="306">
        <v>45740</v>
      </c>
      <c r="N232" s="297">
        <v>2550.0000000000073</v>
      </c>
      <c r="O232" s="311">
        <v>1.0557498906864891</v>
      </c>
      <c r="Q232" s="352">
        <v>226</v>
      </c>
      <c r="R232" s="289">
        <v>43900</v>
      </c>
      <c r="S232" s="289">
        <v>48290.000000000007</v>
      </c>
      <c r="T232" s="297">
        <v>43050</v>
      </c>
      <c r="U232" s="297">
        <v>5240.0000000000073</v>
      </c>
      <c r="V232" s="302">
        <v>1.1217189314750291</v>
      </c>
      <c r="W232" s="306">
        <v>45760</v>
      </c>
      <c r="X232" s="297">
        <v>2530.0000000000073</v>
      </c>
      <c r="Y232" s="311">
        <v>1.0552884615384617</v>
      </c>
      <c r="AA232" s="352">
        <v>226</v>
      </c>
      <c r="AB232" s="289">
        <v>44600</v>
      </c>
      <c r="AC232" s="289">
        <v>49060.000000000007</v>
      </c>
      <c r="AD232" s="297">
        <v>45440</v>
      </c>
      <c r="AE232" s="297">
        <v>3620.0000000000073</v>
      </c>
      <c r="AF232" s="302">
        <v>1.0796654929577467</v>
      </c>
      <c r="AG232" s="306">
        <v>48140</v>
      </c>
      <c r="AH232" s="297">
        <v>920.00000000000728</v>
      </c>
      <c r="AI232" s="311">
        <v>1.0191109264644787</v>
      </c>
      <c r="AK232" s="352">
        <v>226</v>
      </c>
      <c r="AL232" s="289">
        <v>45100</v>
      </c>
      <c r="AM232" s="289">
        <v>49610.000000000007</v>
      </c>
      <c r="AN232" s="297">
        <v>45480</v>
      </c>
      <c r="AO232" s="297">
        <v>4130.0000000000073</v>
      </c>
      <c r="AP232" s="302">
        <v>1.0908091468777485</v>
      </c>
      <c r="AQ232" s="306">
        <v>48190</v>
      </c>
      <c r="AR232" s="297">
        <v>1420.0000000000073</v>
      </c>
      <c r="AS232" s="311">
        <v>1.0294666943349244</v>
      </c>
      <c r="AU232" s="352">
        <v>226</v>
      </c>
      <c r="AV232" s="289">
        <v>46100</v>
      </c>
      <c r="AW232" s="289">
        <v>50710.000000000007</v>
      </c>
      <c r="AX232" s="297">
        <v>45500</v>
      </c>
      <c r="AY232" s="297">
        <v>5210.0000000000073</v>
      </c>
      <c r="AZ232" s="302">
        <v>1.1145054945054946</v>
      </c>
      <c r="BA232" s="306">
        <v>48210</v>
      </c>
      <c r="BB232" s="297">
        <v>2500.0000000000073</v>
      </c>
      <c r="BC232" s="311">
        <v>1.05185646131508</v>
      </c>
      <c r="BE232" s="352">
        <v>226</v>
      </c>
      <c r="BF232" s="289">
        <v>47100</v>
      </c>
      <c r="BG232" s="289">
        <v>51810.000000000007</v>
      </c>
      <c r="BH232" s="297">
        <v>45650</v>
      </c>
      <c r="BI232" s="297">
        <v>6160.0000000000073</v>
      </c>
      <c r="BJ232" s="302">
        <v>1.1349397590361447</v>
      </c>
      <c r="BK232" s="306">
        <v>48350</v>
      </c>
      <c r="BL232" s="297">
        <v>3460.0000000000073</v>
      </c>
      <c r="BM232" s="311">
        <v>1.0715615305067219</v>
      </c>
      <c r="BO232" s="352">
        <v>226</v>
      </c>
      <c r="BP232" s="289">
        <v>49600</v>
      </c>
      <c r="BQ232" s="289">
        <v>54560.000000000007</v>
      </c>
      <c r="BR232" s="297">
        <v>46030</v>
      </c>
      <c r="BS232" s="297">
        <v>8530.0000000000073</v>
      </c>
      <c r="BT232" s="302">
        <v>1.1853139257006302</v>
      </c>
      <c r="BU232" s="306">
        <v>48740</v>
      </c>
      <c r="BV232" s="297">
        <v>5820.0000000000073</v>
      </c>
      <c r="BW232" s="311">
        <v>1.1194091095609358</v>
      </c>
      <c r="BY232" s="352">
        <v>226</v>
      </c>
      <c r="BZ232" s="289">
        <v>52100</v>
      </c>
      <c r="CA232" s="289">
        <v>57310.000000000007</v>
      </c>
      <c r="CB232" s="297">
        <v>46260</v>
      </c>
      <c r="CC232" s="297">
        <v>11050.000000000007</v>
      </c>
      <c r="CD232" s="302">
        <v>1.2388672719412022</v>
      </c>
      <c r="CE232" s="306">
        <v>48970</v>
      </c>
      <c r="CF232" s="297">
        <v>8340.0000000000073</v>
      </c>
      <c r="CG232" s="311">
        <v>1.170308352052277</v>
      </c>
    </row>
    <row r="233" spans="5:85">
      <c r="E233" s="289">
        <v>48510</v>
      </c>
      <c r="G233" s="352">
        <v>227</v>
      </c>
      <c r="H233" s="289">
        <v>44100</v>
      </c>
      <c r="I233" s="289">
        <v>48510.000000000007</v>
      </c>
      <c r="J233" s="297">
        <v>43240</v>
      </c>
      <c r="K233" s="297">
        <v>5270.0000000000073</v>
      </c>
      <c r="L233" s="302">
        <v>1.1218778908418132</v>
      </c>
      <c r="M233" s="306">
        <v>45950</v>
      </c>
      <c r="N233" s="297">
        <v>2560.0000000000073</v>
      </c>
      <c r="O233" s="311">
        <v>1.0557127312295975</v>
      </c>
      <c r="Q233" s="352">
        <v>227</v>
      </c>
      <c r="R233" s="289">
        <v>44100</v>
      </c>
      <c r="S233" s="289">
        <v>48510.000000000007</v>
      </c>
      <c r="T233" s="297">
        <v>43250</v>
      </c>
      <c r="U233" s="297">
        <v>5260.0000000000073</v>
      </c>
      <c r="V233" s="302">
        <v>1.1216184971098269</v>
      </c>
      <c r="W233" s="306">
        <v>45960</v>
      </c>
      <c r="X233" s="297">
        <v>2550.0000000000073</v>
      </c>
      <c r="Y233" s="311">
        <v>1.0554830287206267</v>
      </c>
      <c r="AA233" s="352">
        <v>227</v>
      </c>
      <c r="AB233" s="289">
        <v>44800</v>
      </c>
      <c r="AC233" s="289">
        <v>49280.000000000007</v>
      </c>
      <c r="AD233" s="297">
        <v>45650</v>
      </c>
      <c r="AE233" s="297">
        <v>3630.0000000000073</v>
      </c>
      <c r="AF233" s="302">
        <v>1.0795180722891569</v>
      </c>
      <c r="AG233" s="306">
        <v>48360</v>
      </c>
      <c r="AH233" s="297">
        <v>920.00000000000728</v>
      </c>
      <c r="AI233" s="311">
        <v>1.0190239867659223</v>
      </c>
      <c r="AK233" s="352">
        <v>227</v>
      </c>
      <c r="AL233" s="289">
        <v>45300</v>
      </c>
      <c r="AM233" s="289">
        <v>49830.000000000007</v>
      </c>
      <c r="AN233" s="297">
        <v>45690</v>
      </c>
      <c r="AO233" s="297">
        <v>4140.0000000000073</v>
      </c>
      <c r="AP233" s="302">
        <v>1.0906106369008537</v>
      </c>
      <c r="AQ233" s="306">
        <v>48410</v>
      </c>
      <c r="AR233" s="297">
        <v>1420.0000000000073</v>
      </c>
      <c r="AS233" s="311">
        <v>1.0293327824829581</v>
      </c>
      <c r="AU233" s="352">
        <v>227</v>
      </c>
      <c r="AV233" s="289">
        <v>46300</v>
      </c>
      <c r="AW233" s="289">
        <v>50930.000000000007</v>
      </c>
      <c r="AX233" s="297">
        <v>45710</v>
      </c>
      <c r="AY233" s="297">
        <v>5220.0000000000073</v>
      </c>
      <c r="AZ233" s="302">
        <v>1.1141982060818203</v>
      </c>
      <c r="BA233" s="306">
        <v>48430</v>
      </c>
      <c r="BB233" s="297">
        <v>2500.0000000000073</v>
      </c>
      <c r="BC233" s="311">
        <v>1.0516208961387572</v>
      </c>
      <c r="BE233" s="352">
        <v>227</v>
      </c>
      <c r="BF233" s="289">
        <v>47300</v>
      </c>
      <c r="BG233" s="289">
        <v>52030.000000000007</v>
      </c>
      <c r="BH233" s="297">
        <v>45850</v>
      </c>
      <c r="BI233" s="297">
        <v>6180.0000000000073</v>
      </c>
      <c r="BJ233" s="302">
        <v>1.1347873500545258</v>
      </c>
      <c r="BK233" s="306">
        <v>48570</v>
      </c>
      <c r="BL233" s="297">
        <v>3460.0000000000073</v>
      </c>
      <c r="BM233" s="311">
        <v>1.0712373893349807</v>
      </c>
      <c r="BO233" s="352">
        <v>227</v>
      </c>
      <c r="BP233" s="289">
        <v>49800</v>
      </c>
      <c r="BQ233" s="289">
        <v>54780.000000000007</v>
      </c>
      <c r="BR233" s="297">
        <v>46240</v>
      </c>
      <c r="BS233" s="297">
        <v>8540.0000000000073</v>
      </c>
      <c r="BT233" s="302">
        <v>1.1846885813148791</v>
      </c>
      <c r="BU233" s="306">
        <v>48960</v>
      </c>
      <c r="BV233" s="297">
        <v>5820.0000000000073</v>
      </c>
      <c r="BW233" s="311">
        <v>1.1188725490196081</v>
      </c>
      <c r="BY233" s="352">
        <v>227</v>
      </c>
      <c r="BZ233" s="289">
        <v>52300</v>
      </c>
      <c r="CA233" s="289">
        <v>57530.000000000007</v>
      </c>
      <c r="CB233" s="297">
        <v>46470</v>
      </c>
      <c r="CC233" s="297">
        <v>11060.000000000007</v>
      </c>
      <c r="CD233" s="302">
        <v>1.2380030126963635</v>
      </c>
      <c r="CE233" s="306">
        <v>49190</v>
      </c>
      <c r="CF233" s="297">
        <v>8340.0000000000073</v>
      </c>
      <c r="CG233" s="311">
        <v>1.1695466558243548</v>
      </c>
    </row>
    <row r="234" spans="5:85">
      <c r="E234" s="289">
        <v>48730</v>
      </c>
      <c r="G234" s="352">
        <v>228</v>
      </c>
      <c r="H234" s="289">
        <v>44300</v>
      </c>
      <c r="I234" s="289">
        <v>48730.000000000007</v>
      </c>
      <c r="J234" s="297">
        <v>43430</v>
      </c>
      <c r="K234" s="297">
        <v>5300.0000000000073</v>
      </c>
      <c r="L234" s="302">
        <v>1.1220354593598896</v>
      </c>
      <c r="M234" s="306">
        <v>46160</v>
      </c>
      <c r="N234" s="297">
        <v>2570.0000000000073</v>
      </c>
      <c r="O234" s="311">
        <v>1.055675909878683</v>
      </c>
      <c r="Q234" s="352">
        <v>228</v>
      </c>
      <c r="R234" s="289">
        <v>44300</v>
      </c>
      <c r="S234" s="289">
        <v>48730.000000000007</v>
      </c>
      <c r="T234" s="297">
        <v>43450</v>
      </c>
      <c r="U234" s="297">
        <v>5280.0000000000073</v>
      </c>
      <c r="V234" s="302">
        <v>1.1215189873417724</v>
      </c>
      <c r="W234" s="306">
        <v>46170</v>
      </c>
      <c r="X234" s="297">
        <v>2560.0000000000073</v>
      </c>
      <c r="Y234" s="311">
        <v>1.0554472601256228</v>
      </c>
      <c r="AA234" s="352">
        <v>228</v>
      </c>
      <c r="AB234" s="289">
        <v>45000</v>
      </c>
      <c r="AC234" s="289">
        <v>49500.000000000007</v>
      </c>
      <c r="AD234" s="297">
        <v>45850</v>
      </c>
      <c r="AE234" s="297">
        <v>3650.0000000000073</v>
      </c>
      <c r="AF234" s="302">
        <v>1.0796074154852782</v>
      </c>
      <c r="AG234" s="306">
        <v>48580</v>
      </c>
      <c r="AH234" s="297">
        <v>920.00000000000728</v>
      </c>
      <c r="AI234" s="311">
        <v>1.0189378344997944</v>
      </c>
      <c r="AK234" s="352">
        <v>228</v>
      </c>
      <c r="AL234" s="289">
        <v>45500</v>
      </c>
      <c r="AM234" s="289">
        <v>50050.000000000007</v>
      </c>
      <c r="AN234" s="297">
        <v>45900</v>
      </c>
      <c r="AO234" s="297">
        <v>4150.0000000000073</v>
      </c>
      <c r="AP234" s="302">
        <v>1.0904139433551199</v>
      </c>
      <c r="AQ234" s="306">
        <v>48630</v>
      </c>
      <c r="AR234" s="297">
        <v>1420.0000000000073</v>
      </c>
      <c r="AS234" s="311">
        <v>1.029200082253753</v>
      </c>
      <c r="AU234" s="352">
        <v>228</v>
      </c>
      <c r="AV234" s="289">
        <v>46500</v>
      </c>
      <c r="AW234" s="289">
        <v>51150.000000000007</v>
      </c>
      <c r="AX234" s="297">
        <v>45920</v>
      </c>
      <c r="AY234" s="297">
        <v>5230.0000000000073</v>
      </c>
      <c r="AZ234" s="302">
        <v>1.1138937282229966</v>
      </c>
      <c r="BA234" s="306">
        <v>48650</v>
      </c>
      <c r="BB234" s="297">
        <v>2500.0000000000073</v>
      </c>
      <c r="BC234" s="311">
        <v>1.0513874614594041</v>
      </c>
      <c r="BE234" s="352">
        <v>228</v>
      </c>
      <c r="BF234" s="289">
        <v>47500</v>
      </c>
      <c r="BG234" s="289">
        <v>52250.000000000007</v>
      </c>
      <c r="BH234" s="297">
        <v>46060</v>
      </c>
      <c r="BI234" s="297">
        <v>6190.0000000000073</v>
      </c>
      <c r="BJ234" s="302">
        <v>1.1343899261832393</v>
      </c>
      <c r="BK234" s="306">
        <v>48790</v>
      </c>
      <c r="BL234" s="297">
        <v>3460.0000000000073</v>
      </c>
      <c r="BM234" s="311">
        <v>1.0709161713465876</v>
      </c>
      <c r="BO234" s="352">
        <v>228</v>
      </c>
      <c r="BP234" s="289">
        <v>50000</v>
      </c>
      <c r="BQ234" s="289">
        <v>55000.000000000007</v>
      </c>
      <c r="BR234" s="297">
        <v>46450</v>
      </c>
      <c r="BS234" s="297">
        <v>8550.0000000000073</v>
      </c>
      <c r="BT234" s="302">
        <v>1.1840688912809474</v>
      </c>
      <c r="BU234" s="306">
        <v>49180</v>
      </c>
      <c r="BV234" s="297">
        <v>5820.0000000000073</v>
      </c>
      <c r="BW234" s="311">
        <v>1.118340788938593</v>
      </c>
      <c r="BY234" s="352">
        <v>228</v>
      </c>
      <c r="BZ234" s="289">
        <v>52500</v>
      </c>
      <c r="CA234" s="289">
        <v>57750.000000000007</v>
      </c>
      <c r="CB234" s="297">
        <v>46680</v>
      </c>
      <c r="CC234" s="297">
        <v>11070.000000000007</v>
      </c>
      <c r="CD234" s="302">
        <v>1.2371465295629822</v>
      </c>
      <c r="CE234" s="306">
        <v>49410</v>
      </c>
      <c r="CF234" s="297">
        <v>8340.0000000000073</v>
      </c>
      <c r="CG234" s="311">
        <v>1.1687917425622345</v>
      </c>
    </row>
    <row r="235" spans="5:85">
      <c r="E235" s="289">
        <v>48950</v>
      </c>
      <c r="G235" s="352">
        <v>229</v>
      </c>
      <c r="H235" s="289">
        <v>44500</v>
      </c>
      <c r="I235" s="289">
        <v>48950.000000000007</v>
      </c>
      <c r="J235" s="297">
        <v>43630</v>
      </c>
      <c r="K235" s="297">
        <v>5320.0000000000073</v>
      </c>
      <c r="L235" s="302">
        <v>1.1219344487737797</v>
      </c>
      <c r="M235" s="306">
        <v>46370</v>
      </c>
      <c r="N235" s="297">
        <v>2580.0000000000073</v>
      </c>
      <c r="O235" s="311">
        <v>1.0556394220401124</v>
      </c>
      <c r="Q235" s="352">
        <v>229</v>
      </c>
      <c r="R235" s="289">
        <v>44500</v>
      </c>
      <c r="S235" s="289">
        <v>48950.000000000007</v>
      </c>
      <c r="T235" s="297">
        <v>43640</v>
      </c>
      <c r="U235" s="297">
        <v>5310.0000000000073</v>
      </c>
      <c r="V235" s="302">
        <v>1.1216773602199819</v>
      </c>
      <c r="W235" s="306">
        <v>46380</v>
      </c>
      <c r="X235" s="297">
        <v>2570.0000000000073</v>
      </c>
      <c r="Y235" s="311">
        <v>1.0554118154376888</v>
      </c>
      <c r="AA235" s="352">
        <v>229</v>
      </c>
      <c r="AB235" s="289">
        <v>45200</v>
      </c>
      <c r="AC235" s="289">
        <v>49720.000000000007</v>
      </c>
      <c r="AD235" s="297">
        <v>46060</v>
      </c>
      <c r="AE235" s="297">
        <v>3660.0000000000073</v>
      </c>
      <c r="AF235" s="302">
        <v>1.0794615718627878</v>
      </c>
      <c r="AG235" s="306">
        <v>48800</v>
      </c>
      <c r="AH235" s="297">
        <v>920.00000000000728</v>
      </c>
      <c r="AI235" s="311">
        <v>1.0188524590163937</v>
      </c>
      <c r="AK235" s="352">
        <v>229</v>
      </c>
      <c r="AL235" s="289">
        <v>45700</v>
      </c>
      <c r="AM235" s="289">
        <v>50270.000000000007</v>
      </c>
      <c r="AN235" s="297">
        <v>46110</v>
      </c>
      <c r="AO235" s="297">
        <v>4160.0000000000073</v>
      </c>
      <c r="AP235" s="302">
        <v>1.0902190414226851</v>
      </c>
      <c r="AQ235" s="306">
        <v>48850</v>
      </c>
      <c r="AR235" s="297">
        <v>1420.0000000000073</v>
      </c>
      <c r="AS235" s="311">
        <v>1.02906857727738</v>
      </c>
      <c r="AU235" s="352">
        <v>229</v>
      </c>
      <c r="AV235" s="289">
        <v>46700</v>
      </c>
      <c r="AW235" s="289">
        <v>51370.000000000007</v>
      </c>
      <c r="AX235" s="297">
        <v>46130</v>
      </c>
      <c r="AY235" s="297">
        <v>5240.0000000000073</v>
      </c>
      <c r="AZ235" s="302">
        <v>1.1135920225449818</v>
      </c>
      <c r="BA235" s="306">
        <v>48870</v>
      </c>
      <c r="BB235" s="297">
        <v>2500.0000000000073</v>
      </c>
      <c r="BC235" s="311">
        <v>1.051156128504195</v>
      </c>
      <c r="BE235" s="352">
        <v>229</v>
      </c>
      <c r="BF235" s="289">
        <v>47700</v>
      </c>
      <c r="BG235" s="289">
        <v>52470.000000000007</v>
      </c>
      <c r="BH235" s="297">
        <v>46270</v>
      </c>
      <c r="BI235" s="297">
        <v>6200.0000000000073</v>
      </c>
      <c r="BJ235" s="302">
        <v>1.133996109790361</v>
      </c>
      <c r="BK235" s="306">
        <v>49010</v>
      </c>
      <c r="BL235" s="297">
        <v>3460.0000000000073</v>
      </c>
      <c r="BM235" s="311">
        <v>1.0705978371760867</v>
      </c>
      <c r="BO235" s="352">
        <v>229</v>
      </c>
      <c r="BP235" s="289">
        <v>50200</v>
      </c>
      <c r="BQ235" s="289">
        <v>55220.000000000007</v>
      </c>
      <c r="BR235" s="297">
        <v>46660</v>
      </c>
      <c r="BS235" s="297">
        <v>8560.0000000000073</v>
      </c>
      <c r="BT235" s="302">
        <v>1.1834547792541794</v>
      </c>
      <c r="BU235" s="306">
        <v>49400</v>
      </c>
      <c r="BV235" s="297">
        <v>5820.0000000000073</v>
      </c>
      <c r="BW235" s="311">
        <v>1.1178137651821864</v>
      </c>
      <c r="BY235" s="352">
        <v>229</v>
      </c>
      <c r="BZ235" s="289">
        <v>52700</v>
      </c>
      <c r="CA235" s="289">
        <v>57970.000000000007</v>
      </c>
      <c r="CB235" s="297">
        <v>46890</v>
      </c>
      <c r="CC235" s="297">
        <v>11080.000000000007</v>
      </c>
      <c r="CD235" s="302">
        <v>1.236297718063553</v>
      </c>
      <c r="CE235" s="306">
        <v>49630</v>
      </c>
      <c r="CF235" s="297">
        <v>8340.0000000000073</v>
      </c>
      <c r="CG235" s="311">
        <v>1.1680435220632683</v>
      </c>
    </row>
    <row r="236" spans="5:85">
      <c r="E236" s="289">
        <v>49170</v>
      </c>
      <c r="G236" s="352">
        <v>230</v>
      </c>
      <c r="H236" s="289">
        <v>44700</v>
      </c>
      <c r="I236" s="289">
        <v>49170.000000000007</v>
      </c>
      <c r="J236" s="297">
        <v>43830</v>
      </c>
      <c r="K236" s="297">
        <v>5340.0000000000073</v>
      </c>
      <c r="L236" s="302">
        <v>1.1218343600273786</v>
      </c>
      <c r="M236" s="306">
        <v>46580</v>
      </c>
      <c r="N236" s="297">
        <v>2590.0000000000073</v>
      </c>
      <c r="O236" s="311">
        <v>1.0556032632030916</v>
      </c>
      <c r="Q236" s="352">
        <v>230</v>
      </c>
      <c r="R236" s="289">
        <v>44700</v>
      </c>
      <c r="S236" s="289">
        <v>49170.000000000007</v>
      </c>
      <c r="T236" s="297">
        <v>43840</v>
      </c>
      <c r="U236" s="297">
        <v>5330.0000000000073</v>
      </c>
      <c r="V236" s="302">
        <v>1.1215784671532849</v>
      </c>
      <c r="W236" s="306">
        <v>46590</v>
      </c>
      <c r="X236" s="297">
        <v>2580.0000000000073</v>
      </c>
      <c r="Y236" s="311">
        <v>1.0553766902768835</v>
      </c>
      <c r="AA236" s="352">
        <v>230</v>
      </c>
      <c r="AB236" s="289">
        <v>45400</v>
      </c>
      <c r="AC236" s="289">
        <v>49940.000000000007</v>
      </c>
      <c r="AD236" s="297">
        <v>46270</v>
      </c>
      <c r="AE236" s="297">
        <v>3670.0000000000073</v>
      </c>
      <c r="AF236" s="302">
        <v>1.0793170520855848</v>
      </c>
      <c r="AG236" s="306">
        <v>49020</v>
      </c>
      <c r="AH236" s="297">
        <v>920.00000000000728</v>
      </c>
      <c r="AI236" s="311">
        <v>1.0187678498572013</v>
      </c>
      <c r="AK236" s="352">
        <v>230</v>
      </c>
      <c r="AL236" s="289">
        <v>45900</v>
      </c>
      <c r="AM236" s="289">
        <v>50490.000000000007</v>
      </c>
      <c r="AN236" s="297">
        <v>46320</v>
      </c>
      <c r="AO236" s="297">
        <v>4170.0000000000073</v>
      </c>
      <c r="AP236" s="302">
        <v>1.0900259067357514</v>
      </c>
      <c r="AQ236" s="306">
        <v>49070</v>
      </c>
      <c r="AR236" s="297">
        <v>1420.0000000000073</v>
      </c>
      <c r="AS236" s="311">
        <v>1.0289382514774812</v>
      </c>
      <c r="AU236" s="352">
        <v>230</v>
      </c>
      <c r="AV236" s="289">
        <v>46900</v>
      </c>
      <c r="AW236" s="289">
        <v>51590.000000000007</v>
      </c>
      <c r="AX236" s="297">
        <v>46340</v>
      </c>
      <c r="AY236" s="297">
        <v>5250.0000000000073</v>
      </c>
      <c r="AZ236" s="302">
        <v>1.1132930513595167</v>
      </c>
      <c r="BA236" s="306">
        <v>49090</v>
      </c>
      <c r="BB236" s="297">
        <v>2500.0000000000073</v>
      </c>
      <c r="BC236" s="311">
        <v>1.0509268690160931</v>
      </c>
      <c r="BE236" s="352">
        <v>230</v>
      </c>
      <c r="BF236" s="289">
        <v>47900</v>
      </c>
      <c r="BG236" s="289">
        <v>52690.000000000007</v>
      </c>
      <c r="BH236" s="297">
        <v>46480</v>
      </c>
      <c r="BI236" s="297">
        <v>6210.0000000000073</v>
      </c>
      <c r="BJ236" s="302">
        <v>1.1336058519793462</v>
      </c>
      <c r="BK236" s="306">
        <v>49230</v>
      </c>
      <c r="BL236" s="297">
        <v>3460.0000000000073</v>
      </c>
      <c r="BM236" s="311">
        <v>1.0702823481616901</v>
      </c>
      <c r="BO236" s="352">
        <v>230</v>
      </c>
      <c r="BP236" s="289">
        <v>50400</v>
      </c>
      <c r="BQ236" s="289">
        <v>55440.000000000007</v>
      </c>
      <c r="BR236" s="297">
        <v>46870</v>
      </c>
      <c r="BS236" s="297">
        <v>8570.0000000000073</v>
      </c>
      <c r="BT236" s="302">
        <v>1.182846170258161</v>
      </c>
      <c r="BU236" s="306">
        <v>49620</v>
      </c>
      <c r="BV236" s="297">
        <v>5820.0000000000073</v>
      </c>
      <c r="BW236" s="311">
        <v>1.1172914147521162</v>
      </c>
      <c r="BY236" s="352">
        <v>230</v>
      </c>
      <c r="BZ236" s="289">
        <v>52900</v>
      </c>
      <c r="CA236" s="289">
        <v>58190.000000000007</v>
      </c>
      <c r="CB236" s="297">
        <v>47100</v>
      </c>
      <c r="CC236" s="297">
        <v>11090.000000000007</v>
      </c>
      <c r="CD236" s="302">
        <v>1.2354564755838642</v>
      </c>
      <c r="CE236" s="306">
        <v>49850</v>
      </c>
      <c r="CF236" s="297">
        <v>8340.0000000000073</v>
      </c>
      <c r="CG236" s="311">
        <v>1.1673019057171516</v>
      </c>
    </row>
    <row r="237" spans="5:85">
      <c r="E237" s="289">
        <v>49390</v>
      </c>
      <c r="G237" s="352">
        <v>231</v>
      </c>
      <c r="H237" s="289">
        <v>44900</v>
      </c>
      <c r="I237" s="289">
        <v>49390.000000000007</v>
      </c>
      <c r="J237" s="297">
        <v>44030</v>
      </c>
      <c r="K237" s="297">
        <v>5360.0000000000073</v>
      </c>
      <c r="L237" s="302">
        <v>1.1217351805587101</v>
      </c>
      <c r="M237" s="306">
        <v>46790</v>
      </c>
      <c r="N237" s="297">
        <v>2600.0000000000073</v>
      </c>
      <c r="O237" s="311">
        <v>1.0555674289378074</v>
      </c>
      <c r="Q237" s="352">
        <v>231</v>
      </c>
      <c r="R237" s="289">
        <v>44900</v>
      </c>
      <c r="S237" s="289">
        <v>49390.000000000007</v>
      </c>
      <c r="T237" s="297">
        <v>44040</v>
      </c>
      <c r="U237" s="297">
        <v>5350.0000000000073</v>
      </c>
      <c r="V237" s="302">
        <v>1.1214804722979113</v>
      </c>
      <c r="W237" s="306">
        <v>46800</v>
      </c>
      <c r="X237" s="297">
        <v>2590.0000000000073</v>
      </c>
      <c r="Y237" s="311">
        <v>1.0553418803418806</v>
      </c>
      <c r="AA237" s="352">
        <v>231</v>
      </c>
      <c r="AB237" s="289">
        <v>45600</v>
      </c>
      <c r="AC237" s="289">
        <v>50160.000000000007</v>
      </c>
      <c r="AD237" s="297">
        <v>46480</v>
      </c>
      <c r="AE237" s="297">
        <v>3680.0000000000073</v>
      </c>
      <c r="AF237" s="302">
        <v>1.0791738382099829</v>
      </c>
      <c r="AG237" s="306">
        <v>49240</v>
      </c>
      <c r="AH237" s="297">
        <v>920.00000000000728</v>
      </c>
      <c r="AI237" s="311">
        <v>1.0186839967506094</v>
      </c>
      <c r="AK237" s="352">
        <v>231</v>
      </c>
      <c r="AL237" s="289">
        <v>46100</v>
      </c>
      <c r="AM237" s="289">
        <v>50710.000000000007</v>
      </c>
      <c r="AN237" s="297">
        <v>46530</v>
      </c>
      <c r="AO237" s="297">
        <v>4180.0000000000073</v>
      </c>
      <c r="AP237" s="302">
        <v>1.0898345153664304</v>
      </c>
      <c r="AQ237" s="306">
        <v>49290</v>
      </c>
      <c r="AR237" s="297">
        <v>1420.0000000000073</v>
      </c>
      <c r="AS237" s="311">
        <v>1.0288090890647192</v>
      </c>
      <c r="AU237" s="352">
        <v>231</v>
      </c>
      <c r="AV237" s="289">
        <v>47100</v>
      </c>
      <c r="AW237" s="289">
        <v>51810.000000000007</v>
      </c>
      <c r="AX237" s="297">
        <v>46550</v>
      </c>
      <c r="AY237" s="297">
        <v>5260.0000000000073</v>
      </c>
      <c r="AZ237" s="302">
        <v>1.112996777658432</v>
      </c>
      <c r="BA237" s="306">
        <v>49310</v>
      </c>
      <c r="BB237" s="297">
        <v>2500.0000000000073</v>
      </c>
      <c r="BC237" s="311">
        <v>1.0506996552423444</v>
      </c>
      <c r="BE237" s="352">
        <v>231</v>
      </c>
      <c r="BF237" s="289">
        <v>48100</v>
      </c>
      <c r="BG237" s="289">
        <v>52910.000000000007</v>
      </c>
      <c r="BH237" s="297">
        <v>46690</v>
      </c>
      <c r="BI237" s="297">
        <v>6220.0000000000073</v>
      </c>
      <c r="BJ237" s="302">
        <v>1.1332191047333477</v>
      </c>
      <c r="BK237" s="306">
        <v>49450</v>
      </c>
      <c r="BL237" s="297">
        <v>3460.0000000000073</v>
      </c>
      <c r="BM237" s="311">
        <v>1.0699696663296261</v>
      </c>
      <c r="BO237" s="352">
        <v>231</v>
      </c>
      <c r="BP237" s="289">
        <v>50600</v>
      </c>
      <c r="BQ237" s="289">
        <v>55660.000000000007</v>
      </c>
      <c r="BR237" s="297">
        <v>47080</v>
      </c>
      <c r="BS237" s="297">
        <v>8580.0000000000073</v>
      </c>
      <c r="BT237" s="302">
        <v>1.1822429906542058</v>
      </c>
      <c r="BU237" s="306">
        <v>49840</v>
      </c>
      <c r="BV237" s="297">
        <v>5820.0000000000073</v>
      </c>
      <c r="BW237" s="311">
        <v>1.11677367576244</v>
      </c>
      <c r="BY237" s="352">
        <v>231</v>
      </c>
      <c r="BZ237" s="289">
        <v>53100</v>
      </c>
      <c r="CA237" s="289">
        <v>58410.000000000007</v>
      </c>
      <c r="CB237" s="297">
        <v>47310</v>
      </c>
      <c r="CC237" s="297">
        <v>11100.000000000007</v>
      </c>
      <c r="CD237" s="302">
        <v>1.2346227013316424</v>
      </c>
      <c r="CE237" s="306">
        <v>50070</v>
      </c>
      <c r="CF237" s="297">
        <v>8340.0000000000073</v>
      </c>
      <c r="CG237" s="311">
        <v>1.1665668064709409</v>
      </c>
    </row>
    <row r="238" spans="5:85">
      <c r="E238" s="289">
        <v>49610</v>
      </c>
      <c r="G238" s="352">
        <v>232</v>
      </c>
      <c r="H238" s="289">
        <v>45100</v>
      </c>
      <c r="I238" s="289">
        <v>49610.000000000007</v>
      </c>
      <c r="J238" s="297">
        <v>44230</v>
      </c>
      <c r="K238" s="297">
        <v>5380.0000000000073</v>
      </c>
      <c r="L238" s="302">
        <v>1.1216368980330094</v>
      </c>
      <c r="M238" s="306">
        <v>47000</v>
      </c>
      <c r="N238" s="297">
        <v>2610.0000000000073</v>
      </c>
      <c r="O238" s="311">
        <v>1.0555319148936171</v>
      </c>
      <c r="Q238" s="352">
        <v>232</v>
      </c>
      <c r="R238" s="289">
        <v>45100</v>
      </c>
      <c r="S238" s="289">
        <v>49610.000000000007</v>
      </c>
      <c r="T238" s="297">
        <v>44240</v>
      </c>
      <c r="U238" s="297">
        <v>5370.0000000000073</v>
      </c>
      <c r="V238" s="302">
        <v>1.1213833634719712</v>
      </c>
      <c r="W238" s="306">
        <v>47010</v>
      </c>
      <c r="X238" s="297">
        <v>2600.0000000000073</v>
      </c>
      <c r="Y238" s="311">
        <v>1.0553073814082112</v>
      </c>
      <c r="AA238" s="352">
        <v>232</v>
      </c>
      <c r="AB238" s="289">
        <v>45800</v>
      </c>
      <c r="AC238" s="289">
        <v>50380.000000000007</v>
      </c>
      <c r="AD238" s="297">
        <v>46690</v>
      </c>
      <c r="AE238" s="297">
        <v>3690.0000000000073</v>
      </c>
      <c r="AF238" s="302">
        <v>1.0790319126151211</v>
      </c>
      <c r="AG238" s="306">
        <v>49460</v>
      </c>
      <c r="AH238" s="297">
        <v>920.00000000000728</v>
      </c>
      <c r="AI238" s="311">
        <v>1.0186008896077641</v>
      </c>
      <c r="AK238" s="352">
        <v>232</v>
      </c>
      <c r="AL238" s="289">
        <v>46300</v>
      </c>
      <c r="AM238" s="289">
        <v>50930.000000000007</v>
      </c>
      <c r="AN238" s="297">
        <v>46730</v>
      </c>
      <c r="AO238" s="297">
        <v>4200.0000000000073</v>
      </c>
      <c r="AP238" s="302">
        <v>1.0898780226835012</v>
      </c>
      <c r="AQ238" s="306">
        <v>49510</v>
      </c>
      <c r="AR238" s="297">
        <v>1420.0000000000073</v>
      </c>
      <c r="AS238" s="311">
        <v>1.028681074530398</v>
      </c>
      <c r="AU238" s="352">
        <v>232</v>
      </c>
      <c r="AV238" s="289">
        <v>47300</v>
      </c>
      <c r="AW238" s="289">
        <v>52030.000000000007</v>
      </c>
      <c r="AX238" s="297">
        <v>46760</v>
      </c>
      <c r="AY238" s="297">
        <v>5270.0000000000073</v>
      </c>
      <c r="AZ238" s="302">
        <v>1.1127031650983747</v>
      </c>
      <c r="BA238" s="306">
        <v>49530</v>
      </c>
      <c r="BB238" s="297">
        <v>2500.0000000000073</v>
      </c>
      <c r="BC238" s="311">
        <v>1.0504744599232789</v>
      </c>
      <c r="BE238" s="352">
        <v>232</v>
      </c>
      <c r="BF238" s="289">
        <v>48300</v>
      </c>
      <c r="BG238" s="289">
        <v>53130.000000000007</v>
      </c>
      <c r="BH238" s="297">
        <v>46900</v>
      </c>
      <c r="BI238" s="297">
        <v>6230.0000000000073</v>
      </c>
      <c r="BJ238" s="302">
        <v>1.1328358208955225</v>
      </c>
      <c r="BK238" s="306">
        <v>49670</v>
      </c>
      <c r="BL238" s="297">
        <v>3460.0000000000073</v>
      </c>
      <c r="BM238" s="311">
        <v>1.0696597543789008</v>
      </c>
      <c r="BO238" s="352">
        <v>232</v>
      </c>
      <c r="BP238" s="289">
        <v>50800</v>
      </c>
      <c r="BQ238" s="289">
        <v>55880.000000000007</v>
      </c>
      <c r="BR238" s="297">
        <v>47280</v>
      </c>
      <c r="BS238" s="297">
        <v>8600.0000000000073</v>
      </c>
      <c r="BT238" s="302">
        <v>1.181895093062606</v>
      </c>
      <c r="BU238" s="306">
        <v>50060</v>
      </c>
      <c r="BV238" s="297">
        <v>5820.0000000000073</v>
      </c>
      <c r="BW238" s="311">
        <v>1.1162604874151021</v>
      </c>
      <c r="BY238" s="352">
        <v>232</v>
      </c>
      <c r="BZ238" s="289">
        <v>53300</v>
      </c>
      <c r="CA238" s="289">
        <v>58630.000000000007</v>
      </c>
      <c r="CB238" s="297">
        <v>47520</v>
      </c>
      <c r="CC238" s="297">
        <v>11110.000000000007</v>
      </c>
      <c r="CD238" s="302">
        <v>1.2337962962962965</v>
      </c>
      <c r="CE238" s="306">
        <v>50290</v>
      </c>
      <c r="CF238" s="297">
        <v>8340.0000000000073</v>
      </c>
      <c r="CG238" s="311">
        <v>1.1658381387949892</v>
      </c>
    </row>
    <row r="239" spans="5:85">
      <c r="E239" s="289">
        <v>49830</v>
      </c>
      <c r="G239" s="352">
        <v>233</v>
      </c>
      <c r="H239" s="289">
        <v>45300</v>
      </c>
      <c r="I239" s="289">
        <v>49830.000000000007</v>
      </c>
      <c r="J239" s="297">
        <v>44420</v>
      </c>
      <c r="K239" s="297">
        <v>5410.0000000000073</v>
      </c>
      <c r="L239" s="302">
        <v>1.1217919855920757</v>
      </c>
      <c r="M239" s="306">
        <v>47210</v>
      </c>
      <c r="N239" s="297">
        <v>2620.0000000000073</v>
      </c>
      <c r="O239" s="311">
        <v>1.0554967167972888</v>
      </c>
      <c r="Q239" s="352">
        <v>233</v>
      </c>
      <c r="R239" s="289">
        <v>45300</v>
      </c>
      <c r="S239" s="289">
        <v>49830.000000000007</v>
      </c>
      <c r="T239" s="297">
        <v>44440</v>
      </c>
      <c r="U239" s="297">
        <v>5390.0000000000073</v>
      </c>
      <c r="V239" s="302">
        <v>1.1212871287128714</v>
      </c>
      <c r="W239" s="306">
        <v>47220</v>
      </c>
      <c r="X239" s="297">
        <v>2610.0000000000073</v>
      </c>
      <c r="Y239" s="311">
        <v>1.0552731893265568</v>
      </c>
      <c r="AA239" s="352">
        <v>233</v>
      </c>
      <c r="AB239" s="289">
        <v>46000</v>
      </c>
      <c r="AC239" s="289">
        <v>50600.000000000007</v>
      </c>
      <c r="AD239" s="297">
        <v>46900</v>
      </c>
      <c r="AE239" s="297">
        <v>3700.0000000000073</v>
      </c>
      <c r="AF239" s="302">
        <v>1.0788912579957357</v>
      </c>
      <c r="AG239" s="306">
        <v>49680</v>
      </c>
      <c r="AH239" s="297">
        <v>920.00000000000728</v>
      </c>
      <c r="AI239" s="311">
        <v>1.0185185185185186</v>
      </c>
      <c r="AK239" s="352">
        <v>233</v>
      </c>
      <c r="AL239" s="289">
        <v>46500</v>
      </c>
      <c r="AM239" s="289">
        <v>51150.000000000007</v>
      </c>
      <c r="AN239" s="297">
        <v>46940</v>
      </c>
      <c r="AO239" s="297">
        <v>4210.0000000000073</v>
      </c>
      <c r="AP239" s="302">
        <v>1.0896889646357053</v>
      </c>
      <c r="AQ239" s="306">
        <v>49730</v>
      </c>
      <c r="AR239" s="297">
        <v>1420.0000000000073</v>
      </c>
      <c r="AS239" s="311">
        <v>1.0285541926402575</v>
      </c>
      <c r="AU239" s="352">
        <v>233</v>
      </c>
      <c r="AV239" s="289">
        <v>47500</v>
      </c>
      <c r="AW239" s="289">
        <v>52250.000000000007</v>
      </c>
      <c r="AX239" s="297">
        <v>46970</v>
      </c>
      <c r="AY239" s="297">
        <v>5280.0000000000073</v>
      </c>
      <c r="AZ239" s="302">
        <v>1.1124121779859486</v>
      </c>
      <c r="BA239" s="306">
        <v>49750</v>
      </c>
      <c r="BB239" s="297">
        <v>2500.0000000000073</v>
      </c>
      <c r="BC239" s="311">
        <v>1.0502512562814073</v>
      </c>
      <c r="BE239" s="352">
        <v>233</v>
      </c>
      <c r="BF239" s="289">
        <v>48500</v>
      </c>
      <c r="BG239" s="289">
        <v>53350.000000000007</v>
      </c>
      <c r="BH239" s="297">
        <v>47110</v>
      </c>
      <c r="BI239" s="297">
        <v>6240.0000000000073</v>
      </c>
      <c r="BJ239" s="302">
        <v>1.1324559541498622</v>
      </c>
      <c r="BK239" s="306">
        <v>49890</v>
      </c>
      <c r="BL239" s="297">
        <v>3460.0000000000073</v>
      </c>
      <c r="BM239" s="311">
        <v>1.0693525756664664</v>
      </c>
      <c r="BO239" s="352">
        <v>233</v>
      </c>
      <c r="BP239" s="289">
        <v>51000</v>
      </c>
      <c r="BQ239" s="289">
        <v>56100.000000000007</v>
      </c>
      <c r="BR239" s="297">
        <v>47490</v>
      </c>
      <c r="BS239" s="297">
        <v>8610.0000000000073</v>
      </c>
      <c r="BT239" s="302">
        <v>1.1813013265950727</v>
      </c>
      <c r="BU239" s="306">
        <v>50280</v>
      </c>
      <c r="BV239" s="297">
        <v>5820.0000000000073</v>
      </c>
      <c r="BW239" s="311">
        <v>1.1157517899761338</v>
      </c>
      <c r="BY239" s="352">
        <v>233</v>
      </c>
      <c r="BZ239" s="289">
        <v>53500</v>
      </c>
      <c r="CA239" s="289">
        <v>58850.000000000007</v>
      </c>
      <c r="CB239" s="297">
        <v>47720</v>
      </c>
      <c r="CC239" s="297">
        <v>11130.000000000007</v>
      </c>
      <c r="CD239" s="302">
        <v>1.233235540653814</v>
      </c>
      <c r="CE239" s="306">
        <v>50510</v>
      </c>
      <c r="CF239" s="297">
        <v>8340.0000000000073</v>
      </c>
      <c r="CG239" s="311">
        <v>1.1651158186497725</v>
      </c>
    </row>
    <row r="240" spans="5:85">
      <c r="E240" s="289">
        <v>50050</v>
      </c>
      <c r="G240" s="352">
        <v>234</v>
      </c>
      <c r="H240" s="289">
        <v>45500</v>
      </c>
      <c r="I240" s="289">
        <v>50050.000000000007</v>
      </c>
      <c r="J240" s="297">
        <v>44620</v>
      </c>
      <c r="K240" s="297">
        <v>5430.0000000000073</v>
      </c>
      <c r="L240" s="302">
        <v>1.1216943074854326</v>
      </c>
      <c r="M240" s="306">
        <v>47420</v>
      </c>
      <c r="N240" s="297">
        <v>2630.0000000000073</v>
      </c>
      <c r="O240" s="311">
        <v>1.0554618304512866</v>
      </c>
      <c r="Q240" s="352">
        <v>234</v>
      </c>
      <c r="R240" s="289">
        <v>45500</v>
      </c>
      <c r="S240" s="289">
        <v>50050.000000000007</v>
      </c>
      <c r="T240" s="297">
        <v>44630</v>
      </c>
      <c r="U240" s="297">
        <v>5420.0000000000073</v>
      </c>
      <c r="V240" s="302">
        <v>1.1214429755769664</v>
      </c>
      <c r="W240" s="306">
        <v>47430</v>
      </c>
      <c r="X240" s="297">
        <v>2620.0000000000073</v>
      </c>
      <c r="Y240" s="311">
        <v>1.0552393000210838</v>
      </c>
      <c r="AA240" s="352">
        <v>234</v>
      </c>
      <c r="AB240" s="289">
        <v>46200</v>
      </c>
      <c r="AC240" s="289">
        <v>50820.000000000007</v>
      </c>
      <c r="AD240" s="297">
        <v>47110</v>
      </c>
      <c r="AE240" s="297">
        <v>3710.0000000000073</v>
      </c>
      <c r="AF240" s="302">
        <v>1.0787518573551265</v>
      </c>
      <c r="AG240" s="306">
        <v>49900</v>
      </c>
      <c r="AH240" s="297">
        <v>920.00000000000728</v>
      </c>
      <c r="AI240" s="311">
        <v>1.0184368737474951</v>
      </c>
      <c r="AK240" s="352">
        <v>234</v>
      </c>
      <c r="AL240" s="289">
        <v>46700</v>
      </c>
      <c r="AM240" s="289">
        <v>51370.000000000007</v>
      </c>
      <c r="AN240" s="297">
        <v>47150</v>
      </c>
      <c r="AO240" s="297">
        <v>4220.0000000000073</v>
      </c>
      <c r="AP240" s="302">
        <v>1.0895015906680807</v>
      </c>
      <c r="AQ240" s="306">
        <v>49950</v>
      </c>
      <c r="AR240" s="297">
        <v>1420.0000000000073</v>
      </c>
      <c r="AS240" s="311">
        <v>1.0284284284284286</v>
      </c>
      <c r="AU240" s="352">
        <v>234</v>
      </c>
      <c r="AV240" s="289">
        <v>47700</v>
      </c>
      <c r="AW240" s="289">
        <v>52470.000000000007</v>
      </c>
      <c r="AX240" s="297">
        <v>47170</v>
      </c>
      <c r="AY240" s="297">
        <v>5300.0000000000073</v>
      </c>
      <c r="AZ240" s="302">
        <v>1.1123595505617978</v>
      </c>
      <c r="BA240" s="306">
        <v>49970</v>
      </c>
      <c r="BB240" s="297">
        <v>2500.0000000000073</v>
      </c>
      <c r="BC240" s="311">
        <v>1.0500300180108066</v>
      </c>
      <c r="BE240" s="352">
        <v>234</v>
      </c>
      <c r="BF240" s="289">
        <v>48700</v>
      </c>
      <c r="BG240" s="289">
        <v>53570.000000000007</v>
      </c>
      <c r="BH240" s="297">
        <v>47320</v>
      </c>
      <c r="BI240" s="297">
        <v>6250.0000000000073</v>
      </c>
      <c r="BJ240" s="302">
        <v>1.132079459002536</v>
      </c>
      <c r="BK240" s="306">
        <v>50110</v>
      </c>
      <c r="BL240" s="297">
        <v>3460.0000000000073</v>
      </c>
      <c r="BM240" s="311">
        <v>1.069048094192776</v>
      </c>
      <c r="BO240" s="352">
        <v>234</v>
      </c>
      <c r="BP240" s="289">
        <v>51200</v>
      </c>
      <c r="BQ240" s="289">
        <v>56320.000000000007</v>
      </c>
      <c r="BR240" s="297">
        <v>47700</v>
      </c>
      <c r="BS240" s="297">
        <v>8620.0000000000073</v>
      </c>
      <c r="BT240" s="302">
        <v>1.1807127882599582</v>
      </c>
      <c r="BU240" s="306">
        <v>50500</v>
      </c>
      <c r="BV240" s="297">
        <v>5820.0000000000073</v>
      </c>
      <c r="BW240" s="311">
        <v>1.1152475247524753</v>
      </c>
      <c r="BY240" s="352">
        <v>234</v>
      </c>
      <c r="BZ240" s="289">
        <v>53700</v>
      </c>
      <c r="CA240" s="289">
        <v>59070.000000000007</v>
      </c>
      <c r="CB240" s="297">
        <v>47930</v>
      </c>
      <c r="CC240" s="297">
        <v>11140.000000000007</v>
      </c>
      <c r="CD240" s="302">
        <v>1.2324222824953057</v>
      </c>
      <c r="CE240" s="306">
        <v>50730</v>
      </c>
      <c r="CF240" s="297">
        <v>8340.0000000000073</v>
      </c>
      <c r="CG240" s="311">
        <v>1.1643997634535779</v>
      </c>
    </row>
    <row r="241" spans="5:85">
      <c r="E241" s="289">
        <v>50270</v>
      </c>
      <c r="G241" s="352">
        <v>235</v>
      </c>
      <c r="H241" s="289">
        <v>45700</v>
      </c>
      <c r="I241" s="289">
        <v>50270.000000000007</v>
      </c>
      <c r="J241" s="297">
        <v>44820</v>
      </c>
      <c r="K241" s="297">
        <v>5450.0000000000073</v>
      </c>
      <c r="L241" s="302">
        <v>1.1215975011155737</v>
      </c>
      <c r="M241" s="306">
        <v>47630</v>
      </c>
      <c r="N241" s="297">
        <v>2640.0000000000073</v>
      </c>
      <c r="O241" s="311">
        <v>1.0554272517321017</v>
      </c>
      <c r="Q241" s="352">
        <v>235</v>
      </c>
      <c r="R241" s="289">
        <v>45700</v>
      </c>
      <c r="S241" s="289">
        <v>50270.000000000007</v>
      </c>
      <c r="T241" s="297">
        <v>44830</v>
      </c>
      <c r="U241" s="297">
        <v>5440.0000000000073</v>
      </c>
      <c r="V241" s="302">
        <v>1.1213473120678119</v>
      </c>
      <c r="W241" s="306">
        <v>47640</v>
      </c>
      <c r="X241" s="297">
        <v>2630.0000000000073</v>
      </c>
      <c r="Y241" s="311">
        <v>1.0552057094878255</v>
      </c>
      <c r="AA241" s="352">
        <v>235</v>
      </c>
      <c r="AB241" s="289">
        <v>46400</v>
      </c>
      <c r="AC241" s="289">
        <v>51040.000000000007</v>
      </c>
      <c r="AD241" s="297">
        <v>47320</v>
      </c>
      <c r="AE241" s="297">
        <v>3720.0000000000073</v>
      </c>
      <c r="AF241" s="302">
        <v>1.0786136939983095</v>
      </c>
      <c r="AG241" s="306">
        <v>50120</v>
      </c>
      <c r="AH241" s="297">
        <v>920.00000000000728</v>
      </c>
      <c r="AI241" s="311">
        <v>1.0183559457302476</v>
      </c>
      <c r="AK241" s="352">
        <v>235</v>
      </c>
      <c r="AL241" s="289">
        <v>46900</v>
      </c>
      <c r="AM241" s="289">
        <v>51590.000000000007</v>
      </c>
      <c r="AN241" s="297">
        <v>47360</v>
      </c>
      <c r="AO241" s="297">
        <v>4230.0000000000073</v>
      </c>
      <c r="AP241" s="302">
        <v>1.0893158783783785</v>
      </c>
      <c r="AQ241" s="306">
        <v>50170</v>
      </c>
      <c r="AR241" s="297">
        <v>1420.0000000000073</v>
      </c>
      <c r="AS241" s="311">
        <v>1.0283037671915489</v>
      </c>
      <c r="AU241" s="352">
        <v>235</v>
      </c>
      <c r="AV241" s="289">
        <v>47900</v>
      </c>
      <c r="AW241" s="289">
        <v>52690.000000000007</v>
      </c>
      <c r="AX241" s="297">
        <v>47380</v>
      </c>
      <c r="AY241" s="297">
        <v>5310.0000000000073</v>
      </c>
      <c r="AZ241" s="302">
        <v>1.112072604474462</v>
      </c>
      <c r="BA241" s="306">
        <v>50190</v>
      </c>
      <c r="BB241" s="297">
        <v>2500.0000000000073</v>
      </c>
      <c r="BC241" s="311">
        <v>1.0498107192667863</v>
      </c>
      <c r="BE241" s="352">
        <v>235</v>
      </c>
      <c r="BF241" s="289">
        <v>48900</v>
      </c>
      <c r="BG241" s="289">
        <v>53790.000000000007</v>
      </c>
      <c r="BH241" s="297">
        <v>47530</v>
      </c>
      <c r="BI241" s="297">
        <v>6260.0000000000073</v>
      </c>
      <c r="BJ241" s="302">
        <v>1.1317062907637283</v>
      </c>
      <c r="BK241" s="306">
        <v>50330</v>
      </c>
      <c r="BL241" s="297">
        <v>3460.0000000000073</v>
      </c>
      <c r="BM241" s="311">
        <v>1.0687462745877212</v>
      </c>
      <c r="BO241" s="352">
        <v>235</v>
      </c>
      <c r="BP241" s="289">
        <v>51400</v>
      </c>
      <c r="BQ241" s="289">
        <v>56540.000000000007</v>
      </c>
      <c r="BR241" s="297">
        <v>47910</v>
      </c>
      <c r="BS241" s="297">
        <v>8630.0000000000073</v>
      </c>
      <c r="BT241" s="302">
        <v>1.1801294093091215</v>
      </c>
      <c r="BU241" s="306">
        <v>50720</v>
      </c>
      <c r="BV241" s="297">
        <v>5820.0000000000073</v>
      </c>
      <c r="BW241" s="311">
        <v>1.1147476340694007</v>
      </c>
      <c r="BY241" s="352">
        <v>235</v>
      </c>
      <c r="BZ241" s="289">
        <v>53900</v>
      </c>
      <c r="CA241" s="289">
        <v>59290.000000000007</v>
      </c>
      <c r="CB241" s="297">
        <v>48140</v>
      </c>
      <c r="CC241" s="297">
        <v>11150.000000000007</v>
      </c>
      <c r="CD241" s="302">
        <v>1.231616119651018</v>
      </c>
      <c r="CE241" s="306">
        <v>50950</v>
      </c>
      <c r="CF241" s="297">
        <v>8340.0000000000073</v>
      </c>
      <c r="CG241" s="311">
        <v>1.1636898920510306</v>
      </c>
    </row>
    <row r="242" spans="5:85">
      <c r="E242" s="289">
        <v>50490</v>
      </c>
      <c r="G242" s="352">
        <v>236</v>
      </c>
      <c r="H242" s="289">
        <v>45900</v>
      </c>
      <c r="I242" s="289">
        <v>50490.000000000007</v>
      </c>
      <c r="J242" s="297">
        <v>45020</v>
      </c>
      <c r="K242" s="297">
        <v>5470.0000000000073</v>
      </c>
      <c r="L242" s="302">
        <v>1.1215015548645049</v>
      </c>
      <c r="M242" s="306">
        <v>47830</v>
      </c>
      <c r="N242" s="297">
        <v>2660.0000000000073</v>
      </c>
      <c r="O242" s="311">
        <v>1.0556136316119591</v>
      </c>
      <c r="Q242" s="352">
        <v>236</v>
      </c>
      <c r="R242" s="289">
        <v>45900</v>
      </c>
      <c r="S242" s="289">
        <v>50490.000000000007</v>
      </c>
      <c r="T242" s="297">
        <v>45030</v>
      </c>
      <c r="U242" s="297">
        <v>5460.0000000000073</v>
      </c>
      <c r="V242" s="302">
        <v>1.1212524983344438</v>
      </c>
      <c r="W242" s="306">
        <v>47850</v>
      </c>
      <c r="X242" s="297">
        <v>2640.0000000000073</v>
      </c>
      <c r="Y242" s="311">
        <v>1.0551724137931036</v>
      </c>
      <c r="AA242" s="352">
        <v>236</v>
      </c>
      <c r="AB242" s="289">
        <v>46600</v>
      </c>
      <c r="AC242" s="289">
        <v>51260.000000000007</v>
      </c>
      <c r="AD242" s="297">
        <v>47530</v>
      </c>
      <c r="AE242" s="297">
        <v>3730.0000000000073</v>
      </c>
      <c r="AF242" s="302">
        <v>1.0784767515253526</v>
      </c>
      <c r="AG242" s="306">
        <v>50340</v>
      </c>
      <c r="AH242" s="297">
        <v>920.00000000000728</v>
      </c>
      <c r="AI242" s="311">
        <v>1.0182757250695273</v>
      </c>
      <c r="AK242" s="352">
        <v>236</v>
      </c>
      <c r="AL242" s="289">
        <v>47100</v>
      </c>
      <c r="AM242" s="289">
        <v>51810.000000000007</v>
      </c>
      <c r="AN242" s="297">
        <v>47570</v>
      </c>
      <c r="AO242" s="297">
        <v>4240.0000000000073</v>
      </c>
      <c r="AP242" s="302">
        <v>1.0891318057599328</v>
      </c>
      <c r="AQ242" s="306">
        <v>50390</v>
      </c>
      <c r="AR242" s="297">
        <v>1420.0000000000073</v>
      </c>
      <c r="AS242" s="311">
        <v>1.0281801944830324</v>
      </c>
      <c r="AU242" s="352">
        <v>236</v>
      </c>
      <c r="AV242" s="289">
        <v>48100</v>
      </c>
      <c r="AW242" s="289">
        <v>52910.000000000007</v>
      </c>
      <c r="AX242" s="297">
        <v>47590</v>
      </c>
      <c r="AY242" s="297">
        <v>5320.0000000000073</v>
      </c>
      <c r="AZ242" s="302">
        <v>1.111788190796386</v>
      </c>
      <c r="BA242" s="306">
        <v>50410</v>
      </c>
      <c r="BB242" s="297">
        <v>2500.0000000000073</v>
      </c>
      <c r="BC242" s="311">
        <v>1.0495933346558224</v>
      </c>
      <c r="BE242" s="352">
        <v>236</v>
      </c>
      <c r="BF242" s="289">
        <v>49100</v>
      </c>
      <c r="BG242" s="289">
        <v>54010.000000000007</v>
      </c>
      <c r="BH242" s="297">
        <v>47740</v>
      </c>
      <c r="BI242" s="297">
        <v>6270.0000000000073</v>
      </c>
      <c r="BJ242" s="302">
        <v>1.131336405529954</v>
      </c>
      <c r="BK242" s="306">
        <v>50550</v>
      </c>
      <c r="BL242" s="297">
        <v>3460.0000000000073</v>
      </c>
      <c r="BM242" s="311">
        <v>1.0684470820969338</v>
      </c>
      <c r="BO242" s="352">
        <v>236</v>
      </c>
      <c r="BP242" s="289">
        <v>51600</v>
      </c>
      <c r="BQ242" s="289">
        <v>56760.000000000007</v>
      </c>
      <c r="BR242" s="297">
        <v>48120</v>
      </c>
      <c r="BS242" s="297">
        <v>8640.0000000000073</v>
      </c>
      <c r="BT242" s="302">
        <v>1.1795511221945139</v>
      </c>
      <c r="BU242" s="306">
        <v>50940</v>
      </c>
      <c r="BV242" s="297">
        <v>5820.0000000000073</v>
      </c>
      <c r="BW242" s="311">
        <v>1.1142520612485278</v>
      </c>
      <c r="BY242" s="352">
        <v>236</v>
      </c>
      <c r="BZ242" s="289">
        <v>54100</v>
      </c>
      <c r="CA242" s="289">
        <v>59510.000000000007</v>
      </c>
      <c r="CB242" s="297">
        <v>48350</v>
      </c>
      <c r="CC242" s="297">
        <v>11160.000000000007</v>
      </c>
      <c r="CD242" s="302">
        <v>1.2308169596690797</v>
      </c>
      <c r="CE242" s="306">
        <v>51170</v>
      </c>
      <c r="CF242" s="297">
        <v>8340.0000000000073</v>
      </c>
      <c r="CG242" s="311">
        <v>1.1629861246824313</v>
      </c>
    </row>
    <row r="243" spans="5:85">
      <c r="E243" s="289">
        <v>50710</v>
      </c>
      <c r="G243" s="352">
        <v>237</v>
      </c>
      <c r="H243" s="289">
        <v>46100</v>
      </c>
      <c r="I243" s="289">
        <v>50710.000000000007</v>
      </c>
      <c r="J243" s="297">
        <v>45220</v>
      </c>
      <c r="K243" s="297">
        <v>5490.0000000000073</v>
      </c>
      <c r="L243" s="302">
        <v>1.1214064573197702</v>
      </c>
      <c r="M243" s="306">
        <v>48040</v>
      </c>
      <c r="N243" s="297">
        <v>2670.0000000000073</v>
      </c>
      <c r="O243" s="311">
        <v>1.0555786844296422</v>
      </c>
      <c r="Q243" s="352">
        <v>237</v>
      </c>
      <c r="R243" s="289">
        <v>46100</v>
      </c>
      <c r="S243" s="289">
        <v>50710.000000000007</v>
      </c>
      <c r="T243" s="297">
        <v>45230</v>
      </c>
      <c r="U243" s="297">
        <v>5480.0000000000073</v>
      </c>
      <c r="V243" s="302">
        <v>1.1211585231041346</v>
      </c>
      <c r="W243" s="306">
        <v>48050</v>
      </c>
      <c r="X243" s="297">
        <v>2660.0000000000073</v>
      </c>
      <c r="Y243" s="311">
        <v>1.0553590010405829</v>
      </c>
      <c r="AA243" s="352">
        <v>237</v>
      </c>
      <c r="AB243" s="289">
        <v>46800</v>
      </c>
      <c r="AC243" s="289">
        <v>51480.000000000007</v>
      </c>
      <c r="AD243" s="297">
        <v>47740</v>
      </c>
      <c r="AE243" s="297">
        <v>3740.0000000000073</v>
      </c>
      <c r="AF243" s="302">
        <v>1.078341013824885</v>
      </c>
      <c r="AG243" s="306">
        <v>50560</v>
      </c>
      <c r="AH243" s="297">
        <v>920.00000000000728</v>
      </c>
      <c r="AI243" s="311">
        <v>1.0181962025316458</v>
      </c>
      <c r="AK243" s="352">
        <v>237</v>
      </c>
      <c r="AL243" s="289">
        <v>47300</v>
      </c>
      <c r="AM243" s="289">
        <v>52030.000000000007</v>
      </c>
      <c r="AN243" s="297">
        <v>47780</v>
      </c>
      <c r="AO243" s="297">
        <v>4250.0000000000073</v>
      </c>
      <c r="AP243" s="302">
        <v>1.088949351192968</v>
      </c>
      <c r="AQ243" s="306">
        <v>50610</v>
      </c>
      <c r="AR243" s="297">
        <v>1420.0000000000073</v>
      </c>
      <c r="AS243" s="311">
        <v>1.0280576961074888</v>
      </c>
      <c r="AU243" s="352">
        <v>237</v>
      </c>
      <c r="AV243" s="289">
        <v>48300</v>
      </c>
      <c r="AW243" s="289">
        <v>53130.000000000007</v>
      </c>
      <c r="AX243" s="297">
        <v>47800</v>
      </c>
      <c r="AY243" s="297">
        <v>5330.0000000000073</v>
      </c>
      <c r="AZ243" s="302">
        <v>1.1115062761506278</v>
      </c>
      <c r="BA243" s="306">
        <v>50630</v>
      </c>
      <c r="BB243" s="297">
        <v>2500.0000000000073</v>
      </c>
      <c r="BC243" s="311">
        <v>1.0493778392257556</v>
      </c>
      <c r="BE243" s="352">
        <v>237</v>
      </c>
      <c r="BF243" s="289">
        <v>49300</v>
      </c>
      <c r="BG243" s="289">
        <v>54230.000000000007</v>
      </c>
      <c r="BH243" s="297">
        <v>47940</v>
      </c>
      <c r="BI243" s="297">
        <v>6290.0000000000073</v>
      </c>
      <c r="BJ243" s="302">
        <v>1.1312056737588654</v>
      </c>
      <c r="BK243" s="306">
        <v>50770</v>
      </c>
      <c r="BL243" s="297">
        <v>3460.0000000000073</v>
      </c>
      <c r="BM243" s="311">
        <v>1.068150482568446</v>
      </c>
      <c r="BO243" s="352">
        <v>237</v>
      </c>
      <c r="BP243" s="289">
        <v>51800</v>
      </c>
      <c r="BQ243" s="289">
        <v>56980.000000000007</v>
      </c>
      <c r="BR243" s="297">
        <v>48330</v>
      </c>
      <c r="BS243" s="297">
        <v>8650.0000000000073</v>
      </c>
      <c r="BT243" s="302">
        <v>1.1789778605421064</v>
      </c>
      <c r="BU243" s="306">
        <v>51160</v>
      </c>
      <c r="BV243" s="297">
        <v>5820.0000000000073</v>
      </c>
      <c r="BW243" s="311">
        <v>1.1137607505863958</v>
      </c>
      <c r="BY243" s="352">
        <v>237</v>
      </c>
      <c r="BZ243" s="289">
        <v>54300</v>
      </c>
      <c r="CA243" s="289">
        <v>59730.000000000007</v>
      </c>
      <c r="CB243" s="297">
        <v>48560</v>
      </c>
      <c r="CC243" s="297">
        <v>11170.000000000007</v>
      </c>
      <c r="CD243" s="302">
        <v>1.2300247116968701</v>
      </c>
      <c r="CE243" s="306">
        <v>51390</v>
      </c>
      <c r="CF243" s="297">
        <v>8340.0000000000073</v>
      </c>
      <c r="CG243" s="311">
        <v>1.1622883829538821</v>
      </c>
    </row>
    <row r="244" spans="5:85">
      <c r="E244" s="289">
        <v>50930</v>
      </c>
      <c r="G244" s="352">
        <v>238</v>
      </c>
      <c r="H244" s="289">
        <v>46300</v>
      </c>
      <c r="I244" s="289">
        <v>50930.000000000007</v>
      </c>
      <c r="J244" s="297">
        <v>45410</v>
      </c>
      <c r="K244" s="297">
        <v>5520.0000000000073</v>
      </c>
      <c r="L244" s="302">
        <v>1.1215591279453867</v>
      </c>
      <c r="M244" s="306">
        <v>48250</v>
      </c>
      <c r="N244" s="297">
        <v>2680.0000000000073</v>
      </c>
      <c r="O244" s="311">
        <v>1.0555440414507773</v>
      </c>
      <c r="Q244" s="352">
        <v>238</v>
      </c>
      <c r="R244" s="289">
        <v>46300</v>
      </c>
      <c r="S244" s="289">
        <v>50930.000000000007</v>
      </c>
      <c r="T244" s="297">
        <v>45430</v>
      </c>
      <c r="U244" s="297">
        <v>5500.0000000000073</v>
      </c>
      <c r="V244" s="302">
        <v>1.1210653753026636</v>
      </c>
      <c r="W244" s="306">
        <v>48260</v>
      </c>
      <c r="X244" s="297">
        <v>2670.0000000000073</v>
      </c>
      <c r="Y244" s="311">
        <v>1.0553253211769582</v>
      </c>
      <c r="AA244" s="352">
        <v>238</v>
      </c>
      <c r="AB244" s="289">
        <v>47000</v>
      </c>
      <c r="AC244" s="289">
        <v>51700.000000000007</v>
      </c>
      <c r="AD244" s="297">
        <v>47940</v>
      </c>
      <c r="AE244" s="297">
        <v>3760.0000000000073</v>
      </c>
      <c r="AF244" s="302">
        <v>1.0784313725490198</v>
      </c>
      <c r="AG244" s="306">
        <v>50780</v>
      </c>
      <c r="AH244" s="297">
        <v>920.00000000000728</v>
      </c>
      <c r="AI244" s="311">
        <v>1.0181173690429304</v>
      </c>
      <c r="AK244" s="352">
        <v>238</v>
      </c>
      <c r="AL244" s="289">
        <v>47500</v>
      </c>
      <c r="AM244" s="289">
        <v>52250.000000000007</v>
      </c>
      <c r="AN244" s="297">
        <v>47990</v>
      </c>
      <c r="AO244" s="297">
        <v>4260.0000000000073</v>
      </c>
      <c r="AP244" s="302">
        <v>1.0887684934361326</v>
      </c>
      <c r="AQ244" s="306">
        <v>50830</v>
      </c>
      <c r="AR244" s="297">
        <v>1420.0000000000073</v>
      </c>
      <c r="AS244" s="311">
        <v>1.0279362581152864</v>
      </c>
      <c r="AU244" s="352">
        <v>238</v>
      </c>
      <c r="AV244" s="289">
        <v>48500</v>
      </c>
      <c r="AW244" s="289">
        <v>53350.000000000007</v>
      </c>
      <c r="AX244" s="297">
        <v>48010</v>
      </c>
      <c r="AY244" s="297">
        <v>5340.0000000000073</v>
      </c>
      <c r="AZ244" s="302">
        <v>1.1112268277442201</v>
      </c>
      <c r="BA244" s="306">
        <v>50850</v>
      </c>
      <c r="BB244" s="297">
        <v>2500.0000000000073</v>
      </c>
      <c r="BC244" s="311">
        <v>1.049164208456244</v>
      </c>
      <c r="BE244" s="352">
        <v>238</v>
      </c>
      <c r="BF244" s="289">
        <v>49500</v>
      </c>
      <c r="BG244" s="289">
        <v>54450.000000000007</v>
      </c>
      <c r="BH244" s="297">
        <v>48150</v>
      </c>
      <c r="BI244" s="297">
        <v>6300.0000000000073</v>
      </c>
      <c r="BJ244" s="302">
        <v>1.1308411214953273</v>
      </c>
      <c r="BK244" s="306">
        <v>50990</v>
      </c>
      <c r="BL244" s="297">
        <v>3460.0000000000073</v>
      </c>
      <c r="BM244" s="311">
        <v>1.0678564424396941</v>
      </c>
      <c r="BO244" s="352">
        <v>238</v>
      </c>
      <c r="BP244" s="289">
        <v>52000</v>
      </c>
      <c r="BQ244" s="289">
        <v>57200.000000000007</v>
      </c>
      <c r="BR244" s="297">
        <v>48540</v>
      </c>
      <c r="BS244" s="297">
        <v>8660.0000000000073</v>
      </c>
      <c r="BT244" s="302">
        <v>1.1784095591264938</v>
      </c>
      <c r="BU244" s="306">
        <v>51380</v>
      </c>
      <c r="BV244" s="297">
        <v>5820.0000000000073</v>
      </c>
      <c r="BW244" s="311">
        <v>1.1132736473335929</v>
      </c>
      <c r="BY244" s="352">
        <v>238</v>
      </c>
      <c r="BZ244" s="289">
        <v>54500</v>
      </c>
      <c r="CA244" s="289">
        <v>59950.000000000007</v>
      </c>
      <c r="CB244" s="297">
        <v>48770</v>
      </c>
      <c r="CC244" s="297">
        <v>11180.000000000007</v>
      </c>
      <c r="CD244" s="302">
        <v>1.2292392864465862</v>
      </c>
      <c r="CE244" s="306">
        <v>51610</v>
      </c>
      <c r="CF244" s="297">
        <v>8340.0000000000073</v>
      </c>
      <c r="CG244" s="311">
        <v>1.1615965898081768</v>
      </c>
    </row>
    <row r="245" spans="5:85">
      <c r="E245" s="289">
        <v>51150</v>
      </c>
      <c r="G245" s="352">
        <v>239</v>
      </c>
      <c r="H245" s="289">
        <v>46500</v>
      </c>
      <c r="I245" s="289">
        <v>51150.000000000007</v>
      </c>
      <c r="J245" s="297">
        <v>45610</v>
      </c>
      <c r="K245" s="297">
        <v>5540.0000000000073</v>
      </c>
      <c r="L245" s="302">
        <v>1.1214645910984435</v>
      </c>
      <c r="M245" s="306">
        <v>48460</v>
      </c>
      <c r="N245" s="297">
        <v>2690.0000000000073</v>
      </c>
      <c r="O245" s="311">
        <v>1.0555096987205945</v>
      </c>
      <c r="Q245" s="352">
        <v>239</v>
      </c>
      <c r="R245" s="289">
        <v>46500</v>
      </c>
      <c r="S245" s="289">
        <v>51150.000000000007</v>
      </c>
      <c r="T245" s="297">
        <v>45620</v>
      </c>
      <c r="U245" s="297">
        <v>5530.0000000000073</v>
      </c>
      <c r="V245" s="302">
        <v>1.1212187637001316</v>
      </c>
      <c r="W245" s="306">
        <v>48470</v>
      </c>
      <c r="X245" s="297">
        <v>2680.0000000000073</v>
      </c>
      <c r="Y245" s="311">
        <v>1.0552919331545287</v>
      </c>
      <c r="AA245" s="352">
        <v>239</v>
      </c>
      <c r="AB245" s="289">
        <v>47200</v>
      </c>
      <c r="AC245" s="289">
        <v>51920.000000000007</v>
      </c>
      <c r="AD245" s="297">
        <v>48150</v>
      </c>
      <c r="AE245" s="297">
        <v>3770.0000000000073</v>
      </c>
      <c r="AF245" s="302">
        <v>1.0782969885773626</v>
      </c>
      <c r="AG245" s="306">
        <v>51000</v>
      </c>
      <c r="AH245" s="297">
        <v>920.00000000000728</v>
      </c>
      <c r="AI245" s="311">
        <v>1.0180392156862748</v>
      </c>
      <c r="AK245" s="352">
        <v>239</v>
      </c>
      <c r="AL245" s="289">
        <v>47700</v>
      </c>
      <c r="AM245" s="289">
        <v>52470.000000000007</v>
      </c>
      <c r="AN245" s="297">
        <v>48200</v>
      </c>
      <c r="AO245" s="297">
        <v>4270.0000000000073</v>
      </c>
      <c r="AP245" s="302">
        <v>1.0885892116182574</v>
      </c>
      <c r="AQ245" s="306">
        <v>51050</v>
      </c>
      <c r="AR245" s="297">
        <v>1420.0000000000073</v>
      </c>
      <c r="AS245" s="311">
        <v>1.0278158667972577</v>
      </c>
      <c r="AU245" s="352">
        <v>239</v>
      </c>
      <c r="AV245" s="289">
        <v>48700</v>
      </c>
      <c r="AW245" s="289">
        <v>53570.000000000007</v>
      </c>
      <c r="AX245" s="297">
        <v>48220</v>
      </c>
      <c r="AY245" s="297">
        <v>5350.0000000000073</v>
      </c>
      <c r="AZ245" s="302">
        <v>1.1109498133554543</v>
      </c>
      <c r="BA245" s="306">
        <v>51070</v>
      </c>
      <c r="BB245" s="297">
        <v>2500.0000000000073</v>
      </c>
      <c r="BC245" s="311">
        <v>1.0489524182494616</v>
      </c>
      <c r="BE245" s="352">
        <v>239</v>
      </c>
      <c r="BF245" s="289">
        <v>49700</v>
      </c>
      <c r="BG245" s="289">
        <v>54670.000000000007</v>
      </c>
      <c r="BH245" s="297">
        <v>48360</v>
      </c>
      <c r="BI245" s="297">
        <v>6310.0000000000073</v>
      </c>
      <c r="BJ245" s="302">
        <v>1.1304797353184453</v>
      </c>
      <c r="BK245" s="306">
        <v>51210</v>
      </c>
      <c r="BL245" s="297">
        <v>3460.0000000000073</v>
      </c>
      <c r="BM245" s="311">
        <v>1.0675649287248585</v>
      </c>
      <c r="BO245" s="352">
        <v>239</v>
      </c>
      <c r="BP245" s="289">
        <v>52200</v>
      </c>
      <c r="BQ245" s="289">
        <v>57420.000000000007</v>
      </c>
      <c r="BR245" s="297">
        <v>48750</v>
      </c>
      <c r="BS245" s="297">
        <v>8670.0000000000073</v>
      </c>
      <c r="BT245" s="302">
        <v>1.177846153846154</v>
      </c>
      <c r="BU245" s="306">
        <v>51600</v>
      </c>
      <c r="BV245" s="297">
        <v>5820.0000000000073</v>
      </c>
      <c r="BW245" s="311">
        <v>1.1127906976744188</v>
      </c>
      <c r="BY245" s="352">
        <v>239</v>
      </c>
      <c r="BZ245" s="289">
        <v>54700</v>
      </c>
      <c r="CA245" s="289">
        <v>60170.000000000007</v>
      </c>
      <c r="CB245" s="297">
        <v>48980</v>
      </c>
      <c r="CC245" s="297">
        <v>11190.000000000007</v>
      </c>
      <c r="CD245" s="302">
        <v>1.2284605961616988</v>
      </c>
      <c r="CE245" s="306">
        <v>51830</v>
      </c>
      <c r="CF245" s="297">
        <v>8340.0000000000073</v>
      </c>
      <c r="CG245" s="311">
        <v>1.1609106694964308</v>
      </c>
    </row>
    <row r="246" spans="5:85">
      <c r="E246" s="289">
        <v>51370</v>
      </c>
      <c r="G246" s="352">
        <v>240</v>
      </c>
      <c r="H246" s="289">
        <v>46700</v>
      </c>
      <c r="I246" s="289">
        <v>51370.000000000007</v>
      </c>
      <c r="J246" s="297">
        <v>45810</v>
      </c>
      <c r="K246" s="297">
        <v>5560.0000000000073</v>
      </c>
      <c r="L246" s="302">
        <v>1.1213708797205852</v>
      </c>
      <c r="M246" s="306">
        <v>48670</v>
      </c>
      <c r="N246" s="297">
        <v>2700.0000000000073</v>
      </c>
      <c r="O246" s="311">
        <v>1.0554756523525788</v>
      </c>
      <c r="Q246" s="352">
        <v>240</v>
      </c>
      <c r="R246" s="289">
        <v>46700</v>
      </c>
      <c r="S246" s="289">
        <v>51370.000000000007</v>
      </c>
      <c r="T246" s="297">
        <v>45820</v>
      </c>
      <c r="U246" s="297">
        <v>5550.0000000000073</v>
      </c>
      <c r="V246" s="302">
        <v>1.1211261457878656</v>
      </c>
      <c r="W246" s="306">
        <v>48680</v>
      </c>
      <c r="X246" s="297">
        <v>2690.0000000000073</v>
      </c>
      <c r="Y246" s="311">
        <v>1.0552588331963848</v>
      </c>
      <c r="AA246" s="352">
        <v>240</v>
      </c>
      <c r="AB246" s="289">
        <v>47400</v>
      </c>
      <c r="AC246" s="289">
        <v>52140.000000000007</v>
      </c>
      <c r="AD246" s="297">
        <v>48360</v>
      </c>
      <c r="AE246" s="297">
        <v>3780.0000000000073</v>
      </c>
      <c r="AF246" s="302">
        <v>1.078163771712159</v>
      </c>
      <c r="AG246" s="306">
        <v>51220</v>
      </c>
      <c r="AH246" s="297">
        <v>920.00000000000728</v>
      </c>
      <c r="AI246" s="311">
        <v>1.0179617336977744</v>
      </c>
      <c r="AK246" s="352">
        <v>240</v>
      </c>
      <c r="AL246" s="289">
        <v>47900</v>
      </c>
      <c r="AM246" s="289">
        <v>52690.000000000007</v>
      </c>
      <c r="AN246" s="297">
        <v>48410</v>
      </c>
      <c r="AO246" s="297">
        <v>4280.0000000000073</v>
      </c>
      <c r="AP246" s="302">
        <v>1.0884114852303244</v>
      </c>
      <c r="AQ246" s="306">
        <v>51270</v>
      </c>
      <c r="AR246" s="297">
        <v>1420.0000000000073</v>
      </c>
      <c r="AS246" s="311">
        <v>1.0276965086795398</v>
      </c>
      <c r="AU246" s="352">
        <v>240</v>
      </c>
      <c r="AV246" s="289">
        <v>48900</v>
      </c>
      <c r="AW246" s="289">
        <v>53790.000000000007</v>
      </c>
      <c r="AX246" s="297">
        <v>48430</v>
      </c>
      <c r="AY246" s="297">
        <v>5360.0000000000073</v>
      </c>
      <c r="AZ246" s="302">
        <v>1.1106752013214951</v>
      </c>
      <c r="BA246" s="306">
        <v>51290</v>
      </c>
      <c r="BB246" s="297">
        <v>2500.0000000000073</v>
      </c>
      <c r="BC246" s="311">
        <v>1.0487424449210374</v>
      </c>
      <c r="BE246" s="352">
        <v>240</v>
      </c>
      <c r="BF246" s="289">
        <v>49900</v>
      </c>
      <c r="BG246" s="289">
        <v>54890.000000000007</v>
      </c>
      <c r="BH246" s="297">
        <v>48570</v>
      </c>
      <c r="BI246" s="297">
        <v>6320.0000000000073</v>
      </c>
      <c r="BJ246" s="302">
        <v>1.1301214741610048</v>
      </c>
      <c r="BK246" s="306">
        <v>51430</v>
      </c>
      <c r="BL246" s="297">
        <v>3460.0000000000073</v>
      </c>
      <c r="BM246" s="311">
        <v>1.0672759090025279</v>
      </c>
      <c r="BO246" s="352">
        <v>240</v>
      </c>
      <c r="BP246" s="289">
        <v>52400</v>
      </c>
      <c r="BQ246" s="289">
        <v>57640.000000000007</v>
      </c>
      <c r="BR246" s="297">
        <v>48960</v>
      </c>
      <c r="BS246" s="297">
        <v>8680.0000000000073</v>
      </c>
      <c r="BT246" s="302">
        <v>1.1772875816993467</v>
      </c>
      <c r="BU246" s="306">
        <v>51820</v>
      </c>
      <c r="BV246" s="297">
        <v>5820.0000000000073</v>
      </c>
      <c r="BW246" s="311">
        <v>1.1123118487070631</v>
      </c>
      <c r="BY246" s="352">
        <v>240</v>
      </c>
      <c r="BZ246" s="289">
        <v>54900</v>
      </c>
      <c r="CA246" s="289">
        <v>60390.000000000007</v>
      </c>
      <c r="CB246" s="297">
        <v>49190</v>
      </c>
      <c r="CC246" s="297">
        <v>11200.000000000007</v>
      </c>
      <c r="CD246" s="302">
        <v>1.2276885545842653</v>
      </c>
      <c r="CE246" s="306">
        <v>52050</v>
      </c>
      <c r="CF246" s="297">
        <v>8340.0000000000073</v>
      </c>
      <c r="CG246" s="311">
        <v>1.1602305475504324</v>
      </c>
    </row>
    <row r="247" spans="5:85">
      <c r="E247" s="289">
        <v>51590</v>
      </c>
      <c r="G247" s="352">
        <v>241</v>
      </c>
      <c r="H247" s="289">
        <v>46900</v>
      </c>
      <c r="I247" s="289">
        <v>51590.000000000007</v>
      </c>
      <c r="J247" s="297">
        <v>46010</v>
      </c>
      <c r="K247" s="297">
        <v>5580.0000000000073</v>
      </c>
      <c r="L247" s="302">
        <v>1.1212779830471638</v>
      </c>
      <c r="M247" s="306">
        <v>48880</v>
      </c>
      <c r="N247" s="297">
        <v>2710.0000000000073</v>
      </c>
      <c r="O247" s="311">
        <v>1.0554418985270051</v>
      </c>
      <c r="Q247" s="352">
        <v>241</v>
      </c>
      <c r="R247" s="289">
        <v>46900</v>
      </c>
      <c r="S247" s="289">
        <v>51590.000000000007</v>
      </c>
      <c r="T247" s="297">
        <v>46020</v>
      </c>
      <c r="U247" s="297">
        <v>5570.0000000000073</v>
      </c>
      <c r="V247" s="302">
        <v>1.1210343328987398</v>
      </c>
      <c r="W247" s="306">
        <v>48890</v>
      </c>
      <c r="X247" s="297">
        <v>2700.0000000000073</v>
      </c>
      <c r="Y247" s="311">
        <v>1.0552260175905095</v>
      </c>
      <c r="AA247" s="352">
        <v>241</v>
      </c>
      <c r="AB247" s="289">
        <v>47600</v>
      </c>
      <c r="AC247" s="289">
        <v>52360.000000000007</v>
      </c>
      <c r="AD247" s="297">
        <v>48570</v>
      </c>
      <c r="AE247" s="297">
        <v>3790.0000000000073</v>
      </c>
      <c r="AF247" s="302">
        <v>1.0780317068149066</v>
      </c>
      <c r="AG247" s="306">
        <v>51440</v>
      </c>
      <c r="AH247" s="297">
        <v>920.00000000000728</v>
      </c>
      <c r="AI247" s="311">
        <v>1.0178849144634528</v>
      </c>
      <c r="AK247" s="352">
        <v>241</v>
      </c>
      <c r="AL247" s="289">
        <v>48100</v>
      </c>
      <c r="AM247" s="289">
        <v>52910.000000000007</v>
      </c>
      <c r="AN247" s="297">
        <v>48620</v>
      </c>
      <c r="AO247" s="297">
        <v>4290.0000000000073</v>
      </c>
      <c r="AP247" s="302">
        <v>1.0882352941176472</v>
      </c>
      <c r="AQ247" s="306">
        <v>51490</v>
      </c>
      <c r="AR247" s="297">
        <v>1420.0000000000073</v>
      </c>
      <c r="AS247" s="311">
        <v>1.0275781705185474</v>
      </c>
      <c r="AU247" s="352">
        <v>241</v>
      </c>
      <c r="AV247" s="289">
        <v>49100</v>
      </c>
      <c r="AW247" s="289">
        <v>54010.000000000007</v>
      </c>
      <c r="AX247" s="297">
        <v>48640</v>
      </c>
      <c r="AY247" s="297">
        <v>5370.0000000000073</v>
      </c>
      <c r="AZ247" s="302">
        <v>1.1104029605263159</v>
      </c>
      <c r="BA247" s="306">
        <v>51510</v>
      </c>
      <c r="BB247" s="297">
        <v>2500.0000000000073</v>
      </c>
      <c r="BC247" s="311">
        <v>1.0485342651912251</v>
      </c>
      <c r="BE247" s="352">
        <v>241</v>
      </c>
      <c r="BF247" s="289">
        <v>50100</v>
      </c>
      <c r="BG247" s="289">
        <v>55110.000000000007</v>
      </c>
      <c r="BH247" s="297">
        <v>48780</v>
      </c>
      <c r="BI247" s="297">
        <v>6330.0000000000073</v>
      </c>
      <c r="BJ247" s="302">
        <v>1.1297662976629768</v>
      </c>
      <c r="BK247" s="306">
        <v>51650</v>
      </c>
      <c r="BL247" s="297">
        <v>3460.0000000000073</v>
      </c>
      <c r="BM247" s="311">
        <v>1.0669893514036788</v>
      </c>
      <c r="BO247" s="352">
        <v>241</v>
      </c>
      <c r="BP247" s="289">
        <v>52600</v>
      </c>
      <c r="BQ247" s="289">
        <v>57860.000000000007</v>
      </c>
      <c r="BR247" s="297">
        <v>49170</v>
      </c>
      <c r="BS247" s="297">
        <v>8690.0000000000073</v>
      </c>
      <c r="BT247" s="302">
        <v>1.1767337807606266</v>
      </c>
      <c r="BU247" s="306">
        <v>52040</v>
      </c>
      <c r="BV247" s="297">
        <v>5820.0000000000073</v>
      </c>
      <c r="BW247" s="311">
        <v>1.1118370484242892</v>
      </c>
      <c r="BY247" s="352">
        <v>241</v>
      </c>
      <c r="BZ247" s="289">
        <v>55100</v>
      </c>
      <c r="CA247" s="289">
        <v>60610.000000000007</v>
      </c>
      <c r="CB247" s="297">
        <v>49400</v>
      </c>
      <c r="CC247" s="297">
        <v>11210.000000000007</v>
      </c>
      <c r="CD247" s="302">
        <v>1.226923076923077</v>
      </c>
      <c r="CE247" s="306">
        <v>52270</v>
      </c>
      <c r="CF247" s="297">
        <v>8340.0000000000073</v>
      </c>
      <c r="CG247" s="311">
        <v>1.1595561507556917</v>
      </c>
    </row>
    <row r="248" spans="5:85">
      <c r="E248" s="289">
        <v>51810</v>
      </c>
      <c r="G248" s="352">
        <v>242</v>
      </c>
      <c r="H248" s="289">
        <v>47100</v>
      </c>
      <c r="I248" s="289">
        <v>51810.000000000007</v>
      </c>
      <c r="J248" s="297">
        <v>46210</v>
      </c>
      <c r="K248" s="297">
        <v>5600.0000000000073</v>
      </c>
      <c r="L248" s="302">
        <v>1.1211858904998919</v>
      </c>
      <c r="M248" s="306">
        <v>49090</v>
      </c>
      <c r="N248" s="297">
        <v>2720.0000000000073</v>
      </c>
      <c r="O248" s="311">
        <v>1.0554084334895093</v>
      </c>
      <c r="Q248" s="352">
        <v>242</v>
      </c>
      <c r="R248" s="289">
        <v>47100</v>
      </c>
      <c r="S248" s="289">
        <v>51810.000000000007</v>
      </c>
      <c r="T248" s="297">
        <v>46220</v>
      </c>
      <c r="U248" s="297">
        <v>5590.0000000000073</v>
      </c>
      <c r="V248" s="302">
        <v>1.1209433145824319</v>
      </c>
      <c r="W248" s="306">
        <v>49100</v>
      </c>
      <c r="X248" s="297">
        <v>2710.0000000000073</v>
      </c>
      <c r="Y248" s="311">
        <v>1.0551934826883911</v>
      </c>
      <c r="AA248" s="352">
        <v>242</v>
      </c>
      <c r="AB248" s="289">
        <v>47800</v>
      </c>
      <c r="AC248" s="289">
        <v>52580.000000000007</v>
      </c>
      <c r="AD248" s="297">
        <v>48780</v>
      </c>
      <c r="AE248" s="297">
        <v>3800.0000000000073</v>
      </c>
      <c r="AF248" s="302">
        <v>1.0779007790077901</v>
      </c>
      <c r="AG248" s="306">
        <v>51660</v>
      </c>
      <c r="AH248" s="297">
        <v>920.00000000000728</v>
      </c>
      <c r="AI248" s="311">
        <v>1.0178087495160668</v>
      </c>
      <c r="AK248" s="352">
        <v>242</v>
      </c>
      <c r="AL248" s="289">
        <v>48300</v>
      </c>
      <c r="AM248" s="289">
        <v>53130.000000000007</v>
      </c>
      <c r="AN248" s="297">
        <v>48820</v>
      </c>
      <c r="AO248" s="297">
        <v>4310.0000000000073</v>
      </c>
      <c r="AP248" s="302">
        <v>1.0882834903727983</v>
      </c>
      <c r="AQ248" s="306">
        <v>51710</v>
      </c>
      <c r="AR248" s="297">
        <v>1420.0000000000073</v>
      </c>
      <c r="AS248" s="311">
        <v>1.0274608392960745</v>
      </c>
      <c r="AU248" s="352">
        <v>242</v>
      </c>
      <c r="AV248" s="289">
        <v>49300</v>
      </c>
      <c r="AW248" s="289">
        <v>54230.000000000007</v>
      </c>
      <c r="AX248" s="297">
        <v>48850</v>
      </c>
      <c r="AY248" s="297">
        <v>5380.0000000000073</v>
      </c>
      <c r="AZ248" s="302">
        <v>1.1101330603889459</v>
      </c>
      <c r="BA248" s="306">
        <v>51730</v>
      </c>
      <c r="BB248" s="297">
        <v>2500.0000000000073</v>
      </c>
      <c r="BC248" s="311">
        <v>1.0483278561763001</v>
      </c>
      <c r="BE248" s="352">
        <v>242</v>
      </c>
      <c r="BF248" s="289">
        <v>50300</v>
      </c>
      <c r="BG248" s="289">
        <v>55330.000000000007</v>
      </c>
      <c r="BH248" s="297">
        <v>48990</v>
      </c>
      <c r="BI248" s="297">
        <v>6340.0000000000073</v>
      </c>
      <c r="BJ248" s="302">
        <v>1.1294141661563586</v>
      </c>
      <c r="BK248" s="306">
        <v>51870</v>
      </c>
      <c r="BL248" s="297">
        <v>3460.0000000000073</v>
      </c>
      <c r="BM248" s="311">
        <v>1.0667052245999615</v>
      </c>
      <c r="BO248" s="352">
        <v>242</v>
      </c>
      <c r="BP248" s="289">
        <v>52800</v>
      </c>
      <c r="BQ248" s="289">
        <v>58080.000000000007</v>
      </c>
      <c r="BR248" s="297">
        <v>49370</v>
      </c>
      <c r="BS248" s="297">
        <v>8710.0000000000073</v>
      </c>
      <c r="BT248" s="302">
        <v>1.176422928904193</v>
      </c>
      <c r="BU248" s="306">
        <v>52260</v>
      </c>
      <c r="BV248" s="297">
        <v>5820.0000000000073</v>
      </c>
      <c r="BW248" s="311">
        <v>1.1113662456946041</v>
      </c>
      <c r="BY248" s="352">
        <v>242</v>
      </c>
      <c r="BZ248" s="289">
        <v>55300</v>
      </c>
      <c r="CA248" s="289">
        <v>60830.000000000007</v>
      </c>
      <c r="CB248" s="297">
        <v>49610</v>
      </c>
      <c r="CC248" s="297">
        <v>11220.000000000007</v>
      </c>
      <c r="CD248" s="302">
        <v>1.2261640798226165</v>
      </c>
      <c r="CE248" s="306">
        <v>52490</v>
      </c>
      <c r="CF248" s="297">
        <v>8340.0000000000073</v>
      </c>
      <c r="CG248" s="311">
        <v>1.1588874071251669</v>
      </c>
    </row>
    <row r="249" spans="5:85">
      <c r="E249" s="289">
        <v>52030</v>
      </c>
      <c r="G249" s="352">
        <v>243</v>
      </c>
      <c r="H249" s="289">
        <v>47300</v>
      </c>
      <c r="I249" s="289">
        <v>52030.000000000007</v>
      </c>
      <c r="J249" s="297">
        <v>46400</v>
      </c>
      <c r="K249" s="297">
        <v>5630.0000000000073</v>
      </c>
      <c r="L249" s="302">
        <v>1.1213362068965518</v>
      </c>
      <c r="M249" s="306">
        <v>49300</v>
      </c>
      <c r="N249" s="297">
        <v>2730.0000000000073</v>
      </c>
      <c r="O249" s="311">
        <v>1.0553752535496959</v>
      </c>
      <c r="Q249" s="352">
        <v>243</v>
      </c>
      <c r="R249" s="289">
        <v>47300</v>
      </c>
      <c r="S249" s="289">
        <v>52030.000000000007</v>
      </c>
      <c r="T249" s="297">
        <v>46420</v>
      </c>
      <c r="U249" s="297">
        <v>5610.0000000000073</v>
      </c>
      <c r="V249" s="302">
        <v>1.1208530805687205</v>
      </c>
      <c r="W249" s="306">
        <v>49310</v>
      </c>
      <c r="X249" s="297">
        <v>2720.0000000000073</v>
      </c>
      <c r="Y249" s="311">
        <v>1.0551612249036708</v>
      </c>
      <c r="AA249" s="352">
        <v>243</v>
      </c>
      <c r="AB249" s="289">
        <v>48000</v>
      </c>
      <c r="AC249" s="289">
        <v>52800.000000000007</v>
      </c>
      <c r="AD249" s="297">
        <v>48990</v>
      </c>
      <c r="AE249" s="297">
        <v>3810.0000000000073</v>
      </c>
      <c r="AF249" s="302">
        <v>1.0777709736680956</v>
      </c>
      <c r="AG249" s="306">
        <v>51880</v>
      </c>
      <c r="AH249" s="297">
        <v>920.00000000000728</v>
      </c>
      <c r="AI249" s="311">
        <v>1.017733230531997</v>
      </c>
      <c r="AK249" s="352">
        <v>243</v>
      </c>
      <c r="AL249" s="289">
        <v>48500</v>
      </c>
      <c r="AM249" s="289">
        <v>53350.000000000007</v>
      </c>
      <c r="AN249" s="297">
        <v>49030</v>
      </c>
      <c r="AO249" s="297">
        <v>4320.0000000000073</v>
      </c>
      <c r="AP249" s="302">
        <v>1.0881093208239854</v>
      </c>
      <c r="AQ249" s="306">
        <v>51930</v>
      </c>
      <c r="AR249" s="297">
        <v>1420.0000000000073</v>
      </c>
      <c r="AS249" s="311">
        <v>1.0273445022145198</v>
      </c>
      <c r="AU249" s="352">
        <v>243</v>
      </c>
      <c r="AV249" s="289">
        <v>49500</v>
      </c>
      <c r="AW249" s="289">
        <v>54450.000000000007</v>
      </c>
      <c r="AX249" s="297">
        <v>49060</v>
      </c>
      <c r="AY249" s="297">
        <v>5390.0000000000073</v>
      </c>
      <c r="AZ249" s="302">
        <v>1.1098654708520181</v>
      </c>
      <c r="BA249" s="306">
        <v>51950</v>
      </c>
      <c r="BB249" s="297">
        <v>2500.0000000000073</v>
      </c>
      <c r="BC249" s="311">
        <v>1.0481231953801733</v>
      </c>
      <c r="BE249" s="352">
        <v>243</v>
      </c>
      <c r="BF249" s="289">
        <v>50500</v>
      </c>
      <c r="BG249" s="289">
        <v>55550.000000000007</v>
      </c>
      <c r="BH249" s="297">
        <v>49200</v>
      </c>
      <c r="BI249" s="297">
        <v>6350.0000000000073</v>
      </c>
      <c r="BJ249" s="302">
        <v>1.1290650406504066</v>
      </c>
      <c r="BK249" s="306">
        <v>52090</v>
      </c>
      <c r="BL249" s="297">
        <v>3460.0000000000073</v>
      </c>
      <c r="BM249" s="311">
        <v>1.0664234977922826</v>
      </c>
      <c r="BO249" s="352">
        <v>243</v>
      </c>
      <c r="BP249" s="289">
        <v>53000</v>
      </c>
      <c r="BQ249" s="289">
        <v>58300.000000000007</v>
      </c>
      <c r="BR249" s="297">
        <v>49580</v>
      </c>
      <c r="BS249" s="297">
        <v>8720.0000000000073</v>
      </c>
      <c r="BT249" s="302">
        <v>1.1758773699072207</v>
      </c>
      <c r="BU249" s="306">
        <v>52480</v>
      </c>
      <c r="BV249" s="297">
        <v>5820.0000000000073</v>
      </c>
      <c r="BW249" s="311">
        <v>1.1108993902439026</v>
      </c>
      <c r="BY249" s="352">
        <v>243</v>
      </c>
      <c r="BZ249" s="289">
        <v>55500</v>
      </c>
      <c r="CA249" s="289">
        <v>61050.000000000007</v>
      </c>
      <c r="CB249" s="297">
        <v>49810</v>
      </c>
      <c r="CC249" s="297">
        <v>11240.000000000007</v>
      </c>
      <c r="CD249" s="302">
        <v>1.2256574984942783</v>
      </c>
      <c r="CE249" s="306">
        <v>52710</v>
      </c>
      <c r="CF249" s="297">
        <v>8340.0000000000073</v>
      </c>
      <c r="CG249" s="311">
        <v>1.1582242458736485</v>
      </c>
    </row>
    <row r="250" spans="5:85">
      <c r="E250" s="289">
        <v>52250</v>
      </c>
      <c r="G250" s="352">
        <v>244</v>
      </c>
      <c r="H250" s="289">
        <v>47500</v>
      </c>
      <c r="I250" s="289">
        <v>52250.000000000007</v>
      </c>
      <c r="J250" s="297">
        <v>46600</v>
      </c>
      <c r="K250" s="297">
        <v>5650.0000000000073</v>
      </c>
      <c r="L250" s="302">
        <v>1.1212446351931331</v>
      </c>
      <c r="M250" s="306">
        <v>49510</v>
      </c>
      <c r="N250" s="297">
        <v>2740.0000000000073</v>
      </c>
      <c r="O250" s="311">
        <v>1.055342355079782</v>
      </c>
      <c r="Q250" s="352">
        <v>244</v>
      </c>
      <c r="R250" s="289">
        <v>47500</v>
      </c>
      <c r="S250" s="289">
        <v>52250.000000000007</v>
      </c>
      <c r="T250" s="297">
        <v>46610</v>
      </c>
      <c r="U250" s="297">
        <v>5640.0000000000073</v>
      </c>
      <c r="V250" s="302">
        <v>1.1210040763784597</v>
      </c>
      <c r="W250" s="306">
        <v>49520</v>
      </c>
      <c r="X250" s="297">
        <v>2730.0000000000073</v>
      </c>
      <c r="Y250" s="311">
        <v>1.0551292407108241</v>
      </c>
      <c r="AA250" s="352">
        <v>244</v>
      </c>
      <c r="AB250" s="289">
        <v>48200</v>
      </c>
      <c r="AC250" s="289">
        <v>53020.000000000007</v>
      </c>
      <c r="AD250" s="297">
        <v>49200</v>
      </c>
      <c r="AE250" s="297">
        <v>3820.0000000000073</v>
      </c>
      <c r="AF250" s="302">
        <v>1.0776422764227644</v>
      </c>
      <c r="AG250" s="306">
        <v>52100</v>
      </c>
      <c r="AH250" s="297">
        <v>920.00000000000728</v>
      </c>
      <c r="AI250" s="311">
        <v>1.0176583493282152</v>
      </c>
      <c r="AK250" s="352">
        <v>244</v>
      </c>
      <c r="AL250" s="289">
        <v>48700</v>
      </c>
      <c r="AM250" s="289">
        <v>53570.000000000007</v>
      </c>
      <c r="AN250" s="297">
        <v>49240</v>
      </c>
      <c r="AO250" s="297">
        <v>4330.0000000000073</v>
      </c>
      <c r="AP250" s="302">
        <v>1.087936636880585</v>
      </c>
      <c r="AQ250" s="306">
        <v>52150</v>
      </c>
      <c r="AR250" s="297">
        <v>1420.0000000000073</v>
      </c>
      <c r="AS250" s="311">
        <v>1.0272291466922341</v>
      </c>
      <c r="AU250" s="352">
        <v>244</v>
      </c>
      <c r="AV250" s="289">
        <v>49700</v>
      </c>
      <c r="AW250" s="289">
        <v>54670.000000000007</v>
      </c>
      <c r="AX250" s="297">
        <v>49260</v>
      </c>
      <c r="AY250" s="297">
        <v>5410.0000000000073</v>
      </c>
      <c r="AZ250" s="302">
        <v>1.1098254161591556</v>
      </c>
      <c r="BA250" s="306">
        <v>52170</v>
      </c>
      <c r="BB250" s="297">
        <v>2500.0000000000073</v>
      </c>
      <c r="BC250" s="311">
        <v>1.0479202606862184</v>
      </c>
      <c r="BE250" s="352">
        <v>244</v>
      </c>
      <c r="BF250" s="289">
        <v>50700</v>
      </c>
      <c r="BG250" s="289">
        <v>55770.000000000007</v>
      </c>
      <c r="BH250" s="297">
        <v>49410</v>
      </c>
      <c r="BI250" s="297">
        <v>6360.0000000000073</v>
      </c>
      <c r="BJ250" s="302">
        <v>1.1287188828172436</v>
      </c>
      <c r="BK250" s="306">
        <v>52310</v>
      </c>
      <c r="BL250" s="297">
        <v>3460.0000000000073</v>
      </c>
      <c r="BM250" s="311">
        <v>1.0661441406996752</v>
      </c>
      <c r="BO250" s="352">
        <v>244</v>
      </c>
      <c r="BP250" s="289">
        <v>53200</v>
      </c>
      <c r="BQ250" s="289">
        <v>58520.000000000007</v>
      </c>
      <c r="BR250" s="297">
        <v>49790</v>
      </c>
      <c r="BS250" s="297">
        <v>8730.0000000000073</v>
      </c>
      <c r="BT250" s="302">
        <v>1.1753364129343242</v>
      </c>
      <c r="BU250" s="306">
        <v>52700</v>
      </c>
      <c r="BV250" s="297">
        <v>5820.0000000000073</v>
      </c>
      <c r="BW250" s="311">
        <v>1.1104364326375713</v>
      </c>
      <c r="BY250" s="352">
        <v>244</v>
      </c>
      <c r="BZ250" s="289">
        <v>55700</v>
      </c>
      <c r="CA250" s="289">
        <v>61270.000000000007</v>
      </c>
      <c r="CB250" s="297">
        <v>50020</v>
      </c>
      <c r="CC250" s="297">
        <v>11250.000000000007</v>
      </c>
      <c r="CD250" s="302">
        <v>1.224910035985606</v>
      </c>
      <c r="CE250" s="306">
        <v>52930</v>
      </c>
      <c r="CF250" s="297">
        <v>8340.0000000000073</v>
      </c>
      <c r="CG250" s="311">
        <v>1.1575665973927831</v>
      </c>
    </row>
    <row r="251" spans="5:85">
      <c r="E251" s="289">
        <v>52470</v>
      </c>
      <c r="G251" s="352">
        <v>245</v>
      </c>
      <c r="H251" s="289">
        <v>47700</v>
      </c>
      <c r="I251" s="289">
        <v>52470.000000000007</v>
      </c>
      <c r="J251" s="297">
        <v>46800</v>
      </c>
      <c r="K251" s="297">
        <v>5670.0000000000073</v>
      </c>
      <c r="L251" s="302">
        <v>1.1211538461538464</v>
      </c>
      <c r="M251" s="306">
        <v>49720</v>
      </c>
      <c r="N251" s="297">
        <v>2750.0000000000073</v>
      </c>
      <c r="O251" s="311">
        <v>1.0553097345132745</v>
      </c>
      <c r="Q251" s="352">
        <v>245</v>
      </c>
      <c r="R251" s="289">
        <v>47700</v>
      </c>
      <c r="S251" s="289">
        <v>52470.000000000007</v>
      </c>
      <c r="T251" s="297">
        <v>46810</v>
      </c>
      <c r="U251" s="297">
        <v>5660.0000000000073</v>
      </c>
      <c r="V251" s="302">
        <v>1.120914334543901</v>
      </c>
      <c r="W251" s="306">
        <v>49730</v>
      </c>
      <c r="X251" s="297">
        <v>2740.0000000000073</v>
      </c>
      <c r="Y251" s="311">
        <v>1.0550975266438771</v>
      </c>
      <c r="AA251" s="352">
        <v>245</v>
      </c>
      <c r="AB251" s="289">
        <v>48400</v>
      </c>
      <c r="AC251" s="289">
        <v>53240.000000000007</v>
      </c>
      <c r="AD251" s="297">
        <v>49410</v>
      </c>
      <c r="AE251" s="297">
        <v>3830.0000000000073</v>
      </c>
      <c r="AF251" s="302">
        <v>1.0775146731430887</v>
      </c>
      <c r="AG251" s="306">
        <v>52320</v>
      </c>
      <c r="AH251" s="297">
        <v>920.00000000000728</v>
      </c>
      <c r="AI251" s="311">
        <v>1.0175840978593274</v>
      </c>
      <c r="AK251" s="352">
        <v>245</v>
      </c>
      <c r="AL251" s="289">
        <v>48900</v>
      </c>
      <c r="AM251" s="289">
        <v>53790.000000000007</v>
      </c>
      <c r="AN251" s="297">
        <v>49450</v>
      </c>
      <c r="AO251" s="297">
        <v>4340.0000000000073</v>
      </c>
      <c r="AP251" s="302">
        <v>1.0877654196157736</v>
      </c>
      <c r="AQ251" s="306">
        <v>52370</v>
      </c>
      <c r="AR251" s="297">
        <v>1420.0000000000073</v>
      </c>
      <c r="AS251" s="311">
        <v>1.0271147603589843</v>
      </c>
      <c r="AU251" s="352">
        <v>245</v>
      </c>
      <c r="AV251" s="289">
        <v>49900</v>
      </c>
      <c r="AW251" s="289">
        <v>54890.000000000007</v>
      </c>
      <c r="AX251" s="297">
        <v>49470</v>
      </c>
      <c r="AY251" s="297">
        <v>5420.0000000000073</v>
      </c>
      <c r="AZ251" s="302">
        <v>1.1095613503133213</v>
      </c>
      <c r="BA251" s="306">
        <v>52390</v>
      </c>
      <c r="BB251" s="297">
        <v>2500.0000000000073</v>
      </c>
      <c r="BC251" s="311">
        <v>1.0477190303493034</v>
      </c>
      <c r="BE251" s="352">
        <v>245</v>
      </c>
      <c r="BF251" s="289">
        <v>50900</v>
      </c>
      <c r="BG251" s="289">
        <v>55990.000000000007</v>
      </c>
      <c r="BH251" s="297">
        <v>49620</v>
      </c>
      <c r="BI251" s="297">
        <v>6370.0000000000073</v>
      </c>
      <c r="BJ251" s="302">
        <v>1.1283756549778317</v>
      </c>
      <c r="BK251" s="306">
        <v>52530</v>
      </c>
      <c r="BL251" s="297">
        <v>3460.0000000000073</v>
      </c>
      <c r="BM251" s="311">
        <v>1.0658671235484487</v>
      </c>
      <c r="BO251" s="352">
        <v>245</v>
      </c>
      <c r="BP251" s="289">
        <v>53400</v>
      </c>
      <c r="BQ251" s="289">
        <v>58740.000000000007</v>
      </c>
      <c r="BR251" s="297">
        <v>50000</v>
      </c>
      <c r="BS251" s="297">
        <v>8740.0000000000073</v>
      </c>
      <c r="BT251" s="302">
        <v>1.1748000000000001</v>
      </c>
      <c r="BU251" s="306">
        <v>52920</v>
      </c>
      <c r="BV251" s="297">
        <v>5820.0000000000073</v>
      </c>
      <c r="BW251" s="311">
        <v>1.1099773242630386</v>
      </c>
      <c r="BY251" s="352">
        <v>245</v>
      </c>
      <c r="BZ251" s="289">
        <v>55900</v>
      </c>
      <c r="CA251" s="289">
        <v>61490.000000000007</v>
      </c>
      <c r="CB251" s="297">
        <v>50230</v>
      </c>
      <c r="CC251" s="297">
        <v>11260.000000000007</v>
      </c>
      <c r="CD251" s="302">
        <v>1.2241688234123036</v>
      </c>
      <c r="CE251" s="306">
        <v>53150</v>
      </c>
      <c r="CF251" s="297">
        <v>8340.0000000000073</v>
      </c>
      <c r="CG251" s="311">
        <v>1.156914393226717</v>
      </c>
    </row>
    <row r="252" spans="5:85">
      <c r="E252" s="289">
        <v>52690</v>
      </c>
      <c r="G252" s="352">
        <v>246</v>
      </c>
      <c r="H252" s="289">
        <v>47900</v>
      </c>
      <c r="I252" s="289">
        <v>52690.000000000007</v>
      </c>
      <c r="J252" s="297">
        <v>47000</v>
      </c>
      <c r="K252" s="297">
        <v>5690.0000000000073</v>
      </c>
      <c r="L252" s="302">
        <v>1.1210638297872342</v>
      </c>
      <c r="M252" s="306">
        <v>49920</v>
      </c>
      <c r="N252" s="297">
        <v>2770.0000000000073</v>
      </c>
      <c r="O252" s="311">
        <v>1.0554887820512822</v>
      </c>
      <c r="Q252" s="352">
        <v>246</v>
      </c>
      <c r="R252" s="289">
        <v>47900</v>
      </c>
      <c r="S252" s="289">
        <v>52690.000000000007</v>
      </c>
      <c r="T252" s="297">
        <v>47010</v>
      </c>
      <c r="U252" s="297">
        <v>5680.0000000000073</v>
      </c>
      <c r="V252" s="302">
        <v>1.1208253563071688</v>
      </c>
      <c r="W252" s="306">
        <v>49940</v>
      </c>
      <c r="X252" s="297">
        <v>2750.0000000000073</v>
      </c>
      <c r="Y252" s="311">
        <v>1.0550660792951543</v>
      </c>
      <c r="AA252" s="352">
        <v>246</v>
      </c>
      <c r="AB252" s="289">
        <v>48600</v>
      </c>
      <c r="AC252" s="289">
        <v>53460.000000000007</v>
      </c>
      <c r="AD252" s="297">
        <v>49620</v>
      </c>
      <c r="AE252" s="297">
        <v>3840.0000000000073</v>
      </c>
      <c r="AF252" s="302">
        <v>1.0773881499395406</v>
      </c>
      <c r="AG252" s="306">
        <v>52540</v>
      </c>
      <c r="AH252" s="297">
        <v>920.00000000000728</v>
      </c>
      <c r="AI252" s="311">
        <v>1.0175104682146936</v>
      </c>
      <c r="AK252" s="352">
        <v>246</v>
      </c>
      <c r="AL252" s="289">
        <v>49100</v>
      </c>
      <c r="AM252" s="289">
        <v>54010.000000000007</v>
      </c>
      <c r="AN252" s="297">
        <v>49660</v>
      </c>
      <c r="AO252" s="297">
        <v>4350.0000000000073</v>
      </c>
      <c r="AP252" s="302">
        <v>1.0875956504228756</v>
      </c>
      <c r="AQ252" s="306">
        <v>52590</v>
      </c>
      <c r="AR252" s="297">
        <v>1420.0000000000073</v>
      </c>
      <c r="AS252" s="311">
        <v>1.0270013310515309</v>
      </c>
      <c r="AU252" s="352">
        <v>246</v>
      </c>
      <c r="AV252" s="289">
        <v>50100</v>
      </c>
      <c r="AW252" s="289">
        <v>55110.000000000007</v>
      </c>
      <c r="AX252" s="297">
        <v>49680</v>
      </c>
      <c r="AY252" s="297">
        <v>5430.0000000000073</v>
      </c>
      <c r="AZ252" s="302">
        <v>1.1092995169082127</v>
      </c>
      <c r="BA252" s="306">
        <v>52610</v>
      </c>
      <c r="BB252" s="297">
        <v>2500.0000000000073</v>
      </c>
      <c r="BC252" s="311">
        <v>1.0475194829880252</v>
      </c>
      <c r="BE252" s="352">
        <v>246</v>
      </c>
      <c r="BF252" s="289">
        <v>51100</v>
      </c>
      <c r="BG252" s="289">
        <v>56210.000000000007</v>
      </c>
      <c r="BH252" s="297">
        <v>49830</v>
      </c>
      <c r="BI252" s="297">
        <v>6380.0000000000073</v>
      </c>
      <c r="BJ252" s="302">
        <v>1.1280353200883004</v>
      </c>
      <c r="BK252" s="306">
        <v>52750</v>
      </c>
      <c r="BL252" s="297">
        <v>3460.0000000000073</v>
      </c>
      <c r="BM252" s="311">
        <v>1.0655924170616116</v>
      </c>
      <c r="BO252" s="352">
        <v>246</v>
      </c>
      <c r="BP252" s="289">
        <v>53600</v>
      </c>
      <c r="BQ252" s="289">
        <v>58960.000000000007</v>
      </c>
      <c r="BR252" s="297">
        <v>50210</v>
      </c>
      <c r="BS252" s="297">
        <v>8750.0000000000073</v>
      </c>
      <c r="BT252" s="302">
        <v>1.1742680740888272</v>
      </c>
      <c r="BU252" s="306">
        <v>53140</v>
      </c>
      <c r="BV252" s="297">
        <v>5820.0000000000073</v>
      </c>
      <c r="BW252" s="311">
        <v>1.1095220173127589</v>
      </c>
      <c r="BY252" s="352">
        <v>246</v>
      </c>
      <c r="BZ252" s="289">
        <v>56100</v>
      </c>
      <c r="CA252" s="289">
        <v>61710.000000000007</v>
      </c>
      <c r="CB252" s="297">
        <v>50440</v>
      </c>
      <c r="CC252" s="297">
        <v>11270.000000000007</v>
      </c>
      <c r="CD252" s="302">
        <v>1.2234337827121333</v>
      </c>
      <c r="CE252" s="306">
        <v>53370</v>
      </c>
      <c r="CF252" s="297">
        <v>8340.0000000000073</v>
      </c>
      <c r="CG252" s="311">
        <v>1.1562675660483419</v>
      </c>
    </row>
    <row r="253" spans="5:85">
      <c r="E253" s="289">
        <v>52910</v>
      </c>
      <c r="G253" s="352">
        <v>247</v>
      </c>
      <c r="H253" s="289">
        <v>48100</v>
      </c>
      <c r="I253" s="289">
        <v>52910.000000000007</v>
      </c>
      <c r="J253" s="297">
        <v>47200</v>
      </c>
      <c r="K253" s="297">
        <v>5710.0000000000073</v>
      </c>
      <c r="L253" s="302">
        <v>1.1209745762711867</v>
      </c>
      <c r="M253" s="306">
        <v>50130</v>
      </c>
      <c r="N253" s="297">
        <v>2780.0000000000073</v>
      </c>
      <c r="O253" s="311">
        <v>1.0554558148813087</v>
      </c>
      <c r="Q253" s="352">
        <v>247</v>
      </c>
      <c r="R253" s="289">
        <v>48100</v>
      </c>
      <c r="S253" s="289">
        <v>52910.000000000007</v>
      </c>
      <c r="T253" s="297">
        <v>47210</v>
      </c>
      <c r="U253" s="297">
        <v>5700.0000000000073</v>
      </c>
      <c r="V253" s="302">
        <v>1.1207371319635673</v>
      </c>
      <c r="W253" s="306">
        <v>50140</v>
      </c>
      <c r="X253" s="297">
        <v>2770.0000000000073</v>
      </c>
      <c r="Y253" s="311">
        <v>1.0552453131232551</v>
      </c>
      <c r="AA253" s="352">
        <v>247</v>
      </c>
      <c r="AB253" s="289">
        <v>48800</v>
      </c>
      <c r="AC253" s="289">
        <v>53680.000000000007</v>
      </c>
      <c r="AD253" s="297">
        <v>49830</v>
      </c>
      <c r="AE253" s="297">
        <v>3850.0000000000073</v>
      </c>
      <c r="AF253" s="302">
        <v>1.0772626931567331</v>
      </c>
      <c r="AG253" s="306">
        <v>52760</v>
      </c>
      <c r="AH253" s="297">
        <v>920.00000000000728</v>
      </c>
      <c r="AI253" s="311">
        <v>1.017437452615618</v>
      </c>
      <c r="AK253" s="352">
        <v>247</v>
      </c>
      <c r="AL253" s="289">
        <v>49300</v>
      </c>
      <c r="AM253" s="289">
        <v>54230.000000000007</v>
      </c>
      <c r="AN253" s="297">
        <v>49870</v>
      </c>
      <c r="AO253" s="297">
        <v>4360.0000000000073</v>
      </c>
      <c r="AP253" s="302">
        <v>1.0874273110086226</v>
      </c>
      <c r="AQ253" s="306">
        <v>52810</v>
      </c>
      <c r="AR253" s="297">
        <v>1420.0000000000073</v>
      </c>
      <c r="AS253" s="311">
        <v>1.0268888468093165</v>
      </c>
      <c r="AU253" s="352">
        <v>247</v>
      </c>
      <c r="AV253" s="289">
        <v>50300</v>
      </c>
      <c r="AW253" s="289">
        <v>55330.000000000007</v>
      </c>
      <c r="AX253" s="297">
        <v>49890</v>
      </c>
      <c r="AY253" s="297">
        <v>5440.0000000000073</v>
      </c>
      <c r="AZ253" s="302">
        <v>1.109039887753057</v>
      </c>
      <c r="BA253" s="306">
        <v>52830</v>
      </c>
      <c r="BB253" s="297">
        <v>2500.0000000000073</v>
      </c>
      <c r="BC253" s="311">
        <v>1.0473215975771344</v>
      </c>
      <c r="BE253" s="352">
        <v>247</v>
      </c>
      <c r="BF253" s="289">
        <v>51300</v>
      </c>
      <c r="BG253" s="289">
        <v>56430.000000000007</v>
      </c>
      <c r="BH253" s="297">
        <v>50030</v>
      </c>
      <c r="BI253" s="297">
        <v>6400.0000000000073</v>
      </c>
      <c r="BJ253" s="302">
        <v>1.1279232460523687</v>
      </c>
      <c r="BK253" s="306">
        <v>52970</v>
      </c>
      <c r="BL253" s="297">
        <v>3460.0000000000073</v>
      </c>
      <c r="BM253" s="311">
        <v>1.0653199924485559</v>
      </c>
      <c r="BO253" s="352">
        <v>247</v>
      </c>
      <c r="BP253" s="289">
        <v>53800</v>
      </c>
      <c r="BQ253" s="289">
        <v>59180.000000000007</v>
      </c>
      <c r="BR253" s="297">
        <v>50420</v>
      </c>
      <c r="BS253" s="297">
        <v>8760.0000000000073</v>
      </c>
      <c r="BT253" s="302">
        <v>1.173740579135264</v>
      </c>
      <c r="BU253" s="306">
        <v>53360</v>
      </c>
      <c r="BV253" s="297">
        <v>5820.0000000000073</v>
      </c>
      <c r="BW253" s="311">
        <v>1.1090704647676164</v>
      </c>
      <c r="BY253" s="352">
        <v>247</v>
      </c>
      <c r="BZ253" s="289">
        <v>56300</v>
      </c>
      <c r="CA253" s="289">
        <v>61930.000000000007</v>
      </c>
      <c r="CB253" s="297">
        <v>50650</v>
      </c>
      <c r="CC253" s="297">
        <v>11280.000000000007</v>
      </c>
      <c r="CD253" s="302">
        <v>1.2227048371174729</v>
      </c>
      <c r="CE253" s="306">
        <v>53590</v>
      </c>
      <c r="CF253" s="297">
        <v>8340.0000000000073</v>
      </c>
      <c r="CG253" s="311">
        <v>1.1556260496361264</v>
      </c>
    </row>
    <row r="254" spans="5:85">
      <c r="E254" s="289">
        <v>53130</v>
      </c>
      <c r="G254" s="352">
        <v>248</v>
      </c>
      <c r="H254" s="289">
        <v>48300</v>
      </c>
      <c r="I254" s="289">
        <v>53130.000000000007</v>
      </c>
      <c r="J254" s="297">
        <v>47390</v>
      </c>
      <c r="K254" s="297">
        <v>5740.0000000000073</v>
      </c>
      <c r="L254" s="302">
        <v>1.1211225997045793</v>
      </c>
      <c r="M254" s="306">
        <v>50340</v>
      </c>
      <c r="N254" s="297">
        <v>2790.0000000000073</v>
      </c>
      <c r="O254" s="311">
        <v>1.0554231227651969</v>
      </c>
      <c r="Q254" s="352">
        <v>248</v>
      </c>
      <c r="R254" s="289">
        <v>48300</v>
      </c>
      <c r="S254" s="289">
        <v>53130.000000000007</v>
      </c>
      <c r="T254" s="297">
        <v>47410</v>
      </c>
      <c r="U254" s="297">
        <v>5720.0000000000073</v>
      </c>
      <c r="V254" s="302">
        <v>1.1206496519721578</v>
      </c>
      <c r="W254" s="306">
        <v>50350</v>
      </c>
      <c r="X254" s="297">
        <v>2780.0000000000073</v>
      </c>
      <c r="Y254" s="311">
        <v>1.0552135054617677</v>
      </c>
      <c r="AA254" s="352">
        <v>248</v>
      </c>
      <c r="AB254" s="289">
        <v>49000</v>
      </c>
      <c r="AC254" s="289">
        <v>53900.000000000007</v>
      </c>
      <c r="AD254" s="297">
        <v>50030</v>
      </c>
      <c r="AE254" s="297">
        <v>3870.0000000000073</v>
      </c>
      <c r="AF254" s="302">
        <v>1.0773535878472917</v>
      </c>
      <c r="AG254" s="306">
        <v>52980</v>
      </c>
      <c r="AH254" s="297">
        <v>920.00000000000728</v>
      </c>
      <c r="AI254" s="311">
        <v>1.0173650434126087</v>
      </c>
      <c r="AK254" s="352">
        <v>248</v>
      </c>
      <c r="AL254" s="289">
        <v>49500</v>
      </c>
      <c r="AM254" s="289">
        <v>54450.000000000007</v>
      </c>
      <c r="AN254" s="297">
        <v>50080</v>
      </c>
      <c r="AO254" s="297">
        <v>4370.0000000000073</v>
      </c>
      <c r="AP254" s="302">
        <v>1.0872603833865817</v>
      </c>
      <c r="AQ254" s="306">
        <v>53030</v>
      </c>
      <c r="AR254" s="297">
        <v>1420.0000000000073</v>
      </c>
      <c r="AS254" s="311">
        <v>1.0267772958702623</v>
      </c>
      <c r="AU254" s="352">
        <v>248</v>
      </c>
      <c r="AV254" s="289">
        <v>50500</v>
      </c>
      <c r="AW254" s="289">
        <v>55550.000000000007</v>
      </c>
      <c r="AX254" s="297">
        <v>50100</v>
      </c>
      <c r="AY254" s="297">
        <v>5450.0000000000073</v>
      </c>
      <c r="AZ254" s="302">
        <v>1.1087824351297406</v>
      </c>
      <c r="BA254" s="306">
        <v>53050</v>
      </c>
      <c r="BB254" s="297">
        <v>2500.0000000000073</v>
      </c>
      <c r="BC254" s="311">
        <v>1.047125353440151</v>
      </c>
      <c r="BE254" s="352">
        <v>248</v>
      </c>
      <c r="BF254" s="289">
        <v>51500</v>
      </c>
      <c r="BG254" s="289">
        <v>56650.000000000007</v>
      </c>
      <c r="BH254" s="297">
        <v>50240</v>
      </c>
      <c r="BI254" s="297">
        <v>6410.0000000000073</v>
      </c>
      <c r="BJ254" s="302">
        <v>1.1275875796178345</v>
      </c>
      <c r="BK254" s="306">
        <v>53190</v>
      </c>
      <c r="BL254" s="297">
        <v>3460.0000000000073</v>
      </c>
      <c r="BM254" s="311">
        <v>1.0650498213949993</v>
      </c>
      <c r="BO254" s="352">
        <v>248</v>
      </c>
      <c r="BP254" s="289">
        <v>54000</v>
      </c>
      <c r="BQ254" s="289">
        <v>59400.000000000007</v>
      </c>
      <c r="BR254" s="297">
        <v>50630</v>
      </c>
      <c r="BS254" s="297">
        <v>8770.0000000000073</v>
      </c>
      <c r="BT254" s="302">
        <v>1.1732174600039504</v>
      </c>
      <c r="BU254" s="306">
        <v>53580</v>
      </c>
      <c r="BV254" s="297">
        <v>5820.0000000000073</v>
      </c>
      <c r="BW254" s="311">
        <v>1.1086226203807392</v>
      </c>
      <c r="BY254" s="352">
        <v>248</v>
      </c>
      <c r="BZ254" s="289">
        <v>56500</v>
      </c>
      <c r="CA254" s="289">
        <v>62150.000000000007</v>
      </c>
      <c r="CB254" s="297">
        <v>50860</v>
      </c>
      <c r="CC254" s="297">
        <v>11290.000000000007</v>
      </c>
      <c r="CD254" s="302">
        <v>1.2219819111285883</v>
      </c>
      <c r="CE254" s="306">
        <v>53810</v>
      </c>
      <c r="CF254" s="297">
        <v>8340.0000000000073</v>
      </c>
      <c r="CG254" s="311">
        <v>1.1549897788515147</v>
      </c>
    </row>
    <row r="255" spans="5:85">
      <c r="E255" s="289">
        <v>53350</v>
      </c>
      <c r="G255" s="352">
        <v>249</v>
      </c>
      <c r="H255" s="289">
        <v>48500</v>
      </c>
      <c r="I255" s="289">
        <v>53350.000000000007</v>
      </c>
      <c r="J255" s="297">
        <v>47590</v>
      </c>
      <c r="K255" s="297">
        <v>5760.0000000000073</v>
      </c>
      <c r="L255" s="302">
        <v>1.1210338306366885</v>
      </c>
      <c r="M255" s="306">
        <v>50550</v>
      </c>
      <c r="N255" s="297">
        <v>2800.0000000000073</v>
      </c>
      <c r="O255" s="311">
        <v>1.0553907022749753</v>
      </c>
      <c r="Q255" s="352">
        <v>249</v>
      </c>
      <c r="R255" s="289">
        <v>48500</v>
      </c>
      <c r="S255" s="289">
        <v>53350.000000000007</v>
      </c>
      <c r="T255" s="297">
        <v>47600</v>
      </c>
      <c r="U255" s="297">
        <v>5750.0000000000073</v>
      </c>
      <c r="V255" s="302">
        <v>1.1207983193277313</v>
      </c>
      <c r="W255" s="306">
        <v>50560</v>
      </c>
      <c r="X255" s="297">
        <v>2790.0000000000073</v>
      </c>
      <c r="Y255" s="311">
        <v>1.0551819620253167</v>
      </c>
      <c r="AA255" s="352">
        <v>249</v>
      </c>
      <c r="AB255" s="289">
        <v>49200</v>
      </c>
      <c r="AC255" s="289">
        <v>54120.000000000007</v>
      </c>
      <c r="AD255" s="297">
        <v>50240</v>
      </c>
      <c r="AE255" s="297">
        <v>3880.0000000000073</v>
      </c>
      <c r="AF255" s="302">
        <v>1.0772292993630574</v>
      </c>
      <c r="AG255" s="306">
        <v>53200</v>
      </c>
      <c r="AH255" s="297">
        <v>920.00000000000728</v>
      </c>
      <c r="AI255" s="311">
        <v>1.0172932330827069</v>
      </c>
      <c r="AK255" s="352">
        <v>249</v>
      </c>
      <c r="AL255" s="289">
        <v>49700</v>
      </c>
      <c r="AM255" s="289">
        <v>54670.000000000007</v>
      </c>
      <c r="AN255" s="297">
        <v>50290</v>
      </c>
      <c r="AO255" s="297">
        <v>4380.0000000000073</v>
      </c>
      <c r="AP255" s="302">
        <v>1.0870948498707498</v>
      </c>
      <c r="AQ255" s="306">
        <v>53250</v>
      </c>
      <c r="AR255" s="297">
        <v>1420.0000000000073</v>
      </c>
      <c r="AS255" s="311">
        <v>1.0266666666666668</v>
      </c>
      <c r="AU255" s="352">
        <v>249</v>
      </c>
      <c r="AV255" s="289">
        <v>50700</v>
      </c>
      <c r="AW255" s="289">
        <v>55770.000000000007</v>
      </c>
      <c r="AX255" s="297">
        <v>50310</v>
      </c>
      <c r="AY255" s="297">
        <v>5460.0000000000073</v>
      </c>
      <c r="AZ255" s="302">
        <v>1.1085271317829459</v>
      </c>
      <c r="BA255" s="306">
        <v>53270</v>
      </c>
      <c r="BB255" s="297">
        <v>2500.0000000000073</v>
      </c>
      <c r="BC255" s="311">
        <v>1.0469307302421627</v>
      </c>
      <c r="BE255" s="352">
        <v>249</v>
      </c>
      <c r="BF255" s="289">
        <v>51700</v>
      </c>
      <c r="BG255" s="289">
        <v>56870.000000000007</v>
      </c>
      <c r="BH255" s="297">
        <v>50450</v>
      </c>
      <c r="BI255" s="297">
        <v>6420.0000000000073</v>
      </c>
      <c r="BJ255" s="302">
        <v>1.1272547076313182</v>
      </c>
      <c r="BK255" s="306">
        <v>53410</v>
      </c>
      <c r="BL255" s="297">
        <v>3460.0000000000073</v>
      </c>
      <c r="BM255" s="311">
        <v>1.0647818760531738</v>
      </c>
      <c r="BO255" s="352">
        <v>249</v>
      </c>
      <c r="BP255" s="289">
        <v>54200</v>
      </c>
      <c r="BQ255" s="289">
        <v>59620.000000000007</v>
      </c>
      <c r="BR255" s="297">
        <v>50840</v>
      </c>
      <c r="BS255" s="297">
        <v>8780.0000000000073</v>
      </c>
      <c r="BT255" s="302">
        <v>1.1726986624704958</v>
      </c>
      <c r="BU255" s="306">
        <v>53800</v>
      </c>
      <c r="BV255" s="297">
        <v>5820.0000000000073</v>
      </c>
      <c r="BW255" s="311">
        <v>1.1081784386617102</v>
      </c>
      <c r="BY255" s="352">
        <v>249</v>
      </c>
      <c r="BZ255" s="289">
        <v>56700</v>
      </c>
      <c r="CA255" s="289">
        <v>62370.000000000007</v>
      </c>
      <c r="CB255" s="297">
        <v>51070</v>
      </c>
      <c r="CC255" s="297">
        <v>11300.000000000007</v>
      </c>
      <c r="CD255" s="302">
        <v>1.2212649304875662</v>
      </c>
      <c r="CE255" s="306">
        <v>54030</v>
      </c>
      <c r="CF255" s="297">
        <v>8340.0000000000073</v>
      </c>
      <c r="CG255" s="311">
        <v>1.1543586896168796</v>
      </c>
    </row>
    <row r="256" spans="5:85">
      <c r="E256" s="289">
        <v>53570</v>
      </c>
      <c r="G256" s="352">
        <v>250</v>
      </c>
      <c r="H256" s="289">
        <v>48700</v>
      </c>
      <c r="I256" s="289">
        <v>53570.000000000007</v>
      </c>
      <c r="J256" s="297">
        <v>47790</v>
      </c>
      <c r="K256" s="297">
        <v>5780.0000000000073</v>
      </c>
      <c r="L256" s="302">
        <v>1.1209458045616238</v>
      </c>
      <c r="M256" s="306">
        <v>50760</v>
      </c>
      <c r="N256" s="297">
        <v>2810.0000000000073</v>
      </c>
      <c r="O256" s="311">
        <v>1.0553585500394012</v>
      </c>
      <c r="Q256" s="352">
        <v>250</v>
      </c>
      <c r="R256" s="289">
        <v>48700</v>
      </c>
      <c r="S256" s="289">
        <v>53570.000000000007</v>
      </c>
      <c r="T256" s="297">
        <v>47800</v>
      </c>
      <c r="U256" s="297">
        <v>5770.0000000000073</v>
      </c>
      <c r="V256" s="302">
        <v>1.1207112970711299</v>
      </c>
      <c r="W256" s="306">
        <v>50770</v>
      </c>
      <c r="X256" s="297">
        <v>2800.0000000000073</v>
      </c>
      <c r="Y256" s="311">
        <v>1.0551506795351586</v>
      </c>
      <c r="AA256" s="352">
        <v>250</v>
      </c>
      <c r="AB256" s="289">
        <v>49400</v>
      </c>
      <c r="AC256" s="289">
        <v>54340.000000000007</v>
      </c>
      <c r="AD256" s="297">
        <v>50450</v>
      </c>
      <c r="AE256" s="297">
        <v>3890.0000000000073</v>
      </c>
      <c r="AF256" s="302">
        <v>1.0771060455896928</v>
      </c>
      <c r="AG256" s="306">
        <v>53420</v>
      </c>
      <c r="AH256" s="297">
        <v>920.00000000000728</v>
      </c>
      <c r="AI256" s="311">
        <v>1.0172220142268815</v>
      </c>
      <c r="AK256" s="352">
        <v>250</v>
      </c>
      <c r="AL256" s="289">
        <v>49900</v>
      </c>
      <c r="AM256" s="289">
        <v>54890.000000000007</v>
      </c>
      <c r="AN256" s="297">
        <v>50500</v>
      </c>
      <c r="AO256" s="297">
        <v>4390.0000000000073</v>
      </c>
      <c r="AP256" s="302">
        <v>1.086930693069307</v>
      </c>
      <c r="AQ256" s="306">
        <v>53470</v>
      </c>
      <c r="AR256" s="297">
        <v>1420.0000000000073</v>
      </c>
      <c r="AS256" s="311">
        <v>1.0265569478212082</v>
      </c>
      <c r="AU256" s="352">
        <v>250</v>
      </c>
      <c r="AV256" s="289">
        <v>50900</v>
      </c>
      <c r="AW256" s="289">
        <v>55990.000000000007</v>
      </c>
      <c r="AX256" s="297">
        <v>50520</v>
      </c>
      <c r="AY256" s="297">
        <v>5470.0000000000073</v>
      </c>
      <c r="AZ256" s="302">
        <v>1.1082739509105306</v>
      </c>
      <c r="BA256" s="306">
        <v>53490</v>
      </c>
      <c r="BB256" s="297">
        <v>2500.0000000000073</v>
      </c>
      <c r="BC256" s="311">
        <v>1.0467377079828006</v>
      </c>
      <c r="BE256" s="352">
        <v>250</v>
      </c>
      <c r="BF256" s="289">
        <v>51900</v>
      </c>
      <c r="BG256" s="289">
        <v>57090.000000000007</v>
      </c>
      <c r="BH256" s="297">
        <v>50660</v>
      </c>
      <c r="BI256" s="297">
        <v>6430.0000000000073</v>
      </c>
      <c r="BJ256" s="302">
        <v>1.1269245953414924</v>
      </c>
      <c r="BK256" s="306">
        <v>53630</v>
      </c>
      <c r="BL256" s="297">
        <v>3460.0000000000073</v>
      </c>
      <c r="BM256" s="311">
        <v>1.0645161290322582</v>
      </c>
      <c r="BO256" s="352">
        <v>250</v>
      </c>
      <c r="BP256" s="289">
        <v>54400</v>
      </c>
      <c r="BQ256" s="289">
        <v>59840.000000000007</v>
      </c>
      <c r="BR256" s="297">
        <v>51050</v>
      </c>
      <c r="BS256" s="297">
        <v>8790.0000000000073</v>
      </c>
      <c r="BT256" s="302">
        <v>1.1721841332027425</v>
      </c>
      <c r="BU256" s="306">
        <v>54020</v>
      </c>
      <c r="BV256" s="297">
        <v>5820.0000000000073</v>
      </c>
      <c r="BW256" s="311">
        <v>1.1077378748611626</v>
      </c>
      <c r="BY256" s="352">
        <v>250</v>
      </c>
      <c r="BZ256" s="289">
        <v>56900</v>
      </c>
      <c r="CA256" s="289">
        <v>62590.000000000007</v>
      </c>
      <c r="CB256" s="297">
        <v>51280</v>
      </c>
      <c r="CC256" s="297">
        <v>11310.000000000007</v>
      </c>
      <c r="CD256" s="302">
        <v>1.2205538221528862</v>
      </c>
      <c r="CE256" s="306">
        <v>54250</v>
      </c>
      <c r="CF256" s="297">
        <v>8340.0000000000073</v>
      </c>
      <c r="CG256" s="311">
        <v>1.1537327188940094</v>
      </c>
    </row>
  </sheetData>
  <mergeCells count="16">
    <mergeCell ref="J4:L4"/>
    <mergeCell ref="M4:O4"/>
    <mergeCell ref="T4:V4"/>
    <mergeCell ref="W4:Y4"/>
    <mergeCell ref="AD4:AF4"/>
    <mergeCell ref="AG4:AI4"/>
    <mergeCell ref="AN4:AP4"/>
    <mergeCell ref="AQ4:AS4"/>
    <mergeCell ref="AX4:AZ4"/>
    <mergeCell ref="BA4:BC4"/>
    <mergeCell ref="BH4:BJ4"/>
    <mergeCell ref="BK4:BM4"/>
    <mergeCell ref="BR4:BT4"/>
    <mergeCell ref="BU4:BW4"/>
    <mergeCell ref="CB4:CD4"/>
    <mergeCell ref="CE4:CG4"/>
  </mergeCells>
  <phoneticPr fontId="20" type="Hiragana"/>
  <conditionalFormatting sqref="L1:L1048575">
    <cfRule type="top10" dxfId="63" priority="31" percent="1" bottom="1" rank="10"/>
    <cfRule type="top10" dxfId="62" priority="32" percent="1" rank="10"/>
  </conditionalFormatting>
  <conditionalFormatting sqref="O3:O1048575 O1">
    <cfRule type="top10" dxfId="61" priority="30" percent="1" rank="10"/>
    <cfRule type="top10" dxfId="60" priority="29" percent="1" bottom="1" rank="10"/>
  </conditionalFormatting>
  <conditionalFormatting sqref="V1:V1048575">
    <cfRule type="top10" dxfId="59" priority="27" percent="1" bottom="1" rank="10"/>
    <cfRule type="top10" dxfId="58" priority="28" percent="1" rank="10"/>
  </conditionalFormatting>
  <conditionalFormatting sqref="Y1 Y3:Y1048575">
    <cfRule type="top10" dxfId="57" priority="26" percent="1" rank="10"/>
    <cfRule type="top10" dxfId="56" priority="25" percent="1" bottom="1" rank="10"/>
  </conditionalFormatting>
  <conditionalFormatting sqref="AF1:AF1048575">
    <cfRule type="top10" dxfId="55" priority="23" percent="1" bottom="1" rank="10"/>
    <cfRule type="top10" dxfId="54" priority="24" percent="1" rank="10"/>
  </conditionalFormatting>
  <conditionalFormatting sqref="AI3:AI1048575 AI1">
    <cfRule type="top10" dxfId="53" priority="22" percent="1" rank="10"/>
    <cfRule type="top10" dxfId="52" priority="21" percent="1" bottom="1" rank="10"/>
  </conditionalFormatting>
  <conditionalFormatting sqref="AP1:AP1048575">
    <cfRule type="top10" dxfId="51" priority="19" percent="1" bottom="1" rank="10"/>
    <cfRule type="top10" dxfId="50" priority="20" percent="1" rank="10"/>
  </conditionalFormatting>
  <conditionalFormatting sqref="AS1 AS3:AS1048575">
    <cfRule type="top10" dxfId="49" priority="18" percent="1" rank="10"/>
    <cfRule type="top10" dxfId="48" priority="17" percent="1" bottom="1" rank="10"/>
  </conditionalFormatting>
  <conditionalFormatting sqref="AZ1:AZ1048575">
    <cfRule type="top10" dxfId="47" priority="15" percent="1" bottom="1" rank="10"/>
    <cfRule type="top10" dxfId="46" priority="16" percent="1" rank="10"/>
  </conditionalFormatting>
  <conditionalFormatting sqref="BC3:BC1048575 BC1">
    <cfRule type="top10" dxfId="45" priority="14" percent="1" rank="10"/>
    <cfRule type="top10" dxfId="44" priority="13" percent="1" bottom="1" rank="10"/>
  </conditionalFormatting>
  <conditionalFormatting sqref="BJ1:BJ1048575">
    <cfRule type="top10" dxfId="43" priority="11" percent="1" bottom="1" rank="10"/>
    <cfRule type="top10" dxfId="42" priority="12" percent="1" rank="10"/>
  </conditionalFormatting>
  <conditionalFormatting sqref="BM1 BM3:BM1048575">
    <cfRule type="top10" dxfId="41" priority="10" percent="1" rank="10"/>
    <cfRule type="top10" dxfId="40" priority="9" percent="1" bottom="1" rank="10"/>
  </conditionalFormatting>
  <conditionalFormatting sqref="BT1:BT1048575">
    <cfRule type="top10" dxfId="39" priority="7" percent="1" bottom="1" rank="10"/>
    <cfRule type="top10" dxfId="38" priority="8" percent="1" rank="10"/>
  </conditionalFormatting>
  <conditionalFormatting sqref="BW3:BW1048575 BW1">
    <cfRule type="top10" dxfId="37" priority="6" percent="1" rank="10"/>
    <cfRule type="top10" dxfId="36" priority="5" percent="1" bottom="1" rank="10"/>
  </conditionalFormatting>
  <conditionalFormatting sqref="CD1:CD1048575">
    <cfRule type="top10" dxfId="35" priority="3" percent="1" bottom="1" rank="10"/>
    <cfRule type="top10" dxfId="34" priority="4" percent="1" rank="10"/>
  </conditionalFormatting>
  <conditionalFormatting sqref="CG1 CG3:CG1048575">
    <cfRule type="top10" dxfId="33" priority="2" percent="1" rank="10"/>
    <cfRule type="top10" dxfId="32" priority="1" percent="1" bottom="1" rank="10"/>
  </conditionalFormatting>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50"/>
  </sheetPr>
  <dimension ref="B2:CG256"/>
  <sheetViews>
    <sheetView workbookViewId="0">
      <selection activeCell="E61" sqref="E61"/>
    </sheetView>
  </sheetViews>
  <sheetFormatPr defaultRowHeight="13.5"/>
  <cols>
    <col min="1" max="1" width="2" customWidth="1"/>
    <col min="2" max="3" width="9" style="206" customWidth="1"/>
    <col min="4" max="4" width="2" customWidth="1"/>
    <col min="5" max="5" width="9" style="282" hidden="1" customWidth="1" outlineLevel="1"/>
    <col min="6" max="6" width="2.375" customWidth="1" collapsed="1"/>
    <col min="7" max="7" width="6.375" bestFit="1" customWidth="1"/>
    <col min="8" max="8" width="7.25" style="282" hidden="1" bestFit="1" customWidth="1"/>
    <col min="9" max="9" width="9" style="282" customWidth="1"/>
    <col min="10" max="11" width="9" style="283" customWidth="1"/>
    <col min="12" max="12" width="9" style="284" customWidth="1"/>
    <col min="13" max="13" width="9" style="283" customWidth="1"/>
    <col min="15" max="15" width="9" style="284" customWidth="1"/>
    <col min="17" max="17" width="6.375" bestFit="1" customWidth="1"/>
    <col min="18" max="18" width="7.25" style="282" hidden="1" bestFit="1" customWidth="1"/>
    <col min="19" max="19" width="9" style="282" customWidth="1"/>
    <col min="20" max="21" width="9" style="283" customWidth="1"/>
    <col min="22" max="22" width="9" style="284" customWidth="1"/>
    <col min="23" max="23" width="9" style="283" customWidth="1"/>
    <col min="25" max="25" width="9" style="284" customWidth="1"/>
    <col min="27" max="27" width="6.375" bestFit="1" customWidth="1"/>
    <col min="28" max="28" width="7.25" style="282" hidden="1" bestFit="1" customWidth="1"/>
    <col min="29" max="29" width="9" style="282" customWidth="1"/>
    <col min="30" max="31" width="9" style="283" customWidth="1"/>
    <col min="32" max="32" width="9" style="284" customWidth="1"/>
    <col min="33" max="33" width="9" style="283" customWidth="1"/>
    <col min="35" max="35" width="9" style="284" customWidth="1"/>
    <col min="37" max="37" width="6.375" bestFit="1" customWidth="1"/>
    <col min="38" max="38" width="7.25" style="282" hidden="1" bestFit="1" customWidth="1"/>
    <col min="39" max="39" width="9" style="282" customWidth="1"/>
    <col min="40" max="41" width="9" style="283" customWidth="1"/>
    <col min="42" max="42" width="9" style="284" customWidth="1"/>
    <col min="43" max="43" width="9" style="283" customWidth="1"/>
    <col min="45" max="45" width="9" style="284" customWidth="1"/>
    <col min="47" max="47" width="6.375" bestFit="1" customWidth="1"/>
    <col min="48" max="48" width="7.25" style="282" hidden="1" bestFit="1" customWidth="1"/>
    <col min="49" max="49" width="9" style="282" customWidth="1"/>
    <col min="50" max="51" width="9" style="283" customWidth="1"/>
    <col min="52" max="52" width="9" style="284" customWidth="1"/>
    <col min="53" max="53" width="9" style="283" customWidth="1"/>
    <col min="55" max="55" width="9" style="284" customWidth="1"/>
    <col min="57" max="57" width="6.375" bestFit="1" customWidth="1"/>
    <col min="58" max="58" width="7.25" style="282" hidden="1" bestFit="1" customWidth="1"/>
    <col min="59" max="59" width="9" style="282" customWidth="1"/>
    <col min="60" max="61" width="9" style="283" customWidth="1"/>
    <col min="62" max="62" width="9" style="284" customWidth="1"/>
    <col min="63" max="63" width="9" style="283" customWidth="1"/>
    <col min="65" max="65" width="9" style="284" customWidth="1"/>
    <col min="67" max="67" width="6.375" bestFit="1" customWidth="1"/>
    <col min="68" max="68" width="7.25" style="282" hidden="1" bestFit="1" customWidth="1"/>
    <col min="69" max="69" width="9" style="282" customWidth="1"/>
    <col min="70" max="71" width="9" style="283" customWidth="1"/>
    <col min="72" max="72" width="9" style="284" customWidth="1"/>
    <col min="73" max="73" width="9" style="283" customWidth="1"/>
    <col min="75" max="75" width="9" style="284" customWidth="1"/>
    <col min="77" max="77" width="6.375" bestFit="1" customWidth="1"/>
    <col min="78" max="78" width="7.25" style="282" hidden="1" bestFit="1" customWidth="1"/>
    <col min="79" max="79" width="9" style="282" customWidth="1"/>
    <col min="80" max="81" width="9" style="283" customWidth="1"/>
    <col min="82" max="82" width="9" style="284" customWidth="1"/>
    <col min="83" max="83" width="9" style="283" customWidth="1"/>
    <col min="85" max="85" width="9" style="284" customWidth="1"/>
  </cols>
  <sheetData>
    <row r="2" spans="2:85">
      <c r="E2" s="286" t="str">
        <f>早見表!C4&amp;"mm"</f>
        <v>20mm</v>
      </c>
      <c r="G2" s="292" t="s">
        <v>280</v>
      </c>
      <c r="H2" s="289"/>
      <c r="I2" s="286" t="s">
        <v>263</v>
      </c>
      <c r="O2" s="293" t="s">
        <v>263</v>
      </c>
      <c r="Q2" s="292" t="s">
        <v>280</v>
      </c>
      <c r="R2" s="289"/>
      <c r="S2" s="286" t="s">
        <v>39</v>
      </c>
      <c r="Y2" s="293" t="s">
        <v>39</v>
      </c>
      <c r="AA2" s="292" t="s">
        <v>280</v>
      </c>
      <c r="AB2" s="289"/>
      <c r="AC2" s="286" t="s">
        <v>111</v>
      </c>
      <c r="AI2" s="293" t="s">
        <v>111</v>
      </c>
      <c r="AK2" s="292" t="s">
        <v>280</v>
      </c>
      <c r="AL2" s="289"/>
      <c r="AM2" s="286" t="s">
        <v>264</v>
      </c>
      <c r="AS2" s="293" t="s">
        <v>264</v>
      </c>
      <c r="AU2" s="292" t="s">
        <v>280</v>
      </c>
      <c r="AV2" s="289"/>
      <c r="AW2" s="286" t="s">
        <v>265</v>
      </c>
      <c r="BC2" s="293" t="s">
        <v>265</v>
      </c>
      <c r="BE2" s="292" t="s">
        <v>280</v>
      </c>
      <c r="BF2" s="289"/>
      <c r="BG2" s="286" t="s">
        <v>235</v>
      </c>
      <c r="BM2" s="293" t="s">
        <v>235</v>
      </c>
      <c r="BO2" s="292" t="s">
        <v>280</v>
      </c>
      <c r="BP2" s="289"/>
      <c r="BQ2" s="286" t="s">
        <v>266</v>
      </c>
      <c r="BW2" s="293" t="s">
        <v>266</v>
      </c>
      <c r="BY2" s="292" t="s">
        <v>280</v>
      </c>
      <c r="BZ2" s="289"/>
      <c r="CA2" s="286" t="s">
        <v>217</v>
      </c>
      <c r="CG2" s="293" t="s">
        <v>217</v>
      </c>
    </row>
    <row r="3" spans="2:85">
      <c r="E3" s="287"/>
      <c r="I3" s="287"/>
      <c r="S3" s="287"/>
      <c r="AC3" s="287"/>
      <c r="AM3" s="287"/>
      <c r="AW3" s="287"/>
      <c r="BG3" s="287"/>
      <c r="BQ3" s="287"/>
      <c r="CA3" s="287"/>
    </row>
    <row r="4" spans="2:85">
      <c r="E4" s="288" t="s">
        <v>278</v>
      </c>
      <c r="I4" s="288" t="s">
        <v>278</v>
      </c>
      <c r="J4" s="296" t="s">
        <v>65</v>
      </c>
      <c r="K4" s="296"/>
      <c r="L4" s="300"/>
      <c r="M4" s="305" t="s">
        <v>282</v>
      </c>
      <c r="N4" s="296"/>
      <c r="O4" s="309"/>
      <c r="S4" s="288" t="s">
        <v>284</v>
      </c>
      <c r="T4" s="296" t="s">
        <v>65</v>
      </c>
      <c r="U4" s="296"/>
      <c r="V4" s="300"/>
      <c r="W4" s="305" t="s">
        <v>282</v>
      </c>
      <c r="X4" s="296"/>
      <c r="Y4" s="309"/>
      <c r="AC4" s="288" t="s">
        <v>284</v>
      </c>
      <c r="AD4" s="296" t="s">
        <v>65</v>
      </c>
      <c r="AE4" s="296"/>
      <c r="AF4" s="300"/>
      <c r="AG4" s="305" t="s">
        <v>282</v>
      </c>
      <c r="AH4" s="296"/>
      <c r="AI4" s="309"/>
      <c r="AM4" s="288" t="s">
        <v>284</v>
      </c>
      <c r="AN4" s="296" t="s">
        <v>65</v>
      </c>
      <c r="AO4" s="296"/>
      <c r="AP4" s="300"/>
      <c r="AQ4" s="305" t="s">
        <v>282</v>
      </c>
      <c r="AR4" s="296"/>
      <c r="AS4" s="309"/>
      <c r="AW4" s="288" t="s">
        <v>284</v>
      </c>
      <c r="AX4" s="296" t="s">
        <v>65</v>
      </c>
      <c r="AY4" s="296"/>
      <c r="AZ4" s="300"/>
      <c r="BA4" s="305" t="s">
        <v>282</v>
      </c>
      <c r="BB4" s="296"/>
      <c r="BC4" s="309"/>
      <c r="BG4" s="288" t="s">
        <v>284</v>
      </c>
      <c r="BH4" s="296" t="s">
        <v>65</v>
      </c>
      <c r="BI4" s="296"/>
      <c r="BJ4" s="300"/>
      <c r="BK4" s="305" t="s">
        <v>282</v>
      </c>
      <c r="BL4" s="296"/>
      <c r="BM4" s="309"/>
      <c r="BQ4" s="288" t="s">
        <v>284</v>
      </c>
      <c r="BR4" s="296" t="s">
        <v>65</v>
      </c>
      <c r="BS4" s="296"/>
      <c r="BT4" s="300"/>
      <c r="BU4" s="305" t="s">
        <v>282</v>
      </c>
      <c r="BV4" s="296"/>
      <c r="BW4" s="309"/>
      <c r="CA4" s="288" t="s">
        <v>284</v>
      </c>
      <c r="CB4" s="296" t="s">
        <v>65</v>
      </c>
      <c r="CC4" s="296"/>
      <c r="CD4" s="300"/>
      <c r="CE4" s="305" t="s">
        <v>282</v>
      </c>
      <c r="CF4" s="296"/>
      <c r="CG4" s="309"/>
    </row>
    <row r="5" spans="2:85">
      <c r="E5" s="288" t="s">
        <v>283</v>
      </c>
      <c r="G5" s="293" t="s">
        <v>279</v>
      </c>
      <c r="H5" s="288" t="s">
        <v>136</v>
      </c>
      <c r="I5" s="288" t="s">
        <v>283</v>
      </c>
      <c r="J5" s="296" t="s">
        <v>283</v>
      </c>
      <c r="K5" s="296" t="s">
        <v>281</v>
      </c>
      <c r="L5" s="301" t="str">
        <v>改定率</v>
      </c>
      <c r="M5" s="305" t="s">
        <v>283</v>
      </c>
      <c r="N5" s="293" t="s">
        <v>281</v>
      </c>
      <c r="O5" s="310" t="str">
        <v>改定率</v>
      </c>
      <c r="Q5" s="293" t="s">
        <v>279</v>
      </c>
      <c r="R5" s="288" t="s">
        <v>136</v>
      </c>
      <c r="S5" s="288" t="s">
        <v>285</v>
      </c>
      <c r="T5" s="296" t="s">
        <v>283</v>
      </c>
      <c r="U5" s="296" t="s">
        <v>281</v>
      </c>
      <c r="V5" s="301" t="str">
        <v>改定率</v>
      </c>
      <c r="W5" s="305" t="s">
        <v>283</v>
      </c>
      <c r="X5" s="293" t="s">
        <v>281</v>
      </c>
      <c r="Y5" s="310" t="str">
        <v>改定率</v>
      </c>
      <c r="AA5" s="293" t="s">
        <v>279</v>
      </c>
      <c r="AB5" s="288" t="s">
        <v>136</v>
      </c>
      <c r="AC5" s="288" t="s">
        <v>285</v>
      </c>
      <c r="AD5" s="296" t="s">
        <v>283</v>
      </c>
      <c r="AE5" s="296" t="s">
        <v>281</v>
      </c>
      <c r="AF5" s="301" t="str">
        <v>改定率</v>
      </c>
      <c r="AG5" s="305" t="s">
        <v>283</v>
      </c>
      <c r="AH5" s="293" t="s">
        <v>281</v>
      </c>
      <c r="AI5" s="310" t="str">
        <v>改定率</v>
      </c>
      <c r="AK5" s="293" t="s">
        <v>279</v>
      </c>
      <c r="AL5" s="288" t="s">
        <v>136</v>
      </c>
      <c r="AM5" s="288" t="s">
        <v>285</v>
      </c>
      <c r="AN5" s="296" t="s">
        <v>283</v>
      </c>
      <c r="AO5" s="296" t="s">
        <v>281</v>
      </c>
      <c r="AP5" s="301" t="str">
        <v>改定率</v>
      </c>
      <c r="AQ5" s="305" t="s">
        <v>283</v>
      </c>
      <c r="AR5" s="293" t="s">
        <v>281</v>
      </c>
      <c r="AS5" s="310" t="str">
        <v>改定率</v>
      </c>
      <c r="AU5" s="293" t="s">
        <v>279</v>
      </c>
      <c r="AV5" s="288" t="s">
        <v>136</v>
      </c>
      <c r="AW5" s="288" t="s">
        <v>285</v>
      </c>
      <c r="AX5" s="296" t="s">
        <v>283</v>
      </c>
      <c r="AY5" s="296" t="s">
        <v>281</v>
      </c>
      <c r="AZ5" s="301" t="str">
        <v>改定率</v>
      </c>
      <c r="BA5" s="305" t="s">
        <v>283</v>
      </c>
      <c r="BB5" s="293" t="s">
        <v>281</v>
      </c>
      <c r="BC5" s="310" t="str">
        <v>改定率</v>
      </c>
      <c r="BE5" s="293" t="s">
        <v>279</v>
      </c>
      <c r="BF5" s="288" t="s">
        <v>136</v>
      </c>
      <c r="BG5" s="288" t="s">
        <v>285</v>
      </c>
      <c r="BH5" s="296" t="s">
        <v>283</v>
      </c>
      <c r="BI5" s="296" t="s">
        <v>281</v>
      </c>
      <c r="BJ5" s="301" t="str">
        <v>改定率</v>
      </c>
      <c r="BK5" s="305" t="s">
        <v>283</v>
      </c>
      <c r="BL5" s="293" t="s">
        <v>281</v>
      </c>
      <c r="BM5" s="310" t="str">
        <v>改定率</v>
      </c>
      <c r="BO5" s="293" t="s">
        <v>279</v>
      </c>
      <c r="BP5" s="288" t="s">
        <v>136</v>
      </c>
      <c r="BQ5" s="288" t="s">
        <v>285</v>
      </c>
      <c r="BR5" s="296" t="s">
        <v>283</v>
      </c>
      <c r="BS5" s="296" t="s">
        <v>281</v>
      </c>
      <c r="BT5" s="301" t="str">
        <v>改定率</v>
      </c>
      <c r="BU5" s="305" t="s">
        <v>283</v>
      </c>
      <c r="BV5" s="293" t="s">
        <v>281</v>
      </c>
      <c r="BW5" s="310" t="str">
        <v>改定率</v>
      </c>
      <c r="BY5" s="293" t="s">
        <v>279</v>
      </c>
      <c r="BZ5" s="288" t="s">
        <v>136</v>
      </c>
      <c r="CA5" s="288" t="s">
        <v>285</v>
      </c>
      <c r="CB5" s="296" t="s">
        <v>283</v>
      </c>
      <c r="CC5" s="296" t="s">
        <v>281</v>
      </c>
      <c r="CD5" s="301" t="str">
        <v>改定率</v>
      </c>
      <c r="CE5" s="305" t="s">
        <v>283</v>
      </c>
      <c r="CF5" s="293" t="s">
        <v>281</v>
      </c>
      <c r="CG5" s="310" t="str">
        <v>改定率</v>
      </c>
    </row>
    <row r="6" spans="2:85">
      <c r="B6" s="285" t="s">
        <v>277</v>
      </c>
      <c r="C6" s="279"/>
      <c r="E6" s="289">
        <f>計算票!G7</f>
        <v>1980</v>
      </c>
      <c r="G6" s="292">
        <v>0</v>
      </c>
      <c r="H6" s="289">
        <f>C7</f>
        <v>800</v>
      </c>
      <c r="I6" s="289">
        <f t="shared" ref="I6:I69" si="0">H6*1.1</f>
        <v>880.00000000000011</v>
      </c>
      <c r="J6" s="297">
        <v>1480</v>
      </c>
      <c r="K6" s="297">
        <f t="shared" ref="K6:K69" si="1">I6-J6</f>
        <v>-599.99999999999989</v>
      </c>
      <c r="L6" s="302">
        <f t="shared" ref="L6:L69" si="2">I6/J6</f>
        <v>0.59459459459459463</v>
      </c>
      <c r="M6" s="306">
        <v>1810</v>
      </c>
      <c r="N6" s="297">
        <f t="shared" ref="N6:N69" si="3">I6-M6</f>
        <v>-929.99999999999989</v>
      </c>
      <c r="O6" s="311">
        <f t="shared" ref="O6:O69" si="4">I6/M6</f>
        <v>0.48618784530386744</v>
      </c>
      <c r="Q6" s="292">
        <v>0</v>
      </c>
      <c r="R6" s="289">
        <f>C8</f>
        <v>800</v>
      </c>
      <c r="S6" s="289">
        <f t="shared" ref="S6:S69" si="5">R6*1.1</f>
        <v>880.00000000000011</v>
      </c>
      <c r="T6" s="297">
        <v>1490</v>
      </c>
      <c r="U6" s="297">
        <f t="shared" ref="U6:U69" si="6">S6-T6</f>
        <v>-609.99999999999989</v>
      </c>
      <c r="V6" s="302">
        <f t="shared" ref="V6:V69" si="7">S6/T6</f>
        <v>0.59060402684563762</v>
      </c>
      <c r="W6" s="306">
        <v>1820</v>
      </c>
      <c r="X6" s="297">
        <f t="shared" ref="X6:X69" si="8">S6-W6</f>
        <v>-939.99999999999989</v>
      </c>
      <c r="Y6" s="311">
        <f t="shared" ref="Y6:Y69" si="9">S6/W6</f>
        <v>0.48351648351648358</v>
      </c>
      <c r="AA6" s="292">
        <v>0</v>
      </c>
      <c r="AB6" s="289">
        <f>C9</f>
        <v>1500</v>
      </c>
      <c r="AC6" s="289">
        <f t="shared" ref="AC6:AC69" si="10">AB6*1.1</f>
        <v>1650.0000000000002</v>
      </c>
      <c r="AD6" s="297">
        <v>1500</v>
      </c>
      <c r="AE6" s="297">
        <f t="shared" ref="AE6:AE69" si="11">AC6-AD6</f>
        <v>150.00000000000023</v>
      </c>
      <c r="AF6" s="302">
        <f t="shared" ref="AF6:AF69" si="12">AC6/AD6</f>
        <v>1.1000000000000001</v>
      </c>
      <c r="AG6" s="306">
        <v>1830</v>
      </c>
      <c r="AH6" s="297">
        <f t="shared" ref="AH6:AH69" si="13">AC6-AG6</f>
        <v>-179.99999999999977</v>
      </c>
      <c r="AI6" s="311">
        <f t="shared" ref="AI6:AI69" si="14">AC6/AG6</f>
        <v>0.90163934426229519</v>
      </c>
      <c r="AK6" s="292">
        <v>0</v>
      </c>
      <c r="AL6" s="289">
        <f>C10</f>
        <v>2000</v>
      </c>
      <c r="AM6" s="289">
        <f t="shared" ref="AM6:AM69" si="15">AL6*1.1</f>
        <v>2200</v>
      </c>
      <c r="AN6" s="297">
        <v>1550</v>
      </c>
      <c r="AO6" s="297">
        <f t="shared" ref="AO6:AO69" si="16">AM6-AN6</f>
        <v>650</v>
      </c>
      <c r="AP6" s="302">
        <f t="shared" ref="AP6:AP69" si="17">AM6/AN6</f>
        <v>1.4193548387096775</v>
      </c>
      <c r="AQ6" s="306">
        <v>1880</v>
      </c>
      <c r="AR6" s="297">
        <f t="shared" ref="AR6:AR69" si="18">AM6-AQ6</f>
        <v>320</v>
      </c>
      <c r="AS6" s="311">
        <f t="shared" ref="AS6:AS69" si="19">AM6/AQ6</f>
        <v>1.1702127659574468</v>
      </c>
      <c r="AU6" s="292">
        <v>0</v>
      </c>
      <c r="AV6" s="289">
        <f>C11</f>
        <v>2500</v>
      </c>
      <c r="AW6" s="289">
        <f t="shared" ref="AW6:AW69" si="20">AV6*1.1</f>
        <v>2750</v>
      </c>
      <c r="AX6" s="297">
        <v>1570</v>
      </c>
      <c r="AY6" s="297">
        <f t="shared" ref="AY6:AY69" si="21">AW6-AX6</f>
        <v>1180</v>
      </c>
      <c r="AZ6" s="302">
        <f t="shared" ref="AZ6:AZ69" si="22">AW6/AX6</f>
        <v>1.7515923566878981</v>
      </c>
      <c r="BA6" s="306">
        <v>1900</v>
      </c>
      <c r="BB6" s="297">
        <f t="shared" ref="BB6:BB69" si="23">AW6-BA6</f>
        <v>850</v>
      </c>
      <c r="BC6" s="311">
        <f t="shared" ref="BC6:BC69" si="24">AW6/BA6</f>
        <v>1.4473684210526316</v>
      </c>
      <c r="BE6" s="292">
        <v>0</v>
      </c>
      <c r="BF6" s="289">
        <f>C12</f>
        <v>3000</v>
      </c>
      <c r="BG6" s="289">
        <f t="shared" ref="BG6:BG69" si="25">BF6*1.1</f>
        <v>3300.0000000000005</v>
      </c>
      <c r="BH6" s="297">
        <v>1710</v>
      </c>
      <c r="BI6" s="297">
        <f t="shared" ref="BI6:BI69" si="26">BG6-BH6</f>
        <v>1590.0000000000005</v>
      </c>
      <c r="BJ6" s="302">
        <f t="shared" ref="BJ6:BJ69" si="27">BG6/BH6</f>
        <v>1.929824561403509</v>
      </c>
      <c r="BK6" s="306">
        <v>2040</v>
      </c>
      <c r="BL6" s="297">
        <f t="shared" ref="BL6:BL69" si="28">BG6-BK6</f>
        <v>1260.0000000000005</v>
      </c>
      <c r="BM6" s="311">
        <f t="shared" ref="BM6:BM69" si="29">BG6/BK6</f>
        <v>1.6176470588235297</v>
      </c>
      <c r="BO6" s="292">
        <v>0</v>
      </c>
      <c r="BP6" s="289">
        <f>C13</f>
        <v>4000</v>
      </c>
      <c r="BQ6" s="289">
        <f t="shared" ref="BQ6:BQ69" si="30">BP6*1.1</f>
        <v>4400</v>
      </c>
      <c r="BR6" s="297">
        <v>2100</v>
      </c>
      <c r="BS6" s="297">
        <f t="shared" ref="BS6:BS69" si="31">BQ6-BR6</f>
        <v>2300</v>
      </c>
      <c r="BT6" s="302">
        <f t="shared" ref="BT6:BT69" si="32">BQ6/BR6</f>
        <v>2.0952380952380953</v>
      </c>
      <c r="BU6" s="306">
        <v>2430</v>
      </c>
      <c r="BV6" s="297">
        <f t="shared" ref="BV6:BV69" si="33">BQ6-BU6</f>
        <v>1970</v>
      </c>
      <c r="BW6" s="311">
        <f t="shared" ref="BW6:BW69" si="34">BQ6/BU6</f>
        <v>1.8106995884773662</v>
      </c>
      <c r="BY6" s="292">
        <v>0</v>
      </c>
      <c r="BZ6" s="289">
        <f>C14</f>
        <v>5000</v>
      </c>
      <c r="CA6" s="289">
        <f t="shared" ref="CA6:CA69" si="35">BZ6*1.1</f>
        <v>5500</v>
      </c>
      <c r="CB6" s="297">
        <v>2330</v>
      </c>
      <c r="CC6" s="297">
        <f t="shared" ref="CC6:CC69" si="36">CA6-CB6</f>
        <v>3170</v>
      </c>
      <c r="CD6" s="302">
        <f t="shared" ref="CD6:CD69" si="37">CA6/CB6</f>
        <v>2.3605150214592276</v>
      </c>
      <c r="CE6" s="306">
        <v>2660</v>
      </c>
      <c r="CF6" s="297">
        <f t="shared" ref="CF6:CF69" si="38">CA6-CE6</f>
        <v>2840</v>
      </c>
      <c r="CG6" s="311">
        <f t="shared" ref="CG6:CG69" si="39">CA6/CE6</f>
        <v>2.0676691729323307</v>
      </c>
    </row>
    <row r="7" spans="2:85">
      <c r="B7" s="278" t="s">
        <v>263</v>
      </c>
      <c r="C7" s="280">
        <v>800</v>
      </c>
      <c r="E7" s="289">
        <f>計算票!G8</f>
        <v>1980</v>
      </c>
      <c r="G7" s="292">
        <v>1</v>
      </c>
      <c r="H7" s="289">
        <f>H6+$C$18</f>
        <v>900</v>
      </c>
      <c r="I7" s="289">
        <f t="shared" si="0"/>
        <v>990.00000000000011</v>
      </c>
      <c r="J7" s="297">
        <v>1480</v>
      </c>
      <c r="K7" s="297">
        <f t="shared" si="1"/>
        <v>-489.99999999999989</v>
      </c>
      <c r="L7" s="302">
        <f t="shared" si="2"/>
        <v>0.66891891891891897</v>
      </c>
      <c r="M7" s="306">
        <v>1810</v>
      </c>
      <c r="N7" s="297">
        <f t="shared" si="3"/>
        <v>-819.99999999999989</v>
      </c>
      <c r="O7" s="311">
        <f t="shared" si="4"/>
        <v>0.54696132596685088</v>
      </c>
      <c r="Q7" s="292">
        <v>1</v>
      </c>
      <c r="R7" s="289">
        <f>R6+$C$18</f>
        <v>900</v>
      </c>
      <c r="S7" s="289">
        <f t="shared" si="5"/>
        <v>990.00000000000011</v>
      </c>
      <c r="T7" s="297">
        <v>1490</v>
      </c>
      <c r="U7" s="297">
        <f t="shared" si="6"/>
        <v>-499.99999999999989</v>
      </c>
      <c r="V7" s="302">
        <f t="shared" si="7"/>
        <v>0.66442953020134232</v>
      </c>
      <c r="W7" s="306">
        <v>1820</v>
      </c>
      <c r="X7" s="297">
        <f t="shared" si="8"/>
        <v>-829.99999999999989</v>
      </c>
      <c r="Y7" s="311">
        <f t="shared" si="9"/>
        <v>0.54395604395604402</v>
      </c>
      <c r="AA7" s="292">
        <v>1</v>
      </c>
      <c r="AB7" s="289">
        <f>AB6+$C$18</f>
        <v>1600</v>
      </c>
      <c r="AC7" s="289">
        <f t="shared" si="10"/>
        <v>1760.0000000000002</v>
      </c>
      <c r="AD7" s="297">
        <v>1500</v>
      </c>
      <c r="AE7" s="297">
        <f t="shared" si="11"/>
        <v>260.00000000000023</v>
      </c>
      <c r="AF7" s="302">
        <f t="shared" si="12"/>
        <v>1.1733333333333336</v>
      </c>
      <c r="AG7" s="306">
        <v>1830</v>
      </c>
      <c r="AH7" s="297">
        <f t="shared" si="13"/>
        <v>-69.999999999999773</v>
      </c>
      <c r="AI7" s="311">
        <f t="shared" si="14"/>
        <v>0.9617486338797816</v>
      </c>
      <c r="AK7" s="292">
        <v>1</v>
      </c>
      <c r="AL7" s="289">
        <f>AL6+$C$18</f>
        <v>2100</v>
      </c>
      <c r="AM7" s="289">
        <f t="shared" si="15"/>
        <v>2310</v>
      </c>
      <c r="AN7" s="297">
        <v>1550</v>
      </c>
      <c r="AO7" s="297">
        <f t="shared" si="16"/>
        <v>760</v>
      </c>
      <c r="AP7" s="302">
        <f t="shared" si="17"/>
        <v>1.4903225806451612</v>
      </c>
      <c r="AQ7" s="306">
        <v>1880</v>
      </c>
      <c r="AR7" s="297">
        <f t="shared" si="18"/>
        <v>430</v>
      </c>
      <c r="AS7" s="311">
        <f t="shared" si="19"/>
        <v>1.2287234042553192</v>
      </c>
      <c r="AU7" s="292">
        <v>1</v>
      </c>
      <c r="AV7" s="289">
        <f>AV6+$C$18</f>
        <v>2600</v>
      </c>
      <c r="AW7" s="289">
        <f t="shared" si="20"/>
        <v>2860.0000000000005</v>
      </c>
      <c r="AX7" s="297">
        <v>1570</v>
      </c>
      <c r="AY7" s="297">
        <f t="shared" si="21"/>
        <v>1290.0000000000005</v>
      </c>
      <c r="AZ7" s="302">
        <f t="shared" si="22"/>
        <v>1.8216560509554143</v>
      </c>
      <c r="BA7" s="306">
        <v>1900</v>
      </c>
      <c r="BB7" s="297">
        <f t="shared" si="23"/>
        <v>960.00000000000045</v>
      </c>
      <c r="BC7" s="311">
        <f t="shared" si="24"/>
        <v>1.5052631578947371</v>
      </c>
      <c r="BE7" s="292">
        <v>1</v>
      </c>
      <c r="BF7" s="289">
        <f>BF6+$C$18</f>
        <v>3100</v>
      </c>
      <c r="BG7" s="289">
        <f t="shared" si="25"/>
        <v>3410.0000000000005</v>
      </c>
      <c r="BH7" s="297">
        <v>1710</v>
      </c>
      <c r="BI7" s="297">
        <f t="shared" si="26"/>
        <v>1700.0000000000005</v>
      </c>
      <c r="BJ7" s="302">
        <f t="shared" si="27"/>
        <v>1.994152046783626</v>
      </c>
      <c r="BK7" s="306">
        <v>2040</v>
      </c>
      <c r="BL7" s="297">
        <f t="shared" si="28"/>
        <v>1370.0000000000005</v>
      </c>
      <c r="BM7" s="311">
        <f t="shared" si="29"/>
        <v>1.6715686274509807</v>
      </c>
      <c r="BO7" s="292">
        <v>1</v>
      </c>
      <c r="BP7" s="289">
        <f>BP6+$C$18</f>
        <v>4100</v>
      </c>
      <c r="BQ7" s="289">
        <f t="shared" si="30"/>
        <v>4510</v>
      </c>
      <c r="BR7" s="297">
        <v>2100</v>
      </c>
      <c r="BS7" s="297">
        <f t="shared" si="31"/>
        <v>2410</v>
      </c>
      <c r="BT7" s="302">
        <f t="shared" si="32"/>
        <v>2.1476190476190475</v>
      </c>
      <c r="BU7" s="306">
        <v>2430</v>
      </c>
      <c r="BV7" s="297">
        <f t="shared" si="33"/>
        <v>2080</v>
      </c>
      <c r="BW7" s="311">
        <f t="shared" si="34"/>
        <v>1.8559670781893005</v>
      </c>
      <c r="BY7" s="292">
        <v>1</v>
      </c>
      <c r="BZ7" s="289">
        <f>BZ6+$C$18</f>
        <v>5100</v>
      </c>
      <c r="CA7" s="289">
        <f t="shared" si="35"/>
        <v>5610</v>
      </c>
      <c r="CB7" s="297">
        <v>2330</v>
      </c>
      <c r="CC7" s="297">
        <f t="shared" si="36"/>
        <v>3280</v>
      </c>
      <c r="CD7" s="302">
        <f t="shared" si="37"/>
        <v>2.407725321888412</v>
      </c>
      <c r="CE7" s="306">
        <v>2660</v>
      </c>
      <c r="CF7" s="297">
        <f t="shared" si="38"/>
        <v>2950</v>
      </c>
      <c r="CG7" s="311">
        <f t="shared" si="39"/>
        <v>2.1090225563909772</v>
      </c>
    </row>
    <row r="8" spans="2:85">
      <c r="B8" s="278" t="s">
        <v>39</v>
      </c>
      <c r="C8" s="280">
        <v>800</v>
      </c>
      <c r="E8" s="289">
        <f>計算票!G9</f>
        <v>1980</v>
      </c>
      <c r="G8" s="292">
        <v>2</v>
      </c>
      <c r="H8" s="289">
        <f>H7+$C$18</f>
        <v>1000</v>
      </c>
      <c r="I8" s="289">
        <f t="shared" si="0"/>
        <v>1100</v>
      </c>
      <c r="J8" s="297">
        <v>1480</v>
      </c>
      <c r="K8" s="297">
        <f t="shared" si="1"/>
        <v>-380</v>
      </c>
      <c r="L8" s="302">
        <f t="shared" si="2"/>
        <v>0.7432432432432432</v>
      </c>
      <c r="M8" s="306">
        <v>1810</v>
      </c>
      <c r="N8" s="297">
        <f t="shared" si="3"/>
        <v>-710</v>
      </c>
      <c r="O8" s="311">
        <f t="shared" si="4"/>
        <v>0.60773480662983426</v>
      </c>
      <c r="Q8" s="292">
        <v>2</v>
      </c>
      <c r="R8" s="289">
        <f>R7+$C$18</f>
        <v>1000</v>
      </c>
      <c r="S8" s="289">
        <f t="shared" si="5"/>
        <v>1100</v>
      </c>
      <c r="T8" s="297">
        <v>1490</v>
      </c>
      <c r="U8" s="297">
        <f t="shared" si="6"/>
        <v>-390</v>
      </c>
      <c r="V8" s="302">
        <f t="shared" si="7"/>
        <v>0.73825503355704702</v>
      </c>
      <c r="W8" s="306">
        <v>1820</v>
      </c>
      <c r="X8" s="297">
        <f t="shared" si="8"/>
        <v>-720</v>
      </c>
      <c r="Y8" s="311">
        <f t="shared" si="9"/>
        <v>0.60439560439560436</v>
      </c>
      <c r="AA8" s="292">
        <v>2</v>
      </c>
      <c r="AB8" s="289">
        <f>AB7+$C$18</f>
        <v>1700</v>
      </c>
      <c r="AC8" s="289">
        <f t="shared" si="10"/>
        <v>1870.0000000000002</v>
      </c>
      <c r="AD8" s="297">
        <v>1500</v>
      </c>
      <c r="AE8" s="297">
        <f t="shared" si="11"/>
        <v>370.00000000000023</v>
      </c>
      <c r="AF8" s="302">
        <f t="shared" si="12"/>
        <v>1.2466666666666668</v>
      </c>
      <c r="AG8" s="306">
        <v>1830</v>
      </c>
      <c r="AH8" s="297">
        <f t="shared" si="13"/>
        <v>40.000000000000227</v>
      </c>
      <c r="AI8" s="311">
        <f t="shared" si="14"/>
        <v>1.0218579234972678</v>
      </c>
      <c r="AK8" s="292">
        <v>2</v>
      </c>
      <c r="AL8" s="289">
        <f>AL7+$C$18</f>
        <v>2200</v>
      </c>
      <c r="AM8" s="289">
        <f t="shared" si="15"/>
        <v>2420</v>
      </c>
      <c r="AN8" s="297">
        <v>1550</v>
      </c>
      <c r="AO8" s="297">
        <f t="shared" si="16"/>
        <v>870</v>
      </c>
      <c r="AP8" s="302">
        <f t="shared" si="17"/>
        <v>1.5612903225806452</v>
      </c>
      <c r="AQ8" s="306">
        <v>1880</v>
      </c>
      <c r="AR8" s="297">
        <f t="shared" si="18"/>
        <v>540</v>
      </c>
      <c r="AS8" s="311">
        <f t="shared" si="19"/>
        <v>1.2872340425531914</v>
      </c>
      <c r="AU8" s="292">
        <v>2</v>
      </c>
      <c r="AV8" s="289">
        <f>AV7+$C$18</f>
        <v>2700</v>
      </c>
      <c r="AW8" s="289">
        <f t="shared" si="20"/>
        <v>2970.0000000000005</v>
      </c>
      <c r="AX8" s="297">
        <v>1570</v>
      </c>
      <c r="AY8" s="297">
        <f t="shared" si="21"/>
        <v>1400.0000000000005</v>
      </c>
      <c r="AZ8" s="302">
        <f t="shared" si="22"/>
        <v>1.8917197452229302</v>
      </c>
      <c r="BA8" s="306">
        <v>1900</v>
      </c>
      <c r="BB8" s="297">
        <f t="shared" si="23"/>
        <v>1070.0000000000005</v>
      </c>
      <c r="BC8" s="311">
        <f t="shared" si="24"/>
        <v>1.5631578947368423</v>
      </c>
      <c r="BE8" s="292">
        <v>2</v>
      </c>
      <c r="BF8" s="289">
        <f>BF7+$C$18</f>
        <v>3200</v>
      </c>
      <c r="BG8" s="289">
        <f t="shared" si="25"/>
        <v>3520.0000000000005</v>
      </c>
      <c r="BH8" s="297">
        <v>1710</v>
      </c>
      <c r="BI8" s="297">
        <f t="shared" si="26"/>
        <v>1810.0000000000005</v>
      </c>
      <c r="BJ8" s="302">
        <f t="shared" si="27"/>
        <v>2.058479532163743</v>
      </c>
      <c r="BK8" s="306">
        <v>2040</v>
      </c>
      <c r="BL8" s="297">
        <f t="shared" si="28"/>
        <v>1480.0000000000005</v>
      </c>
      <c r="BM8" s="311">
        <f t="shared" si="29"/>
        <v>1.7254901960784317</v>
      </c>
      <c r="BO8" s="292">
        <v>2</v>
      </c>
      <c r="BP8" s="289">
        <f>BP7+$C$18</f>
        <v>4200</v>
      </c>
      <c r="BQ8" s="289">
        <f t="shared" si="30"/>
        <v>4620</v>
      </c>
      <c r="BR8" s="297">
        <v>2100</v>
      </c>
      <c r="BS8" s="297">
        <f t="shared" si="31"/>
        <v>2520</v>
      </c>
      <c r="BT8" s="302">
        <f t="shared" si="32"/>
        <v>2.2000000000000002</v>
      </c>
      <c r="BU8" s="306">
        <v>2430</v>
      </c>
      <c r="BV8" s="297">
        <f t="shared" si="33"/>
        <v>2190</v>
      </c>
      <c r="BW8" s="311">
        <f t="shared" si="34"/>
        <v>1.9012345679012346</v>
      </c>
      <c r="BY8" s="292">
        <v>2</v>
      </c>
      <c r="BZ8" s="289">
        <f>BZ7+$C$18</f>
        <v>5200</v>
      </c>
      <c r="CA8" s="289">
        <f t="shared" si="35"/>
        <v>5720.0000000000009</v>
      </c>
      <c r="CB8" s="297">
        <v>2330</v>
      </c>
      <c r="CC8" s="297">
        <f t="shared" si="36"/>
        <v>3390.0000000000009</v>
      </c>
      <c r="CD8" s="302">
        <f t="shared" si="37"/>
        <v>2.4549356223175969</v>
      </c>
      <c r="CE8" s="306">
        <v>2660</v>
      </c>
      <c r="CF8" s="297">
        <f t="shared" si="38"/>
        <v>3060.0000000000009</v>
      </c>
      <c r="CG8" s="311">
        <f t="shared" si="39"/>
        <v>2.1503759398496243</v>
      </c>
    </row>
    <row r="9" spans="2:85">
      <c r="B9" s="278" t="s">
        <v>111</v>
      </c>
      <c r="C9" s="280">
        <v>1500</v>
      </c>
      <c r="E9" s="289">
        <f>計算票!G10</f>
        <v>1980</v>
      </c>
      <c r="G9" s="292">
        <v>3</v>
      </c>
      <c r="H9" s="289">
        <f>H8+$C$18</f>
        <v>1100</v>
      </c>
      <c r="I9" s="289">
        <f t="shared" si="0"/>
        <v>1210</v>
      </c>
      <c r="J9" s="297">
        <v>1480</v>
      </c>
      <c r="K9" s="297">
        <f t="shared" si="1"/>
        <v>-270</v>
      </c>
      <c r="L9" s="302">
        <f t="shared" si="2"/>
        <v>0.81756756756756754</v>
      </c>
      <c r="M9" s="306">
        <v>1810</v>
      </c>
      <c r="N9" s="297">
        <f t="shared" si="3"/>
        <v>-600</v>
      </c>
      <c r="O9" s="311">
        <f t="shared" si="4"/>
        <v>0.66850828729281764</v>
      </c>
      <c r="Q9" s="292">
        <v>3</v>
      </c>
      <c r="R9" s="289">
        <f>R8+$C$18</f>
        <v>1100</v>
      </c>
      <c r="S9" s="289">
        <f t="shared" si="5"/>
        <v>1210</v>
      </c>
      <c r="T9" s="297">
        <v>1490</v>
      </c>
      <c r="U9" s="297">
        <f t="shared" si="6"/>
        <v>-280</v>
      </c>
      <c r="V9" s="302">
        <f t="shared" si="7"/>
        <v>0.81208053691275173</v>
      </c>
      <c r="W9" s="306">
        <v>1820</v>
      </c>
      <c r="X9" s="297">
        <f t="shared" si="8"/>
        <v>-610</v>
      </c>
      <c r="Y9" s="311">
        <f t="shared" si="9"/>
        <v>0.6648351648351648</v>
      </c>
      <c r="AA9" s="292">
        <v>3</v>
      </c>
      <c r="AB9" s="289">
        <f>AB8+$C$18</f>
        <v>1800</v>
      </c>
      <c r="AC9" s="289">
        <f t="shared" si="10"/>
        <v>1980.0000000000002</v>
      </c>
      <c r="AD9" s="297">
        <v>1500</v>
      </c>
      <c r="AE9" s="297">
        <f t="shared" si="11"/>
        <v>480.00000000000023</v>
      </c>
      <c r="AF9" s="302">
        <f t="shared" si="12"/>
        <v>1.32</v>
      </c>
      <c r="AG9" s="306">
        <v>1830</v>
      </c>
      <c r="AH9" s="297">
        <f t="shared" si="13"/>
        <v>150.00000000000023</v>
      </c>
      <c r="AI9" s="311">
        <f t="shared" si="14"/>
        <v>1.0819672131147542</v>
      </c>
      <c r="AK9" s="292">
        <v>3</v>
      </c>
      <c r="AL9" s="289">
        <f>AL8+$C$18</f>
        <v>2300</v>
      </c>
      <c r="AM9" s="289">
        <f t="shared" si="15"/>
        <v>2530</v>
      </c>
      <c r="AN9" s="297">
        <v>1550</v>
      </c>
      <c r="AO9" s="297">
        <f t="shared" si="16"/>
        <v>980</v>
      </c>
      <c r="AP9" s="302">
        <f t="shared" si="17"/>
        <v>1.6322580645161291</v>
      </c>
      <c r="AQ9" s="306">
        <v>1880</v>
      </c>
      <c r="AR9" s="297">
        <f t="shared" si="18"/>
        <v>650</v>
      </c>
      <c r="AS9" s="311">
        <f t="shared" si="19"/>
        <v>1.3457446808510638</v>
      </c>
      <c r="AU9" s="292">
        <v>3</v>
      </c>
      <c r="AV9" s="289">
        <f>AV8+$C$18</f>
        <v>2800</v>
      </c>
      <c r="AW9" s="289">
        <f t="shared" si="20"/>
        <v>3080.0000000000005</v>
      </c>
      <c r="AX9" s="297">
        <v>1570</v>
      </c>
      <c r="AY9" s="297">
        <f t="shared" si="21"/>
        <v>1510.0000000000005</v>
      </c>
      <c r="AZ9" s="302">
        <f t="shared" si="22"/>
        <v>1.9617834394904461</v>
      </c>
      <c r="BA9" s="306">
        <v>1900</v>
      </c>
      <c r="BB9" s="297">
        <f t="shared" si="23"/>
        <v>1180.0000000000005</v>
      </c>
      <c r="BC9" s="311">
        <f t="shared" si="24"/>
        <v>1.6210526315789475</v>
      </c>
      <c r="BE9" s="292">
        <v>3</v>
      </c>
      <c r="BF9" s="289">
        <f>BF8+$C$18</f>
        <v>3300</v>
      </c>
      <c r="BG9" s="289">
        <f t="shared" si="25"/>
        <v>3630.0000000000005</v>
      </c>
      <c r="BH9" s="297">
        <v>1710</v>
      </c>
      <c r="BI9" s="297">
        <f t="shared" si="26"/>
        <v>1920.0000000000005</v>
      </c>
      <c r="BJ9" s="302">
        <f t="shared" si="27"/>
        <v>2.12280701754386</v>
      </c>
      <c r="BK9" s="306">
        <v>2040</v>
      </c>
      <c r="BL9" s="297">
        <f t="shared" si="28"/>
        <v>1590.0000000000005</v>
      </c>
      <c r="BM9" s="311">
        <f t="shared" si="29"/>
        <v>1.7794117647058825</v>
      </c>
      <c r="BO9" s="292">
        <v>3</v>
      </c>
      <c r="BP9" s="289">
        <f>BP8+$C$18</f>
        <v>4300</v>
      </c>
      <c r="BQ9" s="289">
        <f t="shared" si="30"/>
        <v>4730</v>
      </c>
      <c r="BR9" s="297">
        <v>2100</v>
      </c>
      <c r="BS9" s="297">
        <f t="shared" si="31"/>
        <v>2630</v>
      </c>
      <c r="BT9" s="302">
        <f t="shared" si="32"/>
        <v>2.2523809523809524</v>
      </c>
      <c r="BU9" s="306">
        <v>2430</v>
      </c>
      <c r="BV9" s="297">
        <f t="shared" si="33"/>
        <v>2300</v>
      </c>
      <c r="BW9" s="311">
        <f t="shared" si="34"/>
        <v>1.9465020576131686</v>
      </c>
      <c r="BY9" s="292">
        <v>3</v>
      </c>
      <c r="BZ9" s="289">
        <f>BZ8+$C$18</f>
        <v>5300</v>
      </c>
      <c r="CA9" s="289">
        <f t="shared" si="35"/>
        <v>5830.0000000000009</v>
      </c>
      <c r="CB9" s="297">
        <v>2330</v>
      </c>
      <c r="CC9" s="297">
        <f t="shared" si="36"/>
        <v>3500.0000000000009</v>
      </c>
      <c r="CD9" s="302">
        <f t="shared" si="37"/>
        <v>2.5021459227467817</v>
      </c>
      <c r="CE9" s="306">
        <v>2660</v>
      </c>
      <c r="CF9" s="297">
        <f t="shared" si="38"/>
        <v>3170.0000000000009</v>
      </c>
      <c r="CG9" s="311">
        <f t="shared" si="39"/>
        <v>2.1917293233082709</v>
      </c>
    </row>
    <row r="10" spans="2:85">
      <c r="B10" s="278" t="s">
        <v>264</v>
      </c>
      <c r="C10" s="280">
        <v>2000</v>
      </c>
      <c r="E10" s="289">
        <f>計算票!G11</f>
        <v>1980</v>
      </c>
      <c r="G10" s="292">
        <v>4</v>
      </c>
      <c r="H10" s="289">
        <f>H9+$C$18</f>
        <v>1200</v>
      </c>
      <c r="I10" s="289">
        <f t="shared" si="0"/>
        <v>1320</v>
      </c>
      <c r="J10" s="297">
        <v>1480</v>
      </c>
      <c r="K10" s="297">
        <f t="shared" si="1"/>
        <v>-160</v>
      </c>
      <c r="L10" s="302">
        <f t="shared" si="2"/>
        <v>0.89189189189189189</v>
      </c>
      <c r="M10" s="306">
        <v>1810</v>
      </c>
      <c r="N10" s="297">
        <f t="shared" si="3"/>
        <v>-490</v>
      </c>
      <c r="O10" s="311">
        <f t="shared" si="4"/>
        <v>0.72928176795580113</v>
      </c>
      <c r="Q10" s="292">
        <v>4</v>
      </c>
      <c r="R10" s="289">
        <f>R9+$C$18</f>
        <v>1200</v>
      </c>
      <c r="S10" s="289">
        <f t="shared" si="5"/>
        <v>1320</v>
      </c>
      <c r="T10" s="297">
        <v>1490</v>
      </c>
      <c r="U10" s="297">
        <f t="shared" si="6"/>
        <v>-170</v>
      </c>
      <c r="V10" s="302">
        <f t="shared" si="7"/>
        <v>0.88590604026845643</v>
      </c>
      <c r="W10" s="306">
        <v>1820</v>
      </c>
      <c r="X10" s="297">
        <f t="shared" si="8"/>
        <v>-500</v>
      </c>
      <c r="Y10" s="311">
        <f t="shared" si="9"/>
        <v>0.72527472527472525</v>
      </c>
      <c r="AA10" s="292">
        <v>4</v>
      </c>
      <c r="AB10" s="289">
        <f>AB9+$C$18</f>
        <v>1900</v>
      </c>
      <c r="AC10" s="289">
        <f t="shared" si="10"/>
        <v>2090</v>
      </c>
      <c r="AD10" s="297">
        <v>1500</v>
      </c>
      <c r="AE10" s="297">
        <f t="shared" si="11"/>
        <v>590</v>
      </c>
      <c r="AF10" s="302">
        <f t="shared" si="12"/>
        <v>1.3933333333333333</v>
      </c>
      <c r="AG10" s="306">
        <v>1830</v>
      </c>
      <c r="AH10" s="297">
        <f t="shared" si="13"/>
        <v>260</v>
      </c>
      <c r="AI10" s="311">
        <f t="shared" si="14"/>
        <v>1.1420765027322404</v>
      </c>
      <c r="AK10" s="292">
        <v>4</v>
      </c>
      <c r="AL10" s="289">
        <f>AL9+$C$18</f>
        <v>2400</v>
      </c>
      <c r="AM10" s="289">
        <f t="shared" si="15"/>
        <v>2640</v>
      </c>
      <c r="AN10" s="297">
        <v>1550</v>
      </c>
      <c r="AO10" s="297">
        <f t="shared" si="16"/>
        <v>1090</v>
      </c>
      <c r="AP10" s="302">
        <f t="shared" si="17"/>
        <v>1.7032258064516128</v>
      </c>
      <c r="AQ10" s="306">
        <v>1880</v>
      </c>
      <c r="AR10" s="297">
        <f t="shared" si="18"/>
        <v>760</v>
      </c>
      <c r="AS10" s="311">
        <f t="shared" si="19"/>
        <v>1.4042553191489362</v>
      </c>
      <c r="AU10" s="292">
        <v>4</v>
      </c>
      <c r="AV10" s="289">
        <f>AV9+$C$18</f>
        <v>2900</v>
      </c>
      <c r="AW10" s="289">
        <f t="shared" si="20"/>
        <v>3190.0000000000005</v>
      </c>
      <c r="AX10" s="297">
        <v>1570</v>
      </c>
      <c r="AY10" s="297">
        <f t="shared" si="21"/>
        <v>1620.0000000000005</v>
      </c>
      <c r="AZ10" s="302">
        <f t="shared" si="22"/>
        <v>2.031847133757962</v>
      </c>
      <c r="BA10" s="306">
        <v>1900</v>
      </c>
      <c r="BB10" s="297">
        <f t="shared" si="23"/>
        <v>1290.0000000000005</v>
      </c>
      <c r="BC10" s="311">
        <f t="shared" si="24"/>
        <v>1.678947368421053</v>
      </c>
      <c r="BE10" s="292">
        <v>4</v>
      </c>
      <c r="BF10" s="289">
        <f>BF9+$C$18</f>
        <v>3400</v>
      </c>
      <c r="BG10" s="289">
        <f t="shared" si="25"/>
        <v>3740.0000000000005</v>
      </c>
      <c r="BH10" s="297">
        <v>1710</v>
      </c>
      <c r="BI10" s="297">
        <f t="shared" si="26"/>
        <v>2030.0000000000005</v>
      </c>
      <c r="BJ10" s="302">
        <f t="shared" si="27"/>
        <v>2.187134502923977</v>
      </c>
      <c r="BK10" s="306">
        <v>2040</v>
      </c>
      <c r="BL10" s="297">
        <f t="shared" si="28"/>
        <v>1700.0000000000005</v>
      </c>
      <c r="BM10" s="311">
        <f t="shared" si="29"/>
        <v>1.8333333333333335</v>
      </c>
      <c r="BO10" s="292">
        <v>4</v>
      </c>
      <c r="BP10" s="289">
        <f>BP9+$C$18</f>
        <v>4400</v>
      </c>
      <c r="BQ10" s="289">
        <f t="shared" si="30"/>
        <v>4840</v>
      </c>
      <c r="BR10" s="297">
        <v>2100</v>
      </c>
      <c r="BS10" s="297">
        <f t="shared" si="31"/>
        <v>2740</v>
      </c>
      <c r="BT10" s="302">
        <f t="shared" si="32"/>
        <v>2.3047619047619046</v>
      </c>
      <c r="BU10" s="306">
        <v>2430</v>
      </c>
      <c r="BV10" s="297">
        <f t="shared" si="33"/>
        <v>2410</v>
      </c>
      <c r="BW10" s="311">
        <f t="shared" si="34"/>
        <v>1.9917695473251029</v>
      </c>
      <c r="BY10" s="292">
        <v>4</v>
      </c>
      <c r="BZ10" s="289">
        <f>BZ9+$C$18</f>
        <v>5400</v>
      </c>
      <c r="CA10" s="289">
        <f t="shared" si="35"/>
        <v>5940.0000000000009</v>
      </c>
      <c r="CB10" s="297">
        <v>2330</v>
      </c>
      <c r="CC10" s="297">
        <f t="shared" si="36"/>
        <v>3610.0000000000009</v>
      </c>
      <c r="CD10" s="302">
        <f t="shared" si="37"/>
        <v>2.5493562231759661</v>
      </c>
      <c r="CE10" s="306">
        <v>2660</v>
      </c>
      <c r="CF10" s="297">
        <f t="shared" si="38"/>
        <v>3280.0000000000009</v>
      </c>
      <c r="CG10" s="311">
        <f t="shared" si="39"/>
        <v>2.2330827067669174</v>
      </c>
    </row>
    <row r="11" spans="2:85" ht="14.25">
      <c r="B11" s="278" t="s">
        <v>265</v>
      </c>
      <c r="C11" s="280">
        <v>2500</v>
      </c>
      <c r="E11" s="290">
        <f>計算票!G12</f>
        <v>1980</v>
      </c>
      <c r="G11" s="294">
        <v>5</v>
      </c>
      <c r="H11" s="290">
        <f>H10+$C$18</f>
        <v>1300</v>
      </c>
      <c r="I11" s="290">
        <f t="shared" si="0"/>
        <v>1430.0000000000002</v>
      </c>
      <c r="J11" s="298">
        <v>1480</v>
      </c>
      <c r="K11" s="298">
        <f t="shared" si="1"/>
        <v>-49.999999999999773</v>
      </c>
      <c r="L11" s="303">
        <f t="shared" si="2"/>
        <v>0.96621621621621634</v>
      </c>
      <c r="M11" s="307">
        <v>1810</v>
      </c>
      <c r="N11" s="298">
        <f t="shared" si="3"/>
        <v>-379.99999999999977</v>
      </c>
      <c r="O11" s="312">
        <f t="shared" si="4"/>
        <v>0.79005524861878462</v>
      </c>
      <c r="Q11" s="294">
        <v>5</v>
      </c>
      <c r="R11" s="290">
        <f>R10+$C$18</f>
        <v>1300</v>
      </c>
      <c r="S11" s="290">
        <f t="shared" si="5"/>
        <v>1430.0000000000002</v>
      </c>
      <c r="T11" s="298">
        <v>1490</v>
      </c>
      <c r="U11" s="298">
        <f t="shared" si="6"/>
        <v>-59.999999999999773</v>
      </c>
      <c r="V11" s="303">
        <f t="shared" si="7"/>
        <v>0.95973154362416124</v>
      </c>
      <c r="W11" s="307">
        <v>1820</v>
      </c>
      <c r="X11" s="298">
        <f t="shared" si="8"/>
        <v>-389.99999999999977</v>
      </c>
      <c r="Y11" s="312">
        <f t="shared" si="9"/>
        <v>0.78571428571428581</v>
      </c>
      <c r="AA11" s="294">
        <v>5</v>
      </c>
      <c r="AB11" s="290">
        <f>AB10+$C$18</f>
        <v>2000</v>
      </c>
      <c r="AC11" s="290">
        <f t="shared" si="10"/>
        <v>2200</v>
      </c>
      <c r="AD11" s="298">
        <v>1500</v>
      </c>
      <c r="AE11" s="298">
        <f t="shared" si="11"/>
        <v>700</v>
      </c>
      <c r="AF11" s="303">
        <f t="shared" si="12"/>
        <v>1.4666666666666666</v>
      </c>
      <c r="AG11" s="307">
        <v>1830</v>
      </c>
      <c r="AH11" s="298">
        <f t="shared" si="13"/>
        <v>370</v>
      </c>
      <c r="AI11" s="312">
        <f t="shared" si="14"/>
        <v>1.2021857923497268</v>
      </c>
      <c r="AK11" s="294">
        <v>5</v>
      </c>
      <c r="AL11" s="290">
        <f>AL10+$C$18</f>
        <v>2500</v>
      </c>
      <c r="AM11" s="290">
        <f t="shared" si="15"/>
        <v>2750</v>
      </c>
      <c r="AN11" s="298">
        <v>1550</v>
      </c>
      <c r="AO11" s="298">
        <f t="shared" si="16"/>
        <v>1200</v>
      </c>
      <c r="AP11" s="303">
        <f t="shared" si="17"/>
        <v>1.7741935483870968</v>
      </c>
      <c r="AQ11" s="307">
        <v>1880</v>
      </c>
      <c r="AR11" s="298">
        <f t="shared" si="18"/>
        <v>870</v>
      </c>
      <c r="AS11" s="312">
        <f t="shared" si="19"/>
        <v>1.4627659574468086</v>
      </c>
      <c r="AU11" s="294">
        <v>5</v>
      </c>
      <c r="AV11" s="290">
        <f>AV10+$C$18</f>
        <v>3000</v>
      </c>
      <c r="AW11" s="290">
        <f t="shared" si="20"/>
        <v>3300.0000000000005</v>
      </c>
      <c r="AX11" s="298">
        <v>1570</v>
      </c>
      <c r="AY11" s="298">
        <f t="shared" si="21"/>
        <v>1730.0000000000005</v>
      </c>
      <c r="AZ11" s="303">
        <f t="shared" si="22"/>
        <v>2.1019108280254781</v>
      </c>
      <c r="BA11" s="307">
        <v>1900</v>
      </c>
      <c r="BB11" s="298">
        <f t="shared" si="23"/>
        <v>1400.0000000000005</v>
      </c>
      <c r="BC11" s="312">
        <f t="shared" si="24"/>
        <v>1.7368421052631582</v>
      </c>
      <c r="BE11" s="294">
        <v>5</v>
      </c>
      <c r="BF11" s="290">
        <f>BF10+$C$18</f>
        <v>3500</v>
      </c>
      <c r="BG11" s="290">
        <f t="shared" si="25"/>
        <v>3850.0000000000005</v>
      </c>
      <c r="BH11" s="298">
        <v>1710</v>
      </c>
      <c r="BI11" s="298">
        <f t="shared" si="26"/>
        <v>2140.0000000000005</v>
      </c>
      <c r="BJ11" s="303">
        <f t="shared" si="27"/>
        <v>2.2514619883040941</v>
      </c>
      <c r="BK11" s="307">
        <v>2040</v>
      </c>
      <c r="BL11" s="298">
        <f t="shared" si="28"/>
        <v>1810.0000000000005</v>
      </c>
      <c r="BM11" s="312">
        <f t="shared" si="29"/>
        <v>1.8872549019607845</v>
      </c>
      <c r="BO11" s="294">
        <v>5</v>
      </c>
      <c r="BP11" s="290">
        <f>BP10+$C$18</f>
        <v>4500</v>
      </c>
      <c r="BQ11" s="290">
        <f t="shared" si="30"/>
        <v>4950</v>
      </c>
      <c r="BR11" s="298">
        <v>2100</v>
      </c>
      <c r="BS11" s="298">
        <f t="shared" si="31"/>
        <v>2850</v>
      </c>
      <c r="BT11" s="303">
        <f t="shared" si="32"/>
        <v>2.3571428571428572</v>
      </c>
      <c r="BU11" s="307">
        <v>2430</v>
      </c>
      <c r="BV11" s="298">
        <f t="shared" si="33"/>
        <v>2520</v>
      </c>
      <c r="BW11" s="312">
        <f t="shared" si="34"/>
        <v>2.0370370370370372</v>
      </c>
      <c r="BY11" s="294">
        <v>5</v>
      </c>
      <c r="BZ11" s="290">
        <f>BZ10+$C$18</f>
        <v>5500</v>
      </c>
      <c r="CA11" s="290">
        <f t="shared" si="35"/>
        <v>6050.0000000000009</v>
      </c>
      <c r="CB11" s="298">
        <v>2330</v>
      </c>
      <c r="CC11" s="298">
        <f t="shared" si="36"/>
        <v>3720.0000000000009</v>
      </c>
      <c r="CD11" s="303">
        <f t="shared" si="37"/>
        <v>2.5965665236051505</v>
      </c>
      <c r="CE11" s="307">
        <v>2660</v>
      </c>
      <c r="CF11" s="298">
        <f t="shared" si="38"/>
        <v>3390.0000000000009</v>
      </c>
      <c r="CG11" s="312">
        <f t="shared" si="39"/>
        <v>2.274436090225564</v>
      </c>
    </row>
    <row r="12" spans="2:85">
      <c r="B12" s="278" t="s">
        <v>235</v>
      </c>
      <c r="C12" s="280">
        <v>3000</v>
      </c>
      <c r="E12" s="291">
        <f>計算票!G13</f>
        <v>2010</v>
      </c>
      <c r="G12" s="295">
        <v>6</v>
      </c>
      <c r="H12" s="291">
        <f>H11+$C$19</f>
        <v>1400</v>
      </c>
      <c r="I12" s="291">
        <f t="shared" si="0"/>
        <v>1540.0000000000002</v>
      </c>
      <c r="J12" s="299">
        <v>1480</v>
      </c>
      <c r="K12" s="299">
        <f t="shared" si="1"/>
        <v>60.000000000000227</v>
      </c>
      <c r="L12" s="304">
        <f t="shared" si="2"/>
        <v>1.0405405405405408</v>
      </c>
      <c r="M12" s="308">
        <v>1810</v>
      </c>
      <c r="N12" s="299">
        <f t="shared" si="3"/>
        <v>-269.99999999999977</v>
      </c>
      <c r="O12" s="313">
        <f t="shared" si="4"/>
        <v>0.85082872928176811</v>
      </c>
      <c r="Q12" s="295">
        <v>6</v>
      </c>
      <c r="R12" s="291">
        <f>R11+$C$19</f>
        <v>1400</v>
      </c>
      <c r="S12" s="291">
        <f t="shared" si="5"/>
        <v>1540.0000000000002</v>
      </c>
      <c r="T12" s="299">
        <v>1490</v>
      </c>
      <c r="U12" s="299">
        <f t="shared" si="6"/>
        <v>50.000000000000227</v>
      </c>
      <c r="V12" s="304">
        <f t="shared" si="7"/>
        <v>1.0335570469798658</v>
      </c>
      <c r="W12" s="308">
        <v>1820</v>
      </c>
      <c r="X12" s="299">
        <f t="shared" si="8"/>
        <v>-279.99999999999977</v>
      </c>
      <c r="Y12" s="313">
        <f t="shared" si="9"/>
        <v>0.84615384615384626</v>
      </c>
      <c r="AA12" s="295">
        <v>6</v>
      </c>
      <c r="AB12" s="291">
        <f>AB11+$C$19</f>
        <v>2100</v>
      </c>
      <c r="AC12" s="291">
        <f t="shared" si="10"/>
        <v>2310</v>
      </c>
      <c r="AD12" s="299">
        <v>1500</v>
      </c>
      <c r="AE12" s="299">
        <f t="shared" si="11"/>
        <v>810</v>
      </c>
      <c r="AF12" s="304">
        <f t="shared" si="12"/>
        <v>1.54</v>
      </c>
      <c r="AG12" s="308">
        <v>1830</v>
      </c>
      <c r="AH12" s="299">
        <f t="shared" si="13"/>
        <v>480</v>
      </c>
      <c r="AI12" s="313">
        <f t="shared" si="14"/>
        <v>1.2622950819672132</v>
      </c>
      <c r="AK12" s="295">
        <v>6</v>
      </c>
      <c r="AL12" s="291">
        <f>AL11+$C$19</f>
        <v>2600</v>
      </c>
      <c r="AM12" s="291">
        <f t="shared" si="15"/>
        <v>2860.0000000000005</v>
      </c>
      <c r="AN12" s="299">
        <v>1550</v>
      </c>
      <c r="AO12" s="299">
        <f t="shared" si="16"/>
        <v>1310.0000000000005</v>
      </c>
      <c r="AP12" s="304">
        <f t="shared" si="17"/>
        <v>1.8451612903225809</v>
      </c>
      <c r="AQ12" s="308">
        <v>1880</v>
      </c>
      <c r="AR12" s="299">
        <f t="shared" si="18"/>
        <v>980.00000000000045</v>
      </c>
      <c r="AS12" s="313">
        <f t="shared" si="19"/>
        <v>1.521276595744681</v>
      </c>
      <c r="AU12" s="295">
        <v>6</v>
      </c>
      <c r="AV12" s="291">
        <f>AV11+$C$19</f>
        <v>3100</v>
      </c>
      <c r="AW12" s="291">
        <f t="shared" si="20"/>
        <v>3410.0000000000005</v>
      </c>
      <c r="AX12" s="299">
        <v>1570</v>
      </c>
      <c r="AY12" s="299">
        <f t="shared" si="21"/>
        <v>1840.0000000000005</v>
      </c>
      <c r="AZ12" s="304">
        <f t="shared" si="22"/>
        <v>2.1719745222929938</v>
      </c>
      <c r="BA12" s="308">
        <v>1900</v>
      </c>
      <c r="BB12" s="299">
        <f t="shared" si="23"/>
        <v>1510.0000000000005</v>
      </c>
      <c r="BC12" s="313">
        <f t="shared" si="24"/>
        <v>1.7947368421052634</v>
      </c>
      <c r="BE12" s="295">
        <v>6</v>
      </c>
      <c r="BF12" s="291">
        <f>BF11+$C$19</f>
        <v>3600</v>
      </c>
      <c r="BG12" s="291">
        <f t="shared" si="25"/>
        <v>3960.0000000000005</v>
      </c>
      <c r="BH12" s="299">
        <v>1710</v>
      </c>
      <c r="BI12" s="299">
        <f t="shared" si="26"/>
        <v>2250.0000000000005</v>
      </c>
      <c r="BJ12" s="304">
        <f t="shared" si="27"/>
        <v>2.3157894736842106</v>
      </c>
      <c r="BK12" s="308">
        <v>2040</v>
      </c>
      <c r="BL12" s="299">
        <f t="shared" si="28"/>
        <v>1920.0000000000005</v>
      </c>
      <c r="BM12" s="313">
        <f t="shared" si="29"/>
        <v>1.9411764705882355</v>
      </c>
      <c r="BO12" s="295">
        <v>6</v>
      </c>
      <c r="BP12" s="291">
        <f>BP11+$C$19</f>
        <v>4600</v>
      </c>
      <c r="BQ12" s="291">
        <f t="shared" si="30"/>
        <v>5060</v>
      </c>
      <c r="BR12" s="299">
        <v>2100</v>
      </c>
      <c r="BS12" s="299">
        <f t="shared" si="31"/>
        <v>2960</v>
      </c>
      <c r="BT12" s="304">
        <f t="shared" si="32"/>
        <v>2.4095238095238094</v>
      </c>
      <c r="BU12" s="308">
        <v>2430</v>
      </c>
      <c r="BV12" s="299">
        <f t="shared" si="33"/>
        <v>2630</v>
      </c>
      <c r="BW12" s="313">
        <f t="shared" si="34"/>
        <v>2.0823045267489713</v>
      </c>
      <c r="BY12" s="295">
        <v>6</v>
      </c>
      <c r="BZ12" s="291">
        <f>BZ11+$C$19</f>
        <v>5600</v>
      </c>
      <c r="CA12" s="291">
        <f t="shared" si="35"/>
        <v>6160.0000000000009</v>
      </c>
      <c r="CB12" s="299">
        <v>2330</v>
      </c>
      <c r="CC12" s="299">
        <f t="shared" si="36"/>
        <v>3830.0000000000009</v>
      </c>
      <c r="CD12" s="304">
        <f t="shared" si="37"/>
        <v>2.6437768240343353</v>
      </c>
      <c r="CE12" s="308">
        <v>2660</v>
      </c>
      <c r="CF12" s="299">
        <f t="shared" si="38"/>
        <v>3500.0000000000009</v>
      </c>
      <c r="CG12" s="313">
        <f t="shared" si="39"/>
        <v>2.3157894736842111</v>
      </c>
    </row>
    <row r="13" spans="2:85">
      <c r="B13" s="278" t="s">
        <v>266</v>
      </c>
      <c r="C13" s="280">
        <v>4000</v>
      </c>
      <c r="E13" s="289">
        <f>計算票!G14</f>
        <v>2040</v>
      </c>
      <c r="G13" s="292">
        <v>7</v>
      </c>
      <c r="H13" s="289">
        <f>H12+$C$19</f>
        <v>1500</v>
      </c>
      <c r="I13" s="289">
        <f t="shared" si="0"/>
        <v>1650.0000000000002</v>
      </c>
      <c r="J13" s="297">
        <v>1480</v>
      </c>
      <c r="K13" s="297">
        <f t="shared" si="1"/>
        <v>170.00000000000023</v>
      </c>
      <c r="L13" s="302">
        <f t="shared" si="2"/>
        <v>1.1148648648648649</v>
      </c>
      <c r="M13" s="306">
        <v>1810</v>
      </c>
      <c r="N13" s="297">
        <f t="shared" si="3"/>
        <v>-159.99999999999977</v>
      </c>
      <c r="O13" s="311">
        <f t="shared" si="4"/>
        <v>0.9116022099447515</v>
      </c>
      <c r="Q13" s="292">
        <v>7</v>
      </c>
      <c r="R13" s="289">
        <f>R12+$C$19</f>
        <v>1500</v>
      </c>
      <c r="S13" s="289">
        <f t="shared" si="5"/>
        <v>1650.0000000000002</v>
      </c>
      <c r="T13" s="297">
        <v>1490</v>
      </c>
      <c r="U13" s="297">
        <f t="shared" si="6"/>
        <v>160.00000000000023</v>
      </c>
      <c r="V13" s="302">
        <f t="shared" si="7"/>
        <v>1.1073825503355705</v>
      </c>
      <c r="W13" s="306">
        <v>1820</v>
      </c>
      <c r="X13" s="297">
        <f t="shared" si="8"/>
        <v>-169.99999999999977</v>
      </c>
      <c r="Y13" s="311">
        <f t="shared" si="9"/>
        <v>0.9065934065934067</v>
      </c>
      <c r="AA13" s="292">
        <v>7</v>
      </c>
      <c r="AB13" s="289">
        <f>AB12+$C$19</f>
        <v>2200</v>
      </c>
      <c r="AC13" s="289">
        <f t="shared" si="10"/>
        <v>2420</v>
      </c>
      <c r="AD13" s="297">
        <v>1500</v>
      </c>
      <c r="AE13" s="297">
        <f t="shared" si="11"/>
        <v>920</v>
      </c>
      <c r="AF13" s="302">
        <f t="shared" si="12"/>
        <v>1.6133333333333333</v>
      </c>
      <c r="AG13" s="306">
        <v>1830</v>
      </c>
      <c r="AH13" s="297">
        <f t="shared" si="13"/>
        <v>590</v>
      </c>
      <c r="AI13" s="311">
        <f t="shared" si="14"/>
        <v>1.3224043715846994</v>
      </c>
      <c r="AK13" s="292">
        <v>7</v>
      </c>
      <c r="AL13" s="289">
        <f>AL12+$C$19</f>
        <v>2700</v>
      </c>
      <c r="AM13" s="289">
        <f t="shared" si="15"/>
        <v>2970.0000000000005</v>
      </c>
      <c r="AN13" s="297">
        <v>1550</v>
      </c>
      <c r="AO13" s="297">
        <f t="shared" si="16"/>
        <v>1420.0000000000005</v>
      </c>
      <c r="AP13" s="302">
        <f t="shared" si="17"/>
        <v>1.9161290322580649</v>
      </c>
      <c r="AQ13" s="306">
        <v>1880</v>
      </c>
      <c r="AR13" s="297">
        <f t="shared" si="18"/>
        <v>1090.0000000000005</v>
      </c>
      <c r="AS13" s="311">
        <f t="shared" si="19"/>
        <v>1.5797872340425534</v>
      </c>
      <c r="AU13" s="292">
        <v>7</v>
      </c>
      <c r="AV13" s="289">
        <f>AV12+$C$19</f>
        <v>3200</v>
      </c>
      <c r="AW13" s="289">
        <f t="shared" si="20"/>
        <v>3520.0000000000005</v>
      </c>
      <c r="AX13" s="297">
        <v>1570</v>
      </c>
      <c r="AY13" s="297">
        <f t="shared" si="21"/>
        <v>1950.0000000000005</v>
      </c>
      <c r="AZ13" s="302">
        <f t="shared" si="22"/>
        <v>2.2420382165605099</v>
      </c>
      <c r="BA13" s="306">
        <v>1900</v>
      </c>
      <c r="BB13" s="297">
        <f t="shared" si="23"/>
        <v>1620.0000000000005</v>
      </c>
      <c r="BC13" s="311">
        <f t="shared" si="24"/>
        <v>1.8526315789473686</v>
      </c>
      <c r="BE13" s="292">
        <v>7</v>
      </c>
      <c r="BF13" s="289">
        <f>BF12+$C$19</f>
        <v>3700</v>
      </c>
      <c r="BG13" s="289">
        <f t="shared" si="25"/>
        <v>4070.0000000000005</v>
      </c>
      <c r="BH13" s="297">
        <v>1710</v>
      </c>
      <c r="BI13" s="297">
        <f t="shared" si="26"/>
        <v>2360.0000000000005</v>
      </c>
      <c r="BJ13" s="302">
        <f t="shared" si="27"/>
        <v>2.3801169590643276</v>
      </c>
      <c r="BK13" s="306">
        <v>2040</v>
      </c>
      <c r="BL13" s="297">
        <f t="shared" si="28"/>
        <v>2030.0000000000005</v>
      </c>
      <c r="BM13" s="311">
        <f t="shared" si="29"/>
        <v>1.9950980392156865</v>
      </c>
      <c r="BO13" s="292">
        <v>7</v>
      </c>
      <c r="BP13" s="289">
        <f>BP12+$C$19</f>
        <v>4700</v>
      </c>
      <c r="BQ13" s="289">
        <f t="shared" si="30"/>
        <v>5170</v>
      </c>
      <c r="BR13" s="297">
        <v>2100</v>
      </c>
      <c r="BS13" s="297">
        <f t="shared" si="31"/>
        <v>3070</v>
      </c>
      <c r="BT13" s="302">
        <f t="shared" si="32"/>
        <v>2.461904761904762</v>
      </c>
      <c r="BU13" s="306">
        <v>2430</v>
      </c>
      <c r="BV13" s="297">
        <f t="shared" si="33"/>
        <v>2740</v>
      </c>
      <c r="BW13" s="311">
        <f t="shared" si="34"/>
        <v>2.1275720164609053</v>
      </c>
      <c r="BY13" s="292">
        <v>7</v>
      </c>
      <c r="BZ13" s="289">
        <f>BZ12+$C$19</f>
        <v>5700</v>
      </c>
      <c r="CA13" s="289">
        <f t="shared" si="35"/>
        <v>6270.0000000000009</v>
      </c>
      <c r="CB13" s="297">
        <v>2330</v>
      </c>
      <c r="CC13" s="297">
        <f t="shared" si="36"/>
        <v>3940.0000000000009</v>
      </c>
      <c r="CD13" s="302">
        <f t="shared" si="37"/>
        <v>2.6909871244635197</v>
      </c>
      <c r="CE13" s="306">
        <v>2660</v>
      </c>
      <c r="CF13" s="297">
        <f t="shared" si="38"/>
        <v>3610.0000000000009</v>
      </c>
      <c r="CG13" s="311">
        <f t="shared" si="39"/>
        <v>2.3571428571428577</v>
      </c>
    </row>
    <row r="14" spans="2:85">
      <c r="B14" s="278" t="s">
        <v>217</v>
      </c>
      <c r="C14" s="280">
        <v>5000</v>
      </c>
      <c r="E14" s="289">
        <f>計算票!G15</f>
        <v>2070</v>
      </c>
      <c r="G14" s="292">
        <v>8</v>
      </c>
      <c r="H14" s="289">
        <f>H13+$C$19</f>
        <v>1600</v>
      </c>
      <c r="I14" s="289">
        <f t="shared" si="0"/>
        <v>1760.0000000000002</v>
      </c>
      <c r="J14" s="297">
        <v>1480</v>
      </c>
      <c r="K14" s="297">
        <f t="shared" si="1"/>
        <v>280.00000000000023</v>
      </c>
      <c r="L14" s="302">
        <f t="shared" si="2"/>
        <v>1.1891891891891893</v>
      </c>
      <c r="M14" s="306">
        <v>1810</v>
      </c>
      <c r="N14" s="297">
        <f t="shared" si="3"/>
        <v>-49.999999999999773</v>
      </c>
      <c r="O14" s="311">
        <f t="shared" si="4"/>
        <v>0.97237569060773488</v>
      </c>
      <c r="Q14" s="292">
        <v>8</v>
      </c>
      <c r="R14" s="289">
        <f>R13+$C$19</f>
        <v>1600</v>
      </c>
      <c r="S14" s="289">
        <f t="shared" si="5"/>
        <v>1760.0000000000002</v>
      </c>
      <c r="T14" s="297">
        <v>1490</v>
      </c>
      <c r="U14" s="297">
        <f t="shared" si="6"/>
        <v>270.00000000000023</v>
      </c>
      <c r="V14" s="302">
        <f t="shared" si="7"/>
        <v>1.1812080536912752</v>
      </c>
      <c r="W14" s="306">
        <v>1820</v>
      </c>
      <c r="X14" s="297">
        <f t="shared" si="8"/>
        <v>-59.999999999999773</v>
      </c>
      <c r="Y14" s="311">
        <f t="shared" si="9"/>
        <v>0.96703296703296715</v>
      </c>
      <c r="AA14" s="292">
        <v>8</v>
      </c>
      <c r="AB14" s="289">
        <f>AB13+$C$19</f>
        <v>2300</v>
      </c>
      <c r="AC14" s="289">
        <f t="shared" si="10"/>
        <v>2530</v>
      </c>
      <c r="AD14" s="297">
        <v>1500</v>
      </c>
      <c r="AE14" s="297">
        <f t="shared" si="11"/>
        <v>1030</v>
      </c>
      <c r="AF14" s="302">
        <f t="shared" si="12"/>
        <v>1.6866666666666668</v>
      </c>
      <c r="AG14" s="306">
        <v>1830</v>
      </c>
      <c r="AH14" s="297">
        <f t="shared" si="13"/>
        <v>700</v>
      </c>
      <c r="AI14" s="311">
        <f t="shared" si="14"/>
        <v>1.3825136612021858</v>
      </c>
      <c r="AK14" s="292">
        <v>8</v>
      </c>
      <c r="AL14" s="289">
        <f>AL13+$C$19</f>
        <v>2800</v>
      </c>
      <c r="AM14" s="289">
        <f t="shared" si="15"/>
        <v>3080.0000000000005</v>
      </c>
      <c r="AN14" s="297">
        <v>1550</v>
      </c>
      <c r="AO14" s="297">
        <f t="shared" si="16"/>
        <v>1530.0000000000005</v>
      </c>
      <c r="AP14" s="302">
        <f t="shared" si="17"/>
        <v>1.9870967741935486</v>
      </c>
      <c r="AQ14" s="306">
        <v>1880</v>
      </c>
      <c r="AR14" s="297">
        <f t="shared" si="18"/>
        <v>1200.0000000000005</v>
      </c>
      <c r="AS14" s="311">
        <f t="shared" si="19"/>
        <v>1.6382978723404258</v>
      </c>
      <c r="AU14" s="292">
        <v>8</v>
      </c>
      <c r="AV14" s="289">
        <f>AV13+$C$19</f>
        <v>3300</v>
      </c>
      <c r="AW14" s="289">
        <f t="shared" si="20"/>
        <v>3630.0000000000005</v>
      </c>
      <c r="AX14" s="297">
        <v>1570</v>
      </c>
      <c r="AY14" s="297">
        <f t="shared" si="21"/>
        <v>2060.0000000000005</v>
      </c>
      <c r="AZ14" s="302">
        <f t="shared" si="22"/>
        <v>2.3121019108280256</v>
      </c>
      <c r="BA14" s="306">
        <v>1900</v>
      </c>
      <c r="BB14" s="297">
        <f t="shared" si="23"/>
        <v>1730.0000000000005</v>
      </c>
      <c r="BC14" s="311">
        <f t="shared" si="24"/>
        <v>1.9105263157894739</v>
      </c>
      <c r="BE14" s="292">
        <v>8</v>
      </c>
      <c r="BF14" s="289">
        <f>BF13+$C$19</f>
        <v>3800</v>
      </c>
      <c r="BG14" s="289">
        <f t="shared" si="25"/>
        <v>4180</v>
      </c>
      <c r="BH14" s="297">
        <v>1710</v>
      </c>
      <c r="BI14" s="297">
        <f t="shared" si="26"/>
        <v>2470</v>
      </c>
      <c r="BJ14" s="302">
        <f t="shared" si="27"/>
        <v>2.4444444444444446</v>
      </c>
      <c r="BK14" s="306">
        <v>2040</v>
      </c>
      <c r="BL14" s="297">
        <f t="shared" si="28"/>
        <v>2140</v>
      </c>
      <c r="BM14" s="311">
        <f t="shared" si="29"/>
        <v>2.0490196078431371</v>
      </c>
      <c r="BO14" s="292">
        <v>8</v>
      </c>
      <c r="BP14" s="289">
        <f>BP13+$C$19</f>
        <v>4800</v>
      </c>
      <c r="BQ14" s="289">
        <f t="shared" si="30"/>
        <v>5280</v>
      </c>
      <c r="BR14" s="297">
        <v>2100</v>
      </c>
      <c r="BS14" s="297">
        <f t="shared" si="31"/>
        <v>3180</v>
      </c>
      <c r="BT14" s="302">
        <f t="shared" si="32"/>
        <v>2.5142857142857142</v>
      </c>
      <c r="BU14" s="306">
        <v>2430</v>
      </c>
      <c r="BV14" s="297">
        <f t="shared" si="33"/>
        <v>2850</v>
      </c>
      <c r="BW14" s="311">
        <f t="shared" si="34"/>
        <v>2.1728395061728394</v>
      </c>
      <c r="BY14" s="292">
        <v>8</v>
      </c>
      <c r="BZ14" s="289">
        <f>BZ13+$C$19</f>
        <v>5800</v>
      </c>
      <c r="CA14" s="289">
        <f t="shared" si="35"/>
        <v>6380.0000000000009</v>
      </c>
      <c r="CB14" s="297">
        <v>2330</v>
      </c>
      <c r="CC14" s="297">
        <f t="shared" si="36"/>
        <v>4050.0000000000009</v>
      </c>
      <c r="CD14" s="302">
        <f t="shared" si="37"/>
        <v>2.7381974248927041</v>
      </c>
      <c r="CE14" s="306">
        <v>2660</v>
      </c>
      <c r="CF14" s="297">
        <f t="shared" si="38"/>
        <v>3720.0000000000009</v>
      </c>
      <c r="CG14" s="311">
        <f t="shared" si="39"/>
        <v>2.3984962406015042</v>
      </c>
    </row>
    <row r="15" spans="2:85">
      <c r="E15" s="289">
        <f>計算票!G16</f>
        <v>2110</v>
      </c>
      <c r="G15" s="292">
        <v>9</v>
      </c>
      <c r="H15" s="289">
        <f>H14+$C$19</f>
        <v>1700</v>
      </c>
      <c r="I15" s="289">
        <f t="shared" si="0"/>
        <v>1870.0000000000002</v>
      </c>
      <c r="J15" s="297">
        <v>1480</v>
      </c>
      <c r="K15" s="297">
        <f t="shared" si="1"/>
        <v>390.00000000000023</v>
      </c>
      <c r="L15" s="302">
        <f t="shared" si="2"/>
        <v>1.2635135135135136</v>
      </c>
      <c r="M15" s="306">
        <v>1810</v>
      </c>
      <c r="N15" s="297">
        <f t="shared" si="3"/>
        <v>60.000000000000227</v>
      </c>
      <c r="O15" s="311">
        <f t="shared" si="4"/>
        <v>1.0331491712707184</v>
      </c>
      <c r="Q15" s="292">
        <v>9</v>
      </c>
      <c r="R15" s="289">
        <f>R14+$C$19</f>
        <v>1700</v>
      </c>
      <c r="S15" s="289">
        <f t="shared" si="5"/>
        <v>1870.0000000000002</v>
      </c>
      <c r="T15" s="297">
        <v>1490</v>
      </c>
      <c r="U15" s="297">
        <f t="shared" si="6"/>
        <v>380.00000000000023</v>
      </c>
      <c r="V15" s="302">
        <f t="shared" si="7"/>
        <v>1.2550335570469799</v>
      </c>
      <c r="W15" s="306">
        <v>1820</v>
      </c>
      <c r="X15" s="297">
        <f t="shared" si="8"/>
        <v>50.000000000000227</v>
      </c>
      <c r="Y15" s="311">
        <f t="shared" si="9"/>
        <v>1.0274725274725276</v>
      </c>
      <c r="AA15" s="292">
        <v>9</v>
      </c>
      <c r="AB15" s="289">
        <f>AB14+$C$19</f>
        <v>2400</v>
      </c>
      <c r="AC15" s="289">
        <f t="shared" si="10"/>
        <v>2640</v>
      </c>
      <c r="AD15" s="297">
        <v>1500</v>
      </c>
      <c r="AE15" s="297">
        <f t="shared" si="11"/>
        <v>1140</v>
      </c>
      <c r="AF15" s="302">
        <f t="shared" si="12"/>
        <v>1.76</v>
      </c>
      <c r="AG15" s="306">
        <v>1830</v>
      </c>
      <c r="AH15" s="297">
        <f t="shared" si="13"/>
        <v>810</v>
      </c>
      <c r="AI15" s="311">
        <f t="shared" si="14"/>
        <v>1.4426229508196722</v>
      </c>
      <c r="AK15" s="292">
        <v>9</v>
      </c>
      <c r="AL15" s="289">
        <f>AL14+$C$19</f>
        <v>2900</v>
      </c>
      <c r="AM15" s="289">
        <f t="shared" si="15"/>
        <v>3190.0000000000005</v>
      </c>
      <c r="AN15" s="297">
        <v>1550</v>
      </c>
      <c r="AO15" s="297">
        <f t="shared" si="16"/>
        <v>1640.0000000000005</v>
      </c>
      <c r="AP15" s="302">
        <f t="shared" si="17"/>
        <v>2.0580645161290327</v>
      </c>
      <c r="AQ15" s="306">
        <v>1880</v>
      </c>
      <c r="AR15" s="297">
        <f t="shared" si="18"/>
        <v>1310.0000000000005</v>
      </c>
      <c r="AS15" s="311">
        <f t="shared" si="19"/>
        <v>1.6968085106382982</v>
      </c>
      <c r="AU15" s="292">
        <v>9</v>
      </c>
      <c r="AV15" s="289">
        <f>AV14+$C$19</f>
        <v>3400</v>
      </c>
      <c r="AW15" s="289">
        <f t="shared" si="20"/>
        <v>3740.0000000000005</v>
      </c>
      <c r="AX15" s="297">
        <v>1570</v>
      </c>
      <c r="AY15" s="297">
        <f t="shared" si="21"/>
        <v>2170.0000000000005</v>
      </c>
      <c r="AZ15" s="302">
        <f t="shared" si="22"/>
        <v>2.3821656050955418</v>
      </c>
      <c r="BA15" s="306">
        <v>1900</v>
      </c>
      <c r="BB15" s="297">
        <f t="shared" si="23"/>
        <v>1840.0000000000005</v>
      </c>
      <c r="BC15" s="311">
        <f t="shared" si="24"/>
        <v>1.9684210526315793</v>
      </c>
      <c r="BE15" s="292">
        <v>9</v>
      </c>
      <c r="BF15" s="289">
        <f>BF14+$C$19</f>
        <v>3900</v>
      </c>
      <c r="BG15" s="289">
        <f t="shared" si="25"/>
        <v>4290</v>
      </c>
      <c r="BH15" s="297">
        <v>1710</v>
      </c>
      <c r="BI15" s="297">
        <f t="shared" si="26"/>
        <v>2580</v>
      </c>
      <c r="BJ15" s="302">
        <f t="shared" si="27"/>
        <v>2.5087719298245612</v>
      </c>
      <c r="BK15" s="306">
        <v>2040</v>
      </c>
      <c r="BL15" s="297">
        <f t="shared" si="28"/>
        <v>2250</v>
      </c>
      <c r="BM15" s="311">
        <f t="shared" si="29"/>
        <v>2.1029411764705883</v>
      </c>
      <c r="BO15" s="292">
        <v>9</v>
      </c>
      <c r="BP15" s="289">
        <f>BP14+$C$19</f>
        <v>4900</v>
      </c>
      <c r="BQ15" s="289">
        <f t="shared" si="30"/>
        <v>5390</v>
      </c>
      <c r="BR15" s="297">
        <v>2100</v>
      </c>
      <c r="BS15" s="297">
        <f t="shared" si="31"/>
        <v>3290</v>
      </c>
      <c r="BT15" s="302">
        <f t="shared" si="32"/>
        <v>2.5666666666666669</v>
      </c>
      <c r="BU15" s="306">
        <v>2430</v>
      </c>
      <c r="BV15" s="297">
        <f t="shared" si="33"/>
        <v>2960</v>
      </c>
      <c r="BW15" s="311">
        <f t="shared" si="34"/>
        <v>2.2181069958847734</v>
      </c>
      <c r="BY15" s="292">
        <v>9</v>
      </c>
      <c r="BZ15" s="289">
        <f>BZ14+$C$19</f>
        <v>5900</v>
      </c>
      <c r="CA15" s="289">
        <f t="shared" si="35"/>
        <v>6490.0000000000009</v>
      </c>
      <c r="CB15" s="297">
        <v>2330</v>
      </c>
      <c r="CC15" s="297">
        <f t="shared" si="36"/>
        <v>4160.0000000000009</v>
      </c>
      <c r="CD15" s="302">
        <f t="shared" si="37"/>
        <v>2.785407725321889</v>
      </c>
      <c r="CE15" s="306">
        <v>2660</v>
      </c>
      <c r="CF15" s="297">
        <f t="shared" si="38"/>
        <v>3830.0000000000009</v>
      </c>
      <c r="CG15" s="311">
        <f t="shared" si="39"/>
        <v>2.4398496240601508</v>
      </c>
    </row>
    <row r="16" spans="2:85" ht="14.25">
      <c r="E16" s="290">
        <f>計算票!G17</f>
        <v>2140</v>
      </c>
      <c r="G16" s="294">
        <v>10</v>
      </c>
      <c r="H16" s="290">
        <f>H15+$C$19</f>
        <v>1800</v>
      </c>
      <c r="I16" s="290">
        <f t="shared" si="0"/>
        <v>1980.0000000000002</v>
      </c>
      <c r="J16" s="298">
        <v>1480</v>
      </c>
      <c r="K16" s="298">
        <f t="shared" si="1"/>
        <v>500.00000000000023</v>
      </c>
      <c r="L16" s="303">
        <f t="shared" si="2"/>
        <v>1.3378378378378379</v>
      </c>
      <c r="M16" s="307">
        <v>1810</v>
      </c>
      <c r="N16" s="298">
        <f t="shared" si="3"/>
        <v>170.00000000000023</v>
      </c>
      <c r="O16" s="312">
        <f t="shared" si="4"/>
        <v>1.0939226519337018</v>
      </c>
      <c r="Q16" s="294">
        <v>10</v>
      </c>
      <c r="R16" s="290">
        <f>R15+$C$19</f>
        <v>1800</v>
      </c>
      <c r="S16" s="290">
        <f t="shared" si="5"/>
        <v>1980.0000000000002</v>
      </c>
      <c r="T16" s="298">
        <v>1490</v>
      </c>
      <c r="U16" s="298">
        <f t="shared" si="6"/>
        <v>490.00000000000023</v>
      </c>
      <c r="V16" s="303">
        <f t="shared" si="7"/>
        <v>1.3288590604026846</v>
      </c>
      <c r="W16" s="307">
        <v>1820</v>
      </c>
      <c r="X16" s="298">
        <f t="shared" si="8"/>
        <v>160.00000000000023</v>
      </c>
      <c r="Y16" s="312">
        <f t="shared" si="9"/>
        <v>1.087912087912088</v>
      </c>
      <c r="AA16" s="294">
        <v>10</v>
      </c>
      <c r="AB16" s="290">
        <f>AB15+$C$19</f>
        <v>2500</v>
      </c>
      <c r="AC16" s="290">
        <f t="shared" si="10"/>
        <v>2750</v>
      </c>
      <c r="AD16" s="298">
        <v>1500</v>
      </c>
      <c r="AE16" s="298">
        <f t="shared" si="11"/>
        <v>1250</v>
      </c>
      <c r="AF16" s="303">
        <f t="shared" si="12"/>
        <v>1.8333333333333333</v>
      </c>
      <c r="AG16" s="307">
        <v>1830</v>
      </c>
      <c r="AH16" s="298">
        <f t="shared" si="13"/>
        <v>920</v>
      </c>
      <c r="AI16" s="312">
        <f t="shared" si="14"/>
        <v>1.5027322404371584</v>
      </c>
      <c r="AK16" s="294">
        <v>10</v>
      </c>
      <c r="AL16" s="290">
        <f>AL15+$C$19</f>
        <v>3000</v>
      </c>
      <c r="AM16" s="290">
        <f t="shared" si="15"/>
        <v>3300.0000000000005</v>
      </c>
      <c r="AN16" s="298">
        <v>1550</v>
      </c>
      <c r="AO16" s="298">
        <f t="shared" si="16"/>
        <v>1750.0000000000005</v>
      </c>
      <c r="AP16" s="303">
        <f t="shared" si="17"/>
        <v>2.1290322580645165</v>
      </c>
      <c r="AQ16" s="307">
        <v>1880</v>
      </c>
      <c r="AR16" s="298">
        <f t="shared" si="18"/>
        <v>1420.0000000000005</v>
      </c>
      <c r="AS16" s="312">
        <f t="shared" si="19"/>
        <v>1.7553191489361704</v>
      </c>
      <c r="AU16" s="294">
        <v>10</v>
      </c>
      <c r="AV16" s="290">
        <f>AV15+$C$19</f>
        <v>3500</v>
      </c>
      <c r="AW16" s="290">
        <f t="shared" si="20"/>
        <v>3850.0000000000005</v>
      </c>
      <c r="AX16" s="298">
        <v>1570</v>
      </c>
      <c r="AY16" s="298">
        <f t="shared" si="21"/>
        <v>2280.0000000000005</v>
      </c>
      <c r="AZ16" s="303">
        <f t="shared" si="22"/>
        <v>2.4522292993630574</v>
      </c>
      <c r="BA16" s="307">
        <v>1900</v>
      </c>
      <c r="BB16" s="298">
        <f t="shared" si="23"/>
        <v>1950.0000000000005</v>
      </c>
      <c r="BC16" s="312">
        <f t="shared" si="24"/>
        <v>2.0263157894736845</v>
      </c>
      <c r="BE16" s="294">
        <v>10</v>
      </c>
      <c r="BF16" s="290">
        <f>BF15+$C$19</f>
        <v>4000</v>
      </c>
      <c r="BG16" s="290">
        <f t="shared" si="25"/>
        <v>4400</v>
      </c>
      <c r="BH16" s="298">
        <v>1710</v>
      </c>
      <c r="BI16" s="298">
        <f t="shared" si="26"/>
        <v>2690</v>
      </c>
      <c r="BJ16" s="303">
        <f t="shared" si="27"/>
        <v>2.5730994152046782</v>
      </c>
      <c r="BK16" s="307">
        <v>2040</v>
      </c>
      <c r="BL16" s="298">
        <f t="shared" si="28"/>
        <v>2360</v>
      </c>
      <c r="BM16" s="312">
        <f t="shared" si="29"/>
        <v>2.1568627450980391</v>
      </c>
      <c r="BO16" s="294">
        <v>10</v>
      </c>
      <c r="BP16" s="290">
        <f>BP15+$C$19</f>
        <v>5000</v>
      </c>
      <c r="BQ16" s="290">
        <f t="shared" si="30"/>
        <v>5500</v>
      </c>
      <c r="BR16" s="298">
        <v>2100</v>
      </c>
      <c r="BS16" s="298">
        <f t="shared" si="31"/>
        <v>3400</v>
      </c>
      <c r="BT16" s="303">
        <f t="shared" si="32"/>
        <v>2.6190476190476191</v>
      </c>
      <c r="BU16" s="307">
        <v>2430</v>
      </c>
      <c r="BV16" s="298">
        <f t="shared" si="33"/>
        <v>3070</v>
      </c>
      <c r="BW16" s="312">
        <f t="shared" si="34"/>
        <v>2.263374485596708</v>
      </c>
      <c r="BY16" s="294">
        <v>10</v>
      </c>
      <c r="BZ16" s="290">
        <f>BZ15+$C$19</f>
        <v>6000</v>
      </c>
      <c r="CA16" s="290">
        <f t="shared" si="35"/>
        <v>6600.0000000000009</v>
      </c>
      <c r="CB16" s="298">
        <v>2330</v>
      </c>
      <c r="CC16" s="298">
        <f t="shared" si="36"/>
        <v>4270.0000000000009</v>
      </c>
      <c r="CD16" s="303">
        <f t="shared" si="37"/>
        <v>2.8326180257510734</v>
      </c>
      <c r="CE16" s="307">
        <v>2660</v>
      </c>
      <c r="CF16" s="298">
        <f t="shared" si="38"/>
        <v>3940.0000000000009</v>
      </c>
      <c r="CG16" s="312">
        <f t="shared" si="39"/>
        <v>2.4812030075187974</v>
      </c>
    </row>
    <row r="17" spans="2:85">
      <c r="B17" s="285" t="s">
        <v>249</v>
      </c>
      <c r="C17" s="279"/>
      <c r="E17" s="291">
        <f>計算票!G18</f>
        <v>2340</v>
      </c>
      <c r="G17" s="295">
        <v>11</v>
      </c>
      <c r="H17" s="291">
        <f t="shared" ref="H17:H36" si="40">H16+$C$20</f>
        <v>2000</v>
      </c>
      <c r="I17" s="291">
        <f t="shared" si="0"/>
        <v>2200</v>
      </c>
      <c r="J17" s="299">
        <v>1660</v>
      </c>
      <c r="K17" s="299">
        <f t="shared" si="1"/>
        <v>540</v>
      </c>
      <c r="L17" s="304">
        <f t="shared" si="2"/>
        <v>1.3253012048192772</v>
      </c>
      <c r="M17" s="308">
        <v>2000</v>
      </c>
      <c r="N17" s="299">
        <f t="shared" si="3"/>
        <v>200</v>
      </c>
      <c r="O17" s="313">
        <f t="shared" si="4"/>
        <v>1.1000000000000001</v>
      </c>
      <c r="Q17" s="295">
        <v>11</v>
      </c>
      <c r="R17" s="291">
        <f t="shared" ref="R17:R36" si="41">R16+$C$20</f>
        <v>2000</v>
      </c>
      <c r="S17" s="291">
        <f t="shared" si="5"/>
        <v>2200</v>
      </c>
      <c r="T17" s="299">
        <v>1670</v>
      </c>
      <c r="U17" s="299">
        <f t="shared" si="6"/>
        <v>530</v>
      </c>
      <c r="V17" s="304">
        <f t="shared" si="7"/>
        <v>1.3173652694610778</v>
      </c>
      <c r="W17" s="308">
        <v>2010</v>
      </c>
      <c r="X17" s="299">
        <f t="shared" si="8"/>
        <v>190</v>
      </c>
      <c r="Y17" s="313">
        <f t="shared" si="9"/>
        <v>1.0945273631840795</v>
      </c>
      <c r="AA17" s="295">
        <v>11</v>
      </c>
      <c r="AB17" s="291">
        <f t="shared" ref="AB17:AB36" si="42">AB16+$C$20</f>
        <v>2700</v>
      </c>
      <c r="AC17" s="291">
        <f t="shared" si="10"/>
        <v>2970.0000000000005</v>
      </c>
      <c r="AD17" s="299">
        <v>1690</v>
      </c>
      <c r="AE17" s="299">
        <f t="shared" si="11"/>
        <v>1280.0000000000005</v>
      </c>
      <c r="AF17" s="304">
        <f t="shared" si="12"/>
        <v>1.7573964497041423</v>
      </c>
      <c r="AG17" s="308">
        <v>2030</v>
      </c>
      <c r="AH17" s="299">
        <f t="shared" si="13"/>
        <v>940.00000000000045</v>
      </c>
      <c r="AI17" s="313">
        <f t="shared" si="14"/>
        <v>1.4630541871921185</v>
      </c>
      <c r="AK17" s="295">
        <v>11</v>
      </c>
      <c r="AL17" s="291">
        <f t="shared" ref="AL17:AL36" si="43">AL16+$C$20</f>
        <v>3200</v>
      </c>
      <c r="AM17" s="291">
        <f t="shared" si="15"/>
        <v>3520.0000000000005</v>
      </c>
      <c r="AN17" s="299">
        <v>1730</v>
      </c>
      <c r="AO17" s="299">
        <f t="shared" si="16"/>
        <v>1790.0000000000005</v>
      </c>
      <c r="AP17" s="304">
        <f t="shared" si="17"/>
        <v>2.0346820809248558</v>
      </c>
      <c r="AQ17" s="308">
        <v>2070</v>
      </c>
      <c r="AR17" s="299">
        <f t="shared" si="18"/>
        <v>1450.0000000000005</v>
      </c>
      <c r="AS17" s="313">
        <f t="shared" si="19"/>
        <v>1.7004830917874398</v>
      </c>
      <c r="AU17" s="295">
        <v>11</v>
      </c>
      <c r="AV17" s="291">
        <f t="shared" ref="AV17:AV36" si="44">AV16+$C$20</f>
        <v>3700</v>
      </c>
      <c r="AW17" s="291">
        <f t="shared" si="20"/>
        <v>4070.0000000000005</v>
      </c>
      <c r="AX17" s="299">
        <v>1760</v>
      </c>
      <c r="AY17" s="299">
        <f t="shared" si="21"/>
        <v>2310.0000000000005</v>
      </c>
      <c r="AZ17" s="304">
        <f t="shared" si="22"/>
        <v>2.3125000000000004</v>
      </c>
      <c r="BA17" s="308">
        <v>2100</v>
      </c>
      <c r="BB17" s="299">
        <f t="shared" si="23"/>
        <v>1970.0000000000005</v>
      </c>
      <c r="BC17" s="313">
        <f t="shared" si="24"/>
        <v>1.9380952380952383</v>
      </c>
      <c r="BE17" s="295">
        <v>11</v>
      </c>
      <c r="BF17" s="291">
        <f t="shared" ref="BF17:BF36" si="45">BF16+$C$20</f>
        <v>4200</v>
      </c>
      <c r="BG17" s="291">
        <f t="shared" si="25"/>
        <v>4620</v>
      </c>
      <c r="BH17" s="299">
        <v>1900</v>
      </c>
      <c r="BI17" s="299">
        <f t="shared" si="26"/>
        <v>2720</v>
      </c>
      <c r="BJ17" s="304">
        <f t="shared" si="27"/>
        <v>2.4315789473684211</v>
      </c>
      <c r="BK17" s="308">
        <v>2240</v>
      </c>
      <c r="BL17" s="299">
        <f t="shared" si="28"/>
        <v>2380</v>
      </c>
      <c r="BM17" s="313">
        <f t="shared" si="29"/>
        <v>2.0625</v>
      </c>
      <c r="BO17" s="295">
        <v>11</v>
      </c>
      <c r="BP17" s="291">
        <f t="shared" ref="BP17:BP36" si="46">BP16+$C$20</f>
        <v>5200</v>
      </c>
      <c r="BQ17" s="291">
        <f t="shared" si="30"/>
        <v>5720.0000000000009</v>
      </c>
      <c r="BR17" s="299">
        <v>2280</v>
      </c>
      <c r="BS17" s="299">
        <f t="shared" si="31"/>
        <v>3440.0000000000009</v>
      </c>
      <c r="BT17" s="304">
        <f t="shared" si="32"/>
        <v>2.5087719298245617</v>
      </c>
      <c r="BU17" s="308">
        <v>2620</v>
      </c>
      <c r="BV17" s="299">
        <f t="shared" si="33"/>
        <v>3100.0000000000009</v>
      </c>
      <c r="BW17" s="313">
        <f t="shared" si="34"/>
        <v>2.1832061068702293</v>
      </c>
      <c r="BY17" s="295">
        <v>11</v>
      </c>
      <c r="BZ17" s="291">
        <f t="shared" ref="BZ17:BZ36" si="47">BZ16+$C$20</f>
        <v>6200</v>
      </c>
      <c r="CA17" s="291">
        <f t="shared" si="35"/>
        <v>6820.0000000000009</v>
      </c>
      <c r="CB17" s="299">
        <v>2510</v>
      </c>
      <c r="CC17" s="299">
        <f t="shared" si="36"/>
        <v>4310.0000000000009</v>
      </c>
      <c r="CD17" s="304">
        <f t="shared" si="37"/>
        <v>2.7171314741035859</v>
      </c>
      <c r="CE17" s="308">
        <v>2860</v>
      </c>
      <c r="CF17" s="299">
        <f t="shared" si="38"/>
        <v>3960.0000000000009</v>
      </c>
      <c r="CG17" s="313">
        <f t="shared" si="39"/>
        <v>2.384615384615385</v>
      </c>
    </row>
    <row r="18" spans="2:85">
      <c r="B18" s="278" t="s">
        <v>267</v>
      </c>
      <c r="C18" s="280">
        <v>100</v>
      </c>
      <c r="E18" s="289">
        <f>計算票!G19</f>
        <v>2540</v>
      </c>
      <c r="G18" s="292">
        <v>12</v>
      </c>
      <c r="H18" s="289">
        <f t="shared" si="40"/>
        <v>2200</v>
      </c>
      <c r="I18" s="289">
        <f t="shared" si="0"/>
        <v>2420</v>
      </c>
      <c r="J18" s="297">
        <v>1830</v>
      </c>
      <c r="K18" s="297">
        <f t="shared" si="1"/>
        <v>590</v>
      </c>
      <c r="L18" s="302">
        <f t="shared" si="2"/>
        <v>1.3224043715846994</v>
      </c>
      <c r="M18" s="306">
        <v>2180</v>
      </c>
      <c r="N18" s="297">
        <f t="shared" si="3"/>
        <v>240</v>
      </c>
      <c r="O18" s="311">
        <f t="shared" si="4"/>
        <v>1.1100917431192661</v>
      </c>
      <c r="Q18" s="292">
        <v>12</v>
      </c>
      <c r="R18" s="289">
        <f t="shared" si="41"/>
        <v>2200</v>
      </c>
      <c r="S18" s="289">
        <f t="shared" si="5"/>
        <v>2420</v>
      </c>
      <c r="T18" s="297">
        <v>1840</v>
      </c>
      <c r="U18" s="297">
        <f t="shared" si="6"/>
        <v>580</v>
      </c>
      <c r="V18" s="302">
        <f t="shared" si="7"/>
        <v>1.3152173913043479</v>
      </c>
      <c r="W18" s="306">
        <v>2200</v>
      </c>
      <c r="X18" s="297">
        <f t="shared" si="8"/>
        <v>220</v>
      </c>
      <c r="Y18" s="311">
        <f t="shared" si="9"/>
        <v>1.1000000000000001</v>
      </c>
      <c r="AA18" s="292">
        <v>12</v>
      </c>
      <c r="AB18" s="289">
        <f t="shared" si="42"/>
        <v>2900</v>
      </c>
      <c r="AC18" s="289">
        <f t="shared" si="10"/>
        <v>3190.0000000000005</v>
      </c>
      <c r="AD18" s="297">
        <v>1880</v>
      </c>
      <c r="AE18" s="297">
        <f t="shared" si="11"/>
        <v>1310.0000000000005</v>
      </c>
      <c r="AF18" s="302">
        <f t="shared" si="12"/>
        <v>1.6968085106382982</v>
      </c>
      <c r="AG18" s="306">
        <v>2230</v>
      </c>
      <c r="AH18" s="297">
        <f t="shared" si="13"/>
        <v>960.00000000000045</v>
      </c>
      <c r="AI18" s="311">
        <f t="shared" si="14"/>
        <v>1.430493273542601</v>
      </c>
      <c r="AK18" s="292">
        <v>12</v>
      </c>
      <c r="AL18" s="289">
        <f t="shared" si="43"/>
        <v>3400</v>
      </c>
      <c r="AM18" s="289">
        <f t="shared" si="15"/>
        <v>3740.0000000000005</v>
      </c>
      <c r="AN18" s="297">
        <v>1920</v>
      </c>
      <c r="AO18" s="297">
        <f t="shared" si="16"/>
        <v>1820.0000000000005</v>
      </c>
      <c r="AP18" s="302">
        <f t="shared" si="17"/>
        <v>1.947916666666667</v>
      </c>
      <c r="AQ18" s="306">
        <v>2270</v>
      </c>
      <c r="AR18" s="297">
        <f t="shared" si="18"/>
        <v>1470.0000000000005</v>
      </c>
      <c r="AS18" s="311">
        <f t="shared" si="19"/>
        <v>1.6475770925110134</v>
      </c>
      <c r="AU18" s="292">
        <v>12</v>
      </c>
      <c r="AV18" s="289">
        <f t="shared" si="44"/>
        <v>3900</v>
      </c>
      <c r="AW18" s="289">
        <f t="shared" si="20"/>
        <v>4290</v>
      </c>
      <c r="AX18" s="297">
        <v>1940</v>
      </c>
      <c r="AY18" s="297">
        <f t="shared" si="21"/>
        <v>2350</v>
      </c>
      <c r="AZ18" s="302">
        <f t="shared" si="22"/>
        <v>2.2113402061855671</v>
      </c>
      <c r="BA18" s="306">
        <v>2290</v>
      </c>
      <c r="BB18" s="297">
        <f t="shared" si="23"/>
        <v>2000</v>
      </c>
      <c r="BC18" s="311">
        <f t="shared" si="24"/>
        <v>1.8733624454148472</v>
      </c>
      <c r="BE18" s="292">
        <v>12</v>
      </c>
      <c r="BF18" s="289">
        <f t="shared" si="45"/>
        <v>4400</v>
      </c>
      <c r="BG18" s="289">
        <f t="shared" si="25"/>
        <v>4840</v>
      </c>
      <c r="BH18" s="297">
        <v>2090</v>
      </c>
      <c r="BI18" s="297">
        <f t="shared" si="26"/>
        <v>2750</v>
      </c>
      <c r="BJ18" s="302">
        <f t="shared" si="27"/>
        <v>2.3157894736842106</v>
      </c>
      <c r="BK18" s="306">
        <v>2440</v>
      </c>
      <c r="BL18" s="297">
        <f t="shared" si="28"/>
        <v>2400</v>
      </c>
      <c r="BM18" s="311">
        <f t="shared" si="29"/>
        <v>1.9836065573770492</v>
      </c>
      <c r="BO18" s="292">
        <v>12</v>
      </c>
      <c r="BP18" s="289">
        <f t="shared" si="46"/>
        <v>5400</v>
      </c>
      <c r="BQ18" s="289">
        <f t="shared" si="30"/>
        <v>5940.0000000000009</v>
      </c>
      <c r="BR18" s="297">
        <v>2470</v>
      </c>
      <c r="BS18" s="297">
        <f t="shared" si="31"/>
        <v>3470.0000000000009</v>
      </c>
      <c r="BT18" s="302">
        <f t="shared" si="32"/>
        <v>2.404858299595142</v>
      </c>
      <c r="BU18" s="306">
        <v>2820</v>
      </c>
      <c r="BV18" s="297">
        <f t="shared" si="33"/>
        <v>3120.0000000000009</v>
      </c>
      <c r="BW18" s="311">
        <f t="shared" si="34"/>
        <v>2.1063829787234045</v>
      </c>
      <c r="BY18" s="292">
        <v>12</v>
      </c>
      <c r="BZ18" s="289">
        <f t="shared" si="47"/>
        <v>6400</v>
      </c>
      <c r="CA18" s="289">
        <f t="shared" si="35"/>
        <v>7040.0000000000009</v>
      </c>
      <c r="CB18" s="297">
        <v>2700</v>
      </c>
      <c r="CC18" s="297">
        <f t="shared" si="36"/>
        <v>4340.0000000000009</v>
      </c>
      <c r="CD18" s="302">
        <f t="shared" si="37"/>
        <v>2.6074074074074076</v>
      </c>
      <c r="CE18" s="306">
        <v>3050</v>
      </c>
      <c r="CF18" s="297">
        <f t="shared" si="38"/>
        <v>3990.0000000000009</v>
      </c>
      <c r="CG18" s="311">
        <f t="shared" si="39"/>
        <v>2.3081967213114756</v>
      </c>
    </row>
    <row r="19" spans="2:85">
      <c r="B19" s="278" t="s">
        <v>261</v>
      </c>
      <c r="C19" s="280">
        <v>100</v>
      </c>
      <c r="E19" s="289">
        <f>計算票!G20</f>
        <v>2730</v>
      </c>
      <c r="G19" s="292">
        <v>13</v>
      </c>
      <c r="H19" s="289">
        <f t="shared" si="40"/>
        <v>2400</v>
      </c>
      <c r="I19" s="289">
        <f t="shared" si="0"/>
        <v>2640</v>
      </c>
      <c r="J19" s="297">
        <v>2010</v>
      </c>
      <c r="K19" s="297">
        <f t="shared" si="1"/>
        <v>630</v>
      </c>
      <c r="L19" s="302">
        <f t="shared" si="2"/>
        <v>1.3134328358208955</v>
      </c>
      <c r="M19" s="306">
        <v>2370</v>
      </c>
      <c r="N19" s="297">
        <f t="shared" si="3"/>
        <v>270</v>
      </c>
      <c r="O19" s="311">
        <f t="shared" si="4"/>
        <v>1.1139240506329113</v>
      </c>
      <c r="Q19" s="292">
        <v>13</v>
      </c>
      <c r="R19" s="289">
        <f t="shared" si="41"/>
        <v>2400</v>
      </c>
      <c r="S19" s="289">
        <f t="shared" si="5"/>
        <v>2640</v>
      </c>
      <c r="T19" s="297">
        <v>2020</v>
      </c>
      <c r="U19" s="297">
        <f t="shared" si="6"/>
        <v>620</v>
      </c>
      <c r="V19" s="302">
        <f t="shared" si="7"/>
        <v>1.306930693069307</v>
      </c>
      <c r="W19" s="306">
        <v>2380</v>
      </c>
      <c r="X19" s="297">
        <f t="shared" si="8"/>
        <v>260</v>
      </c>
      <c r="Y19" s="311">
        <f t="shared" si="9"/>
        <v>1.1092436974789917</v>
      </c>
      <c r="AA19" s="292">
        <v>13</v>
      </c>
      <c r="AB19" s="289">
        <f t="shared" si="42"/>
        <v>3100</v>
      </c>
      <c r="AC19" s="289">
        <f t="shared" si="10"/>
        <v>3410.0000000000005</v>
      </c>
      <c r="AD19" s="297">
        <v>2060</v>
      </c>
      <c r="AE19" s="297">
        <f t="shared" si="11"/>
        <v>1350.0000000000005</v>
      </c>
      <c r="AF19" s="302">
        <f t="shared" si="12"/>
        <v>1.6553398058252429</v>
      </c>
      <c r="AG19" s="306">
        <v>2430</v>
      </c>
      <c r="AH19" s="297">
        <f t="shared" si="13"/>
        <v>980.00000000000045</v>
      </c>
      <c r="AI19" s="311">
        <f t="shared" si="14"/>
        <v>1.403292181069959</v>
      </c>
      <c r="AK19" s="292">
        <v>13</v>
      </c>
      <c r="AL19" s="289">
        <f t="shared" si="43"/>
        <v>3600</v>
      </c>
      <c r="AM19" s="289">
        <f t="shared" si="15"/>
        <v>3960.0000000000005</v>
      </c>
      <c r="AN19" s="297">
        <v>2110</v>
      </c>
      <c r="AO19" s="297">
        <f t="shared" si="16"/>
        <v>1850.0000000000005</v>
      </c>
      <c r="AP19" s="302">
        <f t="shared" si="17"/>
        <v>1.8767772511848344</v>
      </c>
      <c r="AQ19" s="306">
        <v>2470</v>
      </c>
      <c r="AR19" s="297">
        <f t="shared" si="18"/>
        <v>1490.0000000000005</v>
      </c>
      <c r="AS19" s="311">
        <f t="shared" si="19"/>
        <v>1.6032388663967614</v>
      </c>
      <c r="AU19" s="292">
        <v>13</v>
      </c>
      <c r="AV19" s="289">
        <f t="shared" si="44"/>
        <v>4100</v>
      </c>
      <c r="AW19" s="289">
        <f t="shared" si="20"/>
        <v>4510</v>
      </c>
      <c r="AX19" s="297">
        <v>2130</v>
      </c>
      <c r="AY19" s="297">
        <f t="shared" si="21"/>
        <v>2380</v>
      </c>
      <c r="AZ19" s="302">
        <f t="shared" si="22"/>
        <v>2.1173708920187795</v>
      </c>
      <c r="BA19" s="306">
        <v>2490</v>
      </c>
      <c r="BB19" s="297">
        <f t="shared" si="23"/>
        <v>2020</v>
      </c>
      <c r="BC19" s="311">
        <f t="shared" si="24"/>
        <v>1.8112449799196788</v>
      </c>
      <c r="BE19" s="292">
        <v>13</v>
      </c>
      <c r="BF19" s="289">
        <f t="shared" si="45"/>
        <v>4600</v>
      </c>
      <c r="BG19" s="289">
        <f t="shared" si="25"/>
        <v>5060</v>
      </c>
      <c r="BH19" s="297">
        <v>2270</v>
      </c>
      <c r="BI19" s="297">
        <f t="shared" si="26"/>
        <v>2790</v>
      </c>
      <c r="BJ19" s="302">
        <f t="shared" si="27"/>
        <v>2.2290748898678414</v>
      </c>
      <c r="BK19" s="306">
        <v>2640</v>
      </c>
      <c r="BL19" s="297">
        <f t="shared" si="28"/>
        <v>2420</v>
      </c>
      <c r="BM19" s="311">
        <f t="shared" si="29"/>
        <v>1.9166666666666667</v>
      </c>
      <c r="BO19" s="292">
        <v>13</v>
      </c>
      <c r="BP19" s="289">
        <f t="shared" si="46"/>
        <v>5600</v>
      </c>
      <c r="BQ19" s="289">
        <f t="shared" si="30"/>
        <v>6160.0000000000009</v>
      </c>
      <c r="BR19" s="297">
        <v>2660</v>
      </c>
      <c r="BS19" s="297">
        <f t="shared" si="31"/>
        <v>3500.0000000000009</v>
      </c>
      <c r="BT19" s="302">
        <f t="shared" si="32"/>
        <v>2.3157894736842111</v>
      </c>
      <c r="BU19" s="306">
        <v>3020</v>
      </c>
      <c r="BV19" s="297">
        <f t="shared" si="33"/>
        <v>3140.0000000000009</v>
      </c>
      <c r="BW19" s="311">
        <f t="shared" si="34"/>
        <v>2.0397350993377485</v>
      </c>
      <c r="BY19" s="292">
        <v>13</v>
      </c>
      <c r="BZ19" s="289">
        <f t="shared" si="47"/>
        <v>6600</v>
      </c>
      <c r="CA19" s="289">
        <f t="shared" si="35"/>
        <v>7260.0000000000009</v>
      </c>
      <c r="CB19" s="297">
        <v>2890</v>
      </c>
      <c r="CC19" s="297">
        <f t="shared" si="36"/>
        <v>4370.0000000000009</v>
      </c>
      <c r="CD19" s="302">
        <f t="shared" si="37"/>
        <v>2.5121107266435989</v>
      </c>
      <c r="CE19" s="306">
        <v>3250</v>
      </c>
      <c r="CF19" s="297">
        <f t="shared" si="38"/>
        <v>4010.0000000000009</v>
      </c>
      <c r="CG19" s="311">
        <f t="shared" si="39"/>
        <v>2.2338461538461543</v>
      </c>
    </row>
    <row r="20" spans="2:85">
      <c r="B20" s="278" t="s">
        <v>104</v>
      </c>
      <c r="C20" s="280">
        <v>200</v>
      </c>
      <c r="E20" s="289">
        <f>計算票!G21</f>
        <v>2930</v>
      </c>
      <c r="G20" s="292">
        <v>14</v>
      </c>
      <c r="H20" s="289">
        <f t="shared" si="40"/>
        <v>2600</v>
      </c>
      <c r="I20" s="289">
        <f t="shared" si="0"/>
        <v>2860.0000000000005</v>
      </c>
      <c r="J20" s="297">
        <v>2180</v>
      </c>
      <c r="K20" s="297">
        <f t="shared" si="1"/>
        <v>680.00000000000045</v>
      </c>
      <c r="L20" s="302">
        <f t="shared" si="2"/>
        <v>1.3119266055045873</v>
      </c>
      <c r="M20" s="306">
        <v>2560</v>
      </c>
      <c r="N20" s="297">
        <f t="shared" si="3"/>
        <v>300.00000000000045</v>
      </c>
      <c r="O20" s="311">
        <f t="shared" si="4"/>
        <v>1.1171875000000002</v>
      </c>
      <c r="Q20" s="292">
        <v>14</v>
      </c>
      <c r="R20" s="289">
        <f t="shared" si="41"/>
        <v>2600</v>
      </c>
      <c r="S20" s="289">
        <f t="shared" si="5"/>
        <v>2860.0000000000005</v>
      </c>
      <c r="T20" s="297">
        <v>2200</v>
      </c>
      <c r="U20" s="297">
        <f t="shared" si="6"/>
        <v>660.00000000000045</v>
      </c>
      <c r="V20" s="302">
        <f t="shared" si="7"/>
        <v>1.3000000000000003</v>
      </c>
      <c r="W20" s="306">
        <v>2570</v>
      </c>
      <c r="X20" s="297">
        <f t="shared" si="8"/>
        <v>290.00000000000045</v>
      </c>
      <c r="Y20" s="311">
        <f t="shared" si="9"/>
        <v>1.1128404669260703</v>
      </c>
      <c r="AA20" s="292">
        <v>14</v>
      </c>
      <c r="AB20" s="289">
        <f t="shared" si="42"/>
        <v>3300</v>
      </c>
      <c r="AC20" s="289">
        <f t="shared" si="10"/>
        <v>3630.0000000000005</v>
      </c>
      <c r="AD20" s="297">
        <v>2250</v>
      </c>
      <c r="AE20" s="297">
        <f t="shared" si="11"/>
        <v>1380.0000000000005</v>
      </c>
      <c r="AF20" s="302">
        <f t="shared" si="12"/>
        <v>1.6133333333333335</v>
      </c>
      <c r="AG20" s="306">
        <v>2620</v>
      </c>
      <c r="AH20" s="297">
        <f t="shared" si="13"/>
        <v>1010.0000000000005</v>
      </c>
      <c r="AI20" s="311">
        <f t="shared" si="14"/>
        <v>1.385496183206107</v>
      </c>
      <c r="AK20" s="292">
        <v>14</v>
      </c>
      <c r="AL20" s="289">
        <f t="shared" si="43"/>
        <v>3800</v>
      </c>
      <c r="AM20" s="289">
        <f t="shared" si="15"/>
        <v>4180</v>
      </c>
      <c r="AN20" s="297">
        <v>2290</v>
      </c>
      <c r="AO20" s="297">
        <f t="shared" si="16"/>
        <v>1890</v>
      </c>
      <c r="AP20" s="302">
        <f t="shared" si="17"/>
        <v>1.8253275109170306</v>
      </c>
      <c r="AQ20" s="306">
        <v>2670</v>
      </c>
      <c r="AR20" s="297">
        <f t="shared" si="18"/>
        <v>1510</v>
      </c>
      <c r="AS20" s="311">
        <f t="shared" si="19"/>
        <v>1.5655430711610487</v>
      </c>
      <c r="AU20" s="292">
        <v>14</v>
      </c>
      <c r="AV20" s="289">
        <f t="shared" si="44"/>
        <v>4300</v>
      </c>
      <c r="AW20" s="289">
        <f t="shared" si="20"/>
        <v>4730</v>
      </c>
      <c r="AX20" s="297">
        <v>2320</v>
      </c>
      <c r="AY20" s="297">
        <f t="shared" si="21"/>
        <v>2410</v>
      </c>
      <c r="AZ20" s="302">
        <f t="shared" si="22"/>
        <v>2.0387931034482758</v>
      </c>
      <c r="BA20" s="306">
        <v>2690</v>
      </c>
      <c r="BB20" s="297">
        <f t="shared" si="23"/>
        <v>2040</v>
      </c>
      <c r="BC20" s="311">
        <f t="shared" si="24"/>
        <v>1.758364312267658</v>
      </c>
      <c r="BE20" s="292">
        <v>14</v>
      </c>
      <c r="BF20" s="289">
        <f t="shared" si="45"/>
        <v>4800</v>
      </c>
      <c r="BG20" s="289">
        <f t="shared" si="25"/>
        <v>5280</v>
      </c>
      <c r="BH20" s="297">
        <v>2460</v>
      </c>
      <c r="BI20" s="297">
        <f t="shared" si="26"/>
        <v>2820</v>
      </c>
      <c r="BJ20" s="302">
        <f t="shared" si="27"/>
        <v>2.1463414634146343</v>
      </c>
      <c r="BK20" s="306">
        <v>2830</v>
      </c>
      <c r="BL20" s="297">
        <f t="shared" si="28"/>
        <v>2450</v>
      </c>
      <c r="BM20" s="311">
        <f t="shared" si="29"/>
        <v>1.8657243816254416</v>
      </c>
      <c r="BO20" s="292">
        <v>14</v>
      </c>
      <c r="BP20" s="289">
        <f t="shared" si="46"/>
        <v>5800</v>
      </c>
      <c r="BQ20" s="289">
        <f t="shared" si="30"/>
        <v>6380.0000000000009</v>
      </c>
      <c r="BR20" s="297">
        <v>2840</v>
      </c>
      <c r="BS20" s="297">
        <f t="shared" si="31"/>
        <v>3540.0000000000009</v>
      </c>
      <c r="BT20" s="302">
        <f t="shared" si="32"/>
        <v>2.246478873239437</v>
      </c>
      <c r="BU20" s="306">
        <v>3220</v>
      </c>
      <c r="BV20" s="297">
        <f t="shared" si="33"/>
        <v>3160.0000000000009</v>
      </c>
      <c r="BW20" s="311">
        <f t="shared" si="34"/>
        <v>1.9813664596273295</v>
      </c>
      <c r="BY20" s="292">
        <v>14</v>
      </c>
      <c r="BZ20" s="289">
        <f t="shared" si="47"/>
        <v>6800</v>
      </c>
      <c r="CA20" s="289">
        <f t="shared" si="35"/>
        <v>7480.0000000000009</v>
      </c>
      <c r="CB20" s="297">
        <v>3080</v>
      </c>
      <c r="CC20" s="297">
        <f t="shared" si="36"/>
        <v>4400.0000000000009</v>
      </c>
      <c r="CD20" s="302">
        <f t="shared" si="37"/>
        <v>2.4285714285714288</v>
      </c>
      <c r="CE20" s="306">
        <v>3450</v>
      </c>
      <c r="CF20" s="297">
        <f t="shared" si="38"/>
        <v>4030.0000000000009</v>
      </c>
      <c r="CG20" s="311">
        <f t="shared" si="39"/>
        <v>2.1681159420289857</v>
      </c>
    </row>
    <row r="21" spans="2:85">
      <c r="B21" s="278" t="s">
        <v>119</v>
      </c>
      <c r="C21" s="280">
        <v>210</v>
      </c>
      <c r="E21" s="289">
        <f>計算票!G22</f>
        <v>3130</v>
      </c>
      <c r="G21" s="292">
        <v>15</v>
      </c>
      <c r="H21" s="289">
        <f t="shared" si="40"/>
        <v>2800</v>
      </c>
      <c r="I21" s="289">
        <f t="shared" si="0"/>
        <v>3080.0000000000005</v>
      </c>
      <c r="J21" s="297">
        <v>2360</v>
      </c>
      <c r="K21" s="297">
        <f t="shared" si="1"/>
        <v>720.00000000000045</v>
      </c>
      <c r="L21" s="302">
        <f t="shared" si="2"/>
        <v>1.3050847457627122</v>
      </c>
      <c r="M21" s="306">
        <v>2750</v>
      </c>
      <c r="N21" s="297">
        <f t="shared" si="3"/>
        <v>330.00000000000045</v>
      </c>
      <c r="O21" s="311">
        <f t="shared" si="4"/>
        <v>1.1200000000000001</v>
      </c>
      <c r="Q21" s="292">
        <v>15</v>
      </c>
      <c r="R21" s="289">
        <f t="shared" si="41"/>
        <v>2800</v>
      </c>
      <c r="S21" s="289">
        <f t="shared" si="5"/>
        <v>3080.0000000000005</v>
      </c>
      <c r="T21" s="297">
        <v>2370</v>
      </c>
      <c r="U21" s="297">
        <f t="shared" si="6"/>
        <v>710.00000000000045</v>
      </c>
      <c r="V21" s="302">
        <f t="shared" si="7"/>
        <v>1.2995780590717301</v>
      </c>
      <c r="W21" s="306">
        <v>2760</v>
      </c>
      <c r="X21" s="297">
        <f t="shared" si="8"/>
        <v>320.00000000000045</v>
      </c>
      <c r="Y21" s="311">
        <f t="shared" si="9"/>
        <v>1.1159420289855073</v>
      </c>
      <c r="AA21" s="292">
        <v>15</v>
      </c>
      <c r="AB21" s="289">
        <f t="shared" si="42"/>
        <v>3500</v>
      </c>
      <c r="AC21" s="289">
        <f t="shared" si="10"/>
        <v>3850.0000000000005</v>
      </c>
      <c r="AD21" s="297">
        <v>2440</v>
      </c>
      <c r="AE21" s="297">
        <f t="shared" si="11"/>
        <v>1410.0000000000005</v>
      </c>
      <c r="AF21" s="302">
        <f t="shared" si="12"/>
        <v>1.5778688524590165</v>
      </c>
      <c r="AG21" s="306">
        <v>2820</v>
      </c>
      <c r="AH21" s="297">
        <f t="shared" si="13"/>
        <v>1030.0000000000005</v>
      </c>
      <c r="AI21" s="311">
        <f t="shared" si="14"/>
        <v>1.3652482269503547</v>
      </c>
      <c r="AK21" s="292">
        <v>15</v>
      </c>
      <c r="AL21" s="289">
        <f t="shared" si="43"/>
        <v>4000</v>
      </c>
      <c r="AM21" s="289">
        <f t="shared" si="15"/>
        <v>4400</v>
      </c>
      <c r="AN21" s="297">
        <v>2480</v>
      </c>
      <c r="AO21" s="297">
        <f t="shared" si="16"/>
        <v>1920</v>
      </c>
      <c r="AP21" s="302">
        <f t="shared" si="17"/>
        <v>1.7741935483870968</v>
      </c>
      <c r="AQ21" s="306">
        <v>2870</v>
      </c>
      <c r="AR21" s="297">
        <f t="shared" si="18"/>
        <v>1530</v>
      </c>
      <c r="AS21" s="311">
        <f t="shared" si="19"/>
        <v>1.5331010452961673</v>
      </c>
      <c r="AU21" s="292">
        <v>15</v>
      </c>
      <c r="AV21" s="289">
        <f t="shared" si="44"/>
        <v>4500</v>
      </c>
      <c r="AW21" s="289">
        <f t="shared" si="20"/>
        <v>4950</v>
      </c>
      <c r="AX21" s="297">
        <v>2500</v>
      </c>
      <c r="AY21" s="297">
        <f t="shared" si="21"/>
        <v>2450</v>
      </c>
      <c r="AZ21" s="302">
        <f t="shared" si="22"/>
        <v>1.98</v>
      </c>
      <c r="BA21" s="306">
        <v>2890</v>
      </c>
      <c r="BB21" s="297">
        <f t="shared" si="23"/>
        <v>2060</v>
      </c>
      <c r="BC21" s="311">
        <f t="shared" si="24"/>
        <v>1.71280276816609</v>
      </c>
      <c r="BE21" s="292">
        <v>15</v>
      </c>
      <c r="BF21" s="289">
        <f t="shared" si="45"/>
        <v>5000</v>
      </c>
      <c r="BG21" s="289">
        <f t="shared" si="25"/>
        <v>5500</v>
      </c>
      <c r="BH21" s="297">
        <v>2650</v>
      </c>
      <c r="BI21" s="297">
        <f t="shared" si="26"/>
        <v>2850</v>
      </c>
      <c r="BJ21" s="302">
        <f t="shared" si="27"/>
        <v>2.0754716981132075</v>
      </c>
      <c r="BK21" s="306">
        <v>3030</v>
      </c>
      <c r="BL21" s="297">
        <f t="shared" si="28"/>
        <v>2470</v>
      </c>
      <c r="BM21" s="311">
        <f t="shared" si="29"/>
        <v>1.8151815181518152</v>
      </c>
      <c r="BO21" s="292">
        <v>15</v>
      </c>
      <c r="BP21" s="289">
        <f t="shared" si="46"/>
        <v>6000</v>
      </c>
      <c r="BQ21" s="289">
        <f t="shared" si="30"/>
        <v>6600.0000000000009</v>
      </c>
      <c r="BR21" s="297">
        <v>3030</v>
      </c>
      <c r="BS21" s="297">
        <f t="shared" si="31"/>
        <v>3570.0000000000009</v>
      </c>
      <c r="BT21" s="302">
        <f t="shared" si="32"/>
        <v>2.1782178217821784</v>
      </c>
      <c r="BU21" s="306">
        <v>3420</v>
      </c>
      <c r="BV21" s="297">
        <f t="shared" si="33"/>
        <v>3180.0000000000009</v>
      </c>
      <c r="BW21" s="311">
        <f t="shared" si="34"/>
        <v>1.929824561403509</v>
      </c>
      <c r="BY21" s="292">
        <v>15</v>
      </c>
      <c r="BZ21" s="289">
        <f t="shared" si="47"/>
        <v>7000</v>
      </c>
      <c r="CA21" s="289">
        <f t="shared" si="35"/>
        <v>7700.0000000000009</v>
      </c>
      <c r="CB21" s="297">
        <v>3260</v>
      </c>
      <c r="CC21" s="297">
        <f t="shared" si="36"/>
        <v>4440.0000000000009</v>
      </c>
      <c r="CD21" s="302">
        <f t="shared" si="37"/>
        <v>2.3619631901840492</v>
      </c>
      <c r="CE21" s="306">
        <v>3650</v>
      </c>
      <c r="CF21" s="297">
        <f t="shared" si="38"/>
        <v>4050.0000000000009</v>
      </c>
      <c r="CG21" s="311">
        <f t="shared" si="39"/>
        <v>2.1095890410958908</v>
      </c>
    </row>
    <row r="22" spans="2:85">
      <c r="B22" s="278" t="s">
        <v>147</v>
      </c>
      <c r="C22" s="280">
        <v>230</v>
      </c>
      <c r="E22" s="289">
        <f>計算票!G23</f>
        <v>3330</v>
      </c>
      <c r="G22" s="292">
        <v>16</v>
      </c>
      <c r="H22" s="289">
        <f t="shared" si="40"/>
        <v>3000</v>
      </c>
      <c r="I22" s="289">
        <f t="shared" si="0"/>
        <v>3300.0000000000005</v>
      </c>
      <c r="J22" s="297">
        <v>2540</v>
      </c>
      <c r="K22" s="297">
        <f t="shared" si="1"/>
        <v>760.00000000000045</v>
      </c>
      <c r="L22" s="302">
        <f t="shared" si="2"/>
        <v>1.299212598425197</v>
      </c>
      <c r="M22" s="306">
        <v>2930</v>
      </c>
      <c r="N22" s="297">
        <f t="shared" si="3"/>
        <v>370.00000000000045</v>
      </c>
      <c r="O22" s="311">
        <f t="shared" si="4"/>
        <v>1.1262798634812288</v>
      </c>
      <c r="Q22" s="292">
        <v>16</v>
      </c>
      <c r="R22" s="289">
        <f t="shared" si="41"/>
        <v>3000</v>
      </c>
      <c r="S22" s="289">
        <f t="shared" si="5"/>
        <v>3300.0000000000005</v>
      </c>
      <c r="T22" s="297">
        <v>2550</v>
      </c>
      <c r="U22" s="297">
        <f t="shared" si="6"/>
        <v>750.00000000000045</v>
      </c>
      <c r="V22" s="302">
        <f t="shared" si="7"/>
        <v>1.2941176470588238</v>
      </c>
      <c r="W22" s="306">
        <v>2940</v>
      </c>
      <c r="X22" s="297">
        <f t="shared" si="8"/>
        <v>360.00000000000045</v>
      </c>
      <c r="Y22" s="311">
        <f t="shared" si="9"/>
        <v>1.1224489795918369</v>
      </c>
      <c r="AA22" s="292">
        <v>16</v>
      </c>
      <c r="AB22" s="289">
        <f t="shared" si="42"/>
        <v>3700</v>
      </c>
      <c r="AC22" s="289">
        <f t="shared" si="10"/>
        <v>4070.0000000000005</v>
      </c>
      <c r="AD22" s="297">
        <v>2620</v>
      </c>
      <c r="AE22" s="297">
        <f t="shared" si="11"/>
        <v>1450.0000000000005</v>
      </c>
      <c r="AF22" s="302">
        <f t="shared" si="12"/>
        <v>1.553435114503817</v>
      </c>
      <c r="AG22" s="306">
        <v>3020</v>
      </c>
      <c r="AH22" s="297">
        <f t="shared" si="13"/>
        <v>1050.0000000000005</v>
      </c>
      <c r="AI22" s="311">
        <f t="shared" si="14"/>
        <v>1.3476821192052981</v>
      </c>
      <c r="AK22" s="292">
        <v>16</v>
      </c>
      <c r="AL22" s="289">
        <f t="shared" si="43"/>
        <v>4200</v>
      </c>
      <c r="AM22" s="289">
        <f t="shared" si="15"/>
        <v>4620</v>
      </c>
      <c r="AN22" s="297">
        <v>2670</v>
      </c>
      <c r="AO22" s="297">
        <f t="shared" si="16"/>
        <v>1950</v>
      </c>
      <c r="AP22" s="302">
        <f t="shared" si="17"/>
        <v>1.7303370786516854</v>
      </c>
      <c r="AQ22" s="306">
        <v>3060</v>
      </c>
      <c r="AR22" s="297">
        <f t="shared" si="18"/>
        <v>1560</v>
      </c>
      <c r="AS22" s="311">
        <f t="shared" si="19"/>
        <v>1.5098039215686274</v>
      </c>
      <c r="AU22" s="292">
        <v>16</v>
      </c>
      <c r="AV22" s="289">
        <f t="shared" si="44"/>
        <v>4700</v>
      </c>
      <c r="AW22" s="289">
        <f t="shared" si="20"/>
        <v>5170</v>
      </c>
      <c r="AX22" s="297">
        <v>2690</v>
      </c>
      <c r="AY22" s="297">
        <f t="shared" si="21"/>
        <v>2480</v>
      </c>
      <c r="AZ22" s="302">
        <f t="shared" si="22"/>
        <v>1.9219330855018588</v>
      </c>
      <c r="BA22" s="306">
        <v>3090</v>
      </c>
      <c r="BB22" s="297">
        <f t="shared" si="23"/>
        <v>2080</v>
      </c>
      <c r="BC22" s="311">
        <f t="shared" si="24"/>
        <v>1.6731391585760518</v>
      </c>
      <c r="BE22" s="292">
        <v>16</v>
      </c>
      <c r="BF22" s="289">
        <f t="shared" si="45"/>
        <v>5200</v>
      </c>
      <c r="BG22" s="289">
        <f t="shared" si="25"/>
        <v>5720.0000000000009</v>
      </c>
      <c r="BH22" s="297">
        <v>2830</v>
      </c>
      <c r="BI22" s="297">
        <f t="shared" si="26"/>
        <v>2890.0000000000009</v>
      </c>
      <c r="BJ22" s="302">
        <f t="shared" si="27"/>
        <v>2.021201413427562</v>
      </c>
      <c r="BK22" s="306">
        <v>3230</v>
      </c>
      <c r="BL22" s="297">
        <f t="shared" si="28"/>
        <v>2490.0000000000009</v>
      </c>
      <c r="BM22" s="311">
        <f t="shared" si="29"/>
        <v>1.7708978328173377</v>
      </c>
      <c r="BO22" s="292">
        <v>16</v>
      </c>
      <c r="BP22" s="289">
        <f t="shared" si="46"/>
        <v>6200</v>
      </c>
      <c r="BQ22" s="289">
        <f t="shared" si="30"/>
        <v>6820.0000000000009</v>
      </c>
      <c r="BR22" s="297">
        <v>3220</v>
      </c>
      <c r="BS22" s="297">
        <f t="shared" si="31"/>
        <v>3600.0000000000009</v>
      </c>
      <c r="BT22" s="302">
        <f t="shared" si="32"/>
        <v>2.1180124223602488</v>
      </c>
      <c r="BU22" s="306">
        <v>3610</v>
      </c>
      <c r="BV22" s="297">
        <f t="shared" si="33"/>
        <v>3210.0000000000009</v>
      </c>
      <c r="BW22" s="311">
        <f t="shared" si="34"/>
        <v>1.8891966759002772</v>
      </c>
      <c r="BY22" s="292">
        <v>16</v>
      </c>
      <c r="BZ22" s="289">
        <f t="shared" si="47"/>
        <v>7200</v>
      </c>
      <c r="CA22" s="289">
        <f t="shared" si="35"/>
        <v>7920.0000000000009</v>
      </c>
      <c r="CB22" s="297">
        <v>3450</v>
      </c>
      <c r="CC22" s="297">
        <f t="shared" si="36"/>
        <v>4470.0000000000009</v>
      </c>
      <c r="CD22" s="302">
        <f t="shared" si="37"/>
        <v>2.2956521739130435</v>
      </c>
      <c r="CE22" s="306">
        <v>3850</v>
      </c>
      <c r="CF22" s="297">
        <f t="shared" si="38"/>
        <v>4070.0000000000009</v>
      </c>
      <c r="CG22" s="311">
        <f t="shared" si="39"/>
        <v>2.0571428571428574</v>
      </c>
    </row>
    <row r="23" spans="2:85">
      <c r="B23" s="278" t="s">
        <v>248</v>
      </c>
      <c r="C23" s="280">
        <v>250</v>
      </c>
      <c r="E23" s="289">
        <f>計算票!G24</f>
        <v>3530</v>
      </c>
      <c r="G23" s="292">
        <v>17</v>
      </c>
      <c r="H23" s="289">
        <f t="shared" si="40"/>
        <v>3200</v>
      </c>
      <c r="I23" s="289">
        <f t="shared" si="0"/>
        <v>3520.0000000000005</v>
      </c>
      <c r="J23" s="297">
        <v>2710</v>
      </c>
      <c r="K23" s="297">
        <f t="shared" si="1"/>
        <v>810.00000000000045</v>
      </c>
      <c r="L23" s="302">
        <f t="shared" si="2"/>
        <v>1.2988929889298895</v>
      </c>
      <c r="M23" s="306">
        <v>3120</v>
      </c>
      <c r="N23" s="297">
        <f t="shared" si="3"/>
        <v>400.00000000000045</v>
      </c>
      <c r="O23" s="311">
        <f t="shared" si="4"/>
        <v>1.1282051282051284</v>
      </c>
      <c r="Q23" s="292">
        <v>17</v>
      </c>
      <c r="R23" s="289">
        <f t="shared" si="41"/>
        <v>3200</v>
      </c>
      <c r="S23" s="289">
        <f t="shared" si="5"/>
        <v>3520.0000000000005</v>
      </c>
      <c r="T23" s="297">
        <v>2720</v>
      </c>
      <c r="U23" s="297">
        <f t="shared" si="6"/>
        <v>800.00000000000045</v>
      </c>
      <c r="V23" s="302">
        <f t="shared" si="7"/>
        <v>1.2941176470588236</v>
      </c>
      <c r="W23" s="306">
        <v>3130</v>
      </c>
      <c r="X23" s="297">
        <f t="shared" si="8"/>
        <v>390.00000000000045</v>
      </c>
      <c r="Y23" s="311">
        <f t="shared" si="9"/>
        <v>1.124600638977636</v>
      </c>
      <c r="AA23" s="292">
        <v>17</v>
      </c>
      <c r="AB23" s="289">
        <f t="shared" si="42"/>
        <v>3900</v>
      </c>
      <c r="AC23" s="289">
        <f t="shared" si="10"/>
        <v>4290</v>
      </c>
      <c r="AD23" s="297">
        <v>2810</v>
      </c>
      <c r="AE23" s="297">
        <f t="shared" si="11"/>
        <v>1480</v>
      </c>
      <c r="AF23" s="302">
        <f t="shared" si="12"/>
        <v>1.5266903914590748</v>
      </c>
      <c r="AG23" s="306">
        <v>3220</v>
      </c>
      <c r="AH23" s="297">
        <f t="shared" si="13"/>
        <v>1070</v>
      </c>
      <c r="AI23" s="311">
        <f t="shared" si="14"/>
        <v>1.3322981366459627</v>
      </c>
      <c r="AK23" s="292">
        <v>17</v>
      </c>
      <c r="AL23" s="289">
        <f t="shared" si="43"/>
        <v>4400</v>
      </c>
      <c r="AM23" s="289">
        <f t="shared" si="15"/>
        <v>4840</v>
      </c>
      <c r="AN23" s="297">
        <v>2860</v>
      </c>
      <c r="AO23" s="297">
        <f t="shared" si="16"/>
        <v>1980</v>
      </c>
      <c r="AP23" s="302">
        <f t="shared" si="17"/>
        <v>1.6923076923076923</v>
      </c>
      <c r="AQ23" s="306">
        <v>3260</v>
      </c>
      <c r="AR23" s="297">
        <f t="shared" si="18"/>
        <v>1580</v>
      </c>
      <c r="AS23" s="311">
        <f t="shared" si="19"/>
        <v>1.4846625766871167</v>
      </c>
      <c r="AU23" s="292">
        <v>17</v>
      </c>
      <c r="AV23" s="289">
        <f t="shared" si="44"/>
        <v>4900</v>
      </c>
      <c r="AW23" s="289">
        <f t="shared" si="20"/>
        <v>5390</v>
      </c>
      <c r="AX23" s="297">
        <v>2880</v>
      </c>
      <c r="AY23" s="297">
        <f t="shared" si="21"/>
        <v>2510</v>
      </c>
      <c r="AZ23" s="302">
        <f t="shared" si="22"/>
        <v>1.8715277777777777</v>
      </c>
      <c r="BA23" s="306">
        <v>3280</v>
      </c>
      <c r="BB23" s="297">
        <f t="shared" si="23"/>
        <v>2110</v>
      </c>
      <c r="BC23" s="311">
        <f t="shared" si="24"/>
        <v>1.6432926829268293</v>
      </c>
      <c r="BE23" s="292">
        <v>17</v>
      </c>
      <c r="BF23" s="289">
        <f t="shared" si="45"/>
        <v>5400</v>
      </c>
      <c r="BG23" s="289">
        <f t="shared" si="25"/>
        <v>5940.0000000000009</v>
      </c>
      <c r="BH23" s="297">
        <v>3020</v>
      </c>
      <c r="BI23" s="297">
        <f t="shared" si="26"/>
        <v>2920.0000000000009</v>
      </c>
      <c r="BJ23" s="302">
        <f t="shared" si="27"/>
        <v>1.9668874172185433</v>
      </c>
      <c r="BK23" s="306">
        <v>3430</v>
      </c>
      <c r="BL23" s="297">
        <f t="shared" si="28"/>
        <v>2510.0000000000009</v>
      </c>
      <c r="BM23" s="311">
        <f t="shared" si="29"/>
        <v>1.7317784256559769</v>
      </c>
      <c r="BO23" s="292">
        <v>17</v>
      </c>
      <c r="BP23" s="289">
        <f t="shared" si="46"/>
        <v>6400</v>
      </c>
      <c r="BQ23" s="289">
        <f t="shared" si="30"/>
        <v>7040.0000000000009</v>
      </c>
      <c r="BR23" s="297">
        <v>3410</v>
      </c>
      <c r="BS23" s="297">
        <f t="shared" si="31"/>
        <v>3630.0000000000009</v>
      </c>
      <c r="BT23" s="302">
        <f t="shared" si="32"/>
        <v>2.0645161290322585</v>
      </c>
      <c r="BU23" s="306">
        <v>3810</v>
      </c>
      <c r="BV23" s="297">
        <f t="shared" si="33"/>
        <v>3230.0000000000009</v>
      </c>
      <c r="BW23" s="311">
        <f t="shared" si="34"/>
        <v>1.8477690288713913</v>
      </c>
      <c r="BY23" s="292">
        <v>17</v>
      </c>
      <c r="BZ23" s="289">
        <f t="shared" si="47"/>
        <v>7400</v>
      </c>
      <c r="CA23" s="289">
        <f t="shared" si="35"/>
        <v>8140.0000000000009</v>
      </c>
      <c r="CB23" s="297">
        <v>3640</v>
      </c>
      <c r="CC23" s="297">
        <f t="shared" si="36"/>
        <v>4500.0000000000009</v>
      </c>
      <c r="CD23" s="302">
        <f t="shared" si="37"/>
        <v>2.2362637362637363</v>
      </c>
      <c r="CE23" s="306">
        <v>4040</v>
      </c>
      <c r="CF23" s="297">
        <f t="shared" si="38"/>
        <v>4100.0000000000009</v>
      </c>
      <c r="CG23" s="311">
        <f t="shared" si="39"/>
        <v>2.0148514851485149</v>
      </c>
    </row>
    <row r="24" spans="2:85">
      <c r="B24" s="278" t="s">
        <v>141</v>
      </c>
      <c r="C24" s="281">
        <v>0</v>
      </c>
      <c r="E24" s="289">
        <f>計算票!G25</f>
        <v>3720</v>
      </c>
      <c r="G24" s="292">
        <v>18</v>
      </c>
      <c r="H24" s="289">
        <f t="shared" si="40"/>
        <v>3400</v>
      </c>
      <c r="I24" s="289">
        <f t="shared" si="0"/>
        <v>3740.0000000000005</v>
      </c>
      <c r="J24" s="297">
        <v>2890</v>
      </c>
      <c r="K24" s="297">
        <f t="shared" si="1"/>
        <v>850.00000000000045</v>
      </c>
      <c r="L24" s="302">
        <f t="shared" si="2"/>
        <v>1.2941176470588236</v>
      </c>
      <c r="M24" s="306">
        <v>3310</v>
      </c>
      <c r="N24" s="297">
        <f t="shared" si="3"/>
        <v>430.00000000000045</v>
      </c>
      <c r="O24" s="311">
        <f t="shared" si="4"/>
        <v>1.1299093655589125</v>
      </c>
      <c r="Q24" s="292">
        <v>18</v>
      </c>
      <c r="R24" s="289">
        <f t="shared" si="41"/>
        <v>3400</v>
      </c>
      <c r="S24" s="289">
        <f t="shared" si="5"/>
        <v>3740.0000000000005</v>
      </c>
      <c r="T24" s="297">
        <v>2900</v>
      </c>
      <c r="U24" s="297">
        <f t="shared" si="6"/>
        <v>840.00000000000045</v>
      </c>
      <c r="V24" s="302">
        <f t="shared" si="7"/>
        <v>1.2896551724137932</v>
      </c>
      <c r="W24" s="306">
        <v>3320</v>
      </c>
      <c r="X24" s="297">
        <f t="shared" si="8"/>
        <v>420.00000000000045</v>
      </c>
      <c r="Y24" s="311">
        <f t="shared" si="9"/>
        <v>1.1265060240963858</v>
      </c>
      <c r="AA24" s="292">
        <v>18</v>
      </c>
      <c r="AB24" s="289">
        <f t="shared" si="42"/>
        <v>4100</v>
      </c>
      <c r="AC24" s="289">
        <f t="shared" si="10"/>
        <v>4510</v>
      </c>
      <c r="AD24" s="297">
        <v>3000</v>
      </c>
      <c r="AE24" s="297">
        <f t="shared" si="11"/>
        <v>1510</v>
      </c>
      <c r="AF24" s="302">
        <f t="shared" si="12"/>
        <v>1.5033333333333334</v>
      </c>
      <c r="AG24" s="306">
        <v>3420</v>
      </c>
      <c r="AH24" s="297">
        <f t="shared" si="13"/>
        <v>1090</v>
      </c>
      <c r="AI24" s="311">
        <f t="shared" si="14"/>
        <v>1.3187134502923976</v>
      </c>
      <c r="AK24" s="292">
        <v>18</v>
      </c>
      <c r="AL24" s="289">
        <f t="shared" si="43"/>
        <v>4600</v>
      </c>
      <c r="AM24" s="289">
        <f t="shared" si="15"/>
        <v>5060</v>
      </c>
      <c r="AN24" s="297">
        <v>3040</v>
      </c>
      <c r="AO24" s="297">
        <f t="shared" si="16"/>
        <v>2020</v>
      </c>
      <c r="AP24" s="302">
        <f t="shared" si="17"/>
        <v>1.6644736842105263</v>
      </c>
      <c r="AQ24" s="306">
        <v>3460</v>
      </c>
      <c r="AR24" s="297">
        <f t="shared" si="18"/>
        <v>1600</v>
      </c>
      <c r="AS24" s="311">
        <f t="shared" si="19"/>
        <v>1.4624277456647399</v>
      </c>
      <c r="AU24" s="292">
        <v>18</v>
      </c>
      <c r="AV24" s="289">
        <f t="shared" si="44"/>
        <v>5100</v>
      </c>
      <c r="AW24" s="289">
        <f t="shared" si="20"/>
        <v>5610</v>
      </c>
      <c r="AX24" s="297">
        <v>3060</v>
      </c>
      <c r="AY24" s="297">
        <f t="shared" si="21"/>
        <v>2550</v>
      </c>
      <c r="AZ24" s="302">
        <f t="shared" si="22"/>
        <v>1.8333333333333333</v>
      </c>
      <c r="BA24" s="306">
        <v>3480</v>
      </c>
      <c r="BB24" s="297">
        <f t="shared" si="23"/>
        <v>2130</v>
      </c>
      <c r="BC24" s="311">
        <f t="shared" si="24"/>
        <v>1.6120689655172413</v>
      </c>
      <c r="BE24" s="292">
        <v>18</v>
      </c>
      <c r="BF24" s="289">
        <f t="shared" si="45"/>
        <v>5600</v>
      </c>
      <c r="BG24" s="289">
        <f t="shared" si="25"/>
        <v>6160.0000000000009</v>
      </c>
      <c r="BH24" s="297">
        <v>3210</v>
      </c>
      <c r="BI24" s="297">
        <f t="shared" si="26"/>
        <v>2950.0000000000009</v>
      </c>
      <c r="BJ24" s="302">
        <f t="shared" si="27"/>
        <v>1.9190031152647977</v>
      </c>
      <c r="BK24" s="306">
        <v>3630</v>
      </c>
      <c r="BL24" s="297">
        <f t="shared" si="28"/>
        <v>2530.0000000000009</v>
      </c>
      <c r="BM24" s="311">
        <f t="shared" si="29"/>
        <v>1.6969696969696972</v>
      </c>
      <c r="BO24" s="292">
        <v>18</v>
      </c>
      <c r="BP24" s="289">
        <f t="shared" si="46"/>
        <v>6600</v>
      </c>
      <c r="BQ24" s="289">
        <f t="shared" si="30"/>
        <v>7260.0000000000009</v>
      </c>
      <c r="BR24" s="297">
        <v>3590</v>
      </c>
      <c r="BS24" s="297">
        <f t="shared" si="31"/>
        <v>3670.0000000000009</v>
      </c>
      <c r="BT24" s="302">
        <f t="shared" si="32"/>
        <v>2.0222841225626742</v>
      </c>
      <c r="BU24" s="306">
        <v>4010</v>
      </c>
      <c r="BV24" s="297">
        <f t="shared" si="33"/>
        <v>3250.0000000000009</v>
      </c>
      <c r="BW24" s="311">
        <f t="shared" si="34"/>
        <v>1.8104738154613469</v>
      </c>
      <c r="BY24" s="292">
        <v>18</v>
      </c>
      <c r="BZ24" s="289">
        <f t="shared" si="47"/>
        <v>7600</v>
      </c>
      <c r="CA24" s="289">
        <f t="shared" si="35"/>
        <v>8360</v>
      </c>
      <c r="CB24" s="297">
        <v>3820</v>
      </c>
      <c r="CC24" s="297">
        <f t="shared" si="36"/>
        <v>4540</v>
      </c>
      <c r="CD24" s="302">
        <f t="shared" si="37"/>
        <v>2.1884816753926701</v>
      </c>
      <c r="CE24" s="306">
        <v>4240</v>
      </c>
      <c r="CF24" s="297">
        <f t="shared" si="38"/>
        <v>4120</v>
      </c>
      <c r="CG24" s="311">
        <f t="shared" si="39"/>
        <v>1.9716981132075471</v>
      </c>
    </row>
    <row r="25" spans="2:85">
      <c r="E25" s="289">
        <f>計算票!G26</f>
        <v>3920</v>
      </c>
      <c r="G25" s="292">
        <v>19</v>
      </c>
      <c r="H25" s="289">
        <f t="shared" si="40"/>
        <v>3600</v>
      </c>
      <c r="I25" s="289">
        <f t="shared" si="0"/>
        <v>3960.0000000000005</v>
      </c>
      <c r="J25" s="297">
        <v>3060</v>
      </c>
      <c r="K25" s="297">
        <f t="shared" si="1"/>
        <v>900.00000000000045</v>
      </c>
      <c r="L25" s="302">
        <f t="shared" si="2"/>
        <v>1.2941176470588236</v>
      </c>
      <c r="M25" s="306">
        <v>3490</v>
      </c>
      <c r="N25" s="297">
        <f t="shared" si="3"/>
        <v>470.00000000000045</v>
      </c>
      <c r="O25" s="311">
        <f t="shared" si="4"/>
        <v>1.1346704871060174</v>
      </c>
      <c r="Q25" s="292">
        <v>19</v>
      </c>
      <c r="R25" s="289">
        <f t="shared" si="41"/>
        <v>3600</v>
      </c>
      <c r="S25" s="289">
        <f t="shared" si="5"/>
        <v>3960.0000000000005</v>
      </c>
      <c r="T25" s="297">
        <v>3080</v>
      </c>
      <c r="U25" s="297">
        <f t="shared" si="6"/>
        <v>880.00000000000045</v>
      </c>
      <c r="V25" s="302">
        <f t="shared" si="7"/>
        <v>1.2857142857142858</v>
      </c>
      <c r="W25" s="306">
        <v>3500</v>
      </c>
      <c r="X25" s="297">
        <f t="shared" si="8"/>
        <v>460.00000000000045</v>
      </c>
      <c r="Y25" s="311">
        <f t="shared" si="9"/>
        <v>1.1314285714285715</v>
      </c>
      <c r="AA25" s="292">
        <v>19</v>
      </c>
      <c r="AB25" s="289">
        <f t="shared" si="42"/>
        <v>4300</v>
      </c>
      <c r="AC25" s="289">
        <f t="shared" si="10"/>
        <v>4730</v>
      </c>
      <c r="AD25" s="297">
        <v>3190</v>
      </c>
      <c r="AE25" s="297">
        <f t="shared" si="11"/>
        <v>1540</v>
      </c>
      <c r="AF25" s="302">
        <f t="shared" si="12"/>
        <v>1.4827586206896552</v>
      </c>
      <c r="AG25" s="306">
        <v>3610</v>
      </c>
      <c r="AH25" s="297">
        <f t="shared" si="13"/>
        <v>1120</v>
      </c>
      <c r="AI25" s="311">
        <f t="shared" si="14"/>
        <v>1.3102493074792243</v>
      </c>
      <c r="AK25" s="292">
        <v>19</v>
      </c>
      <c r="AL25" s="289">
        <f t="shared" si="43"/>
        <v>4800</v>
      </c>
      <c r="AM25" s="289">
        <f t="shared" si="15"/>
        <v>5280</v>
      </c>
      <c r="AN25" s="297">
        <v>3230</v>
      </c>
      <c r="AO25" s="297">
        <f t="shared" si="16"/>
        <v>2050</v>
      </c>
      <c r="AP25" s="302">
        <f t="shared" si="17"/>
        <v>1.6346749226006192</v>
      </c>
      <c r="AQ25" s="306">
        <v>3660</v>
      </c>
      <c r="AR25" s="297">
        <f t="shared" si="18"/>
        <v>1620</v>
      </c>
      <c r="AS25" s="311">
        <f t="shared" si="19"/>
        <v>1.4426229508196722</v>
      </c>
      <c r="AU25" s="292">
        <v>19</v>
      </c>
      <c r="AV25" s="289">
        <f t="shared" si="44"/>
        <v>5300</v>
      </c>
      <c r="AW25" s="289">
        <f t="shared" si="20"/>
        <v>5830.0000000000009</v>
      </c>
      <c r="AX25" s="297">
        <v>3250</v>
      </c>
      <c r="AY25" s="297">
        <f t="shared" si="21"/>
        <v>2580.0000000000009</v>
      </c>
      <c r="AZ25" s="302">
        <f t="shared" si="22"/>
        <v>1.7938461538461541</v>
      </c>
      <c r="BA25" s="306">
        <v>3680</v>
      </c>
      <c r="BB25" s="297">
        <f t="shared" si="23"/>
        <v>2150.0000000000009</v>
      </c>
      <c r="BC25" s="311">
        <f t="shared" si="24"/>
        <v>1.5842391304347829</v>
      </c>
      <c r="BE25" s="292">
        <v>19</v>
      </c>
      <c r="BF25" s="289">
        <f t="shared" si="45"/>
        <v>5800</v>
      </c>
      <c r="BG25" s="289">
        <f t="shared" si="25"/>
        <v>6380.0000000000009</v>
      </c>
      <c r="BH25" s="297">
        <v>3390</v>
      </c>
      <c r="BI25" s="297">
        <f t="shared" si="26"/>
        <v>2990.0000000000009</v>
      </c>
      <c r="BJ25" s="302">
        <f t="shared" si="27"/>
        <v>1.8820058997050151</v>
      </c>
      <c r="BK25" s="306">
        <v>3820</v>
      </c>
      <c r="BL25" s="297">
        <f t="shared" si="28"/>
        <v>2560.0000000000009</v>
      </c>
      <c r="BM25" s="311">
        <f t="shared" si="29"/>
        <v>1.6701570680628275</v>
      </c>
      <c r="BO25" s="292">
        <v>19</v>
      </c>
      <c r="BP25" s="289">
        <f t="shared" si="46"/>
        <v>6800</v>
      </c>
      <c r="BQ25" s="289">
        <f t="shared" si="30"/>
        <v>7480.0000000000009</v>
      </c>
      <c r="BR25" s="297">
        <v>3780</v>
      </c>
      <c r="BS25" s="297">
        <f t="shared" si="31"/>
        <v>3700.0000000000009</v>
      </c>
      <c r="BT25" s="302">
        <f t="shared" si="32"/>
        <v>1.9788359788359791</v>
      </c>
      <c r="BU25" s="306">
        <v>4210</v>
      </c>
      <c r="BV25" s="297">
        <f t="shared" si="33"/>
        <v>3270.0000000000009</v>
      </c>
      <c r="BW25" s="311">
        <f t="shared" si="34"/>
        <v>1.7767220902612828</v>
      </c>
      <c r="BY25" s="292">
        <v>19</v>
      </c>
      <c r="BZ25" s="289">
        <f t="shared" si="47"/>
        <v>7800</v>
      </c>
      <c r="CA25" s="289">
        <f t="shared" si="35"/>
        <v>8580</v>
      </c>
      <c r="CB25" s="297">
        <v>4010</v>
      </c>
      <c r="CC25" s="297">
        <f t="shared" si="36"/>
        <v>4570</v>
      </c>
      <c r="CD25" s="302">
        <f t="shared" si="37"/>
        <v>2.1396508728179553</v>
      </c>
      <c r="CE25" s="306">
        <v>4440</v>
      </c>
      <c r="CF25" s="297">
        <f t="shared" si="38"/>
        <v>4140</v>
      </c>
      <c r="CG25" s="311">
        <f t="shared" si="39"/>
        <v>1.9324324324324325</v>
      </c>
    </row>
    <row r="26" spans="2:85">
      <c r="E26" s="289">
        <f>計算票!G27</f>
        <v>4120</v>
      </c>
      <c r="G26" s="292">
        <v>20</v>
      </c>
      <c r="H26" s="289">
        <f t="shared" si="40"/>
        <v>3800</v>
      </c>
      <c r="I26" s="289">
        <f t="shared" si="0"/>
        <v>4180</v>
      </c>
      <c r="J26" s="297">
        <v>3240</v>
      </c>
      <c r="K26" s="297">
        <f t="shared" si="1"/>
        <v>940</v>
      </c>
      <c r="L26" s="302">
        <f t="shared" si="2"/>
        <v>1.2901234567901234</v>
      </c>
      <c r="M26" s="306">
        <v>3680</v>
      </c>
      <c r="N26" s="297">
        <f t="shared" si="3"/>
        <v>500</v>
      </c>
      <c r="O26" s="311">
        <f t="shared" si="4"/>
        <v>1.1358695652173914</v>
      </c>
      <c r="Q26" s="292">
        <v>20</v>
      </c>
      <c r="R26" s="289">
        <f t="shared" si="41"/>
        <v>3800</v>
      </c>
      <c r="S26" s="289">
        <f t="shared" si="5"/>
        <v>4180</v>
      </c>
      <c r="T26" s="297">
        <v>3250</v>
      </c>
      <c r="U26" s="297">
        <f t="shared" si="6"/>
        <v>930</v>
      </c>
      <c r="V26" s="302">
        <f t="shared" si="7"/>
        <v>1.2861538461538462</v>
      </c>
      <c r="W26" s="306">
        <v>3690</v>
      </c>
      <c r="X26" s="297">
        <f t="shared" si="8"/>
        <v>490</v>
      </c>
      <c r="Y26" s="311">
        <f t="shared" si="9"/>
        <v>1.1327913279132791</v>
      </c>
      <c r="AA26" s="292">
        <v>20</v>
      </c>
      <c r="AB26" s="289">
        <f t="shared" si="42"/>
        <v>4500</v>
      </c>
      <c r="AC26" s="289">
        <f t="shared" si="10"/>
        <v>4950</v>
      </c>
      <c r="AD26" s="297">
        <v>3370</v>
      </c>
      <c r="AE26" s="297">
        <f t="shared" si="11"/>
        <v>1580</v>
      </c>
      <c r="AF26" s="302">
        <f t="shared" si="12"/>
        <v>1.4688427299703264</v>
      </c>
      <c r="AG26" s="306">
        <v>3810</v>
      </c>
      <c r="AH26" s="297">
        <f t="shared" si="13"/>
        <v>1140</v>
      </c>
      <c r="AI26" s="311">
        <f t="shared" si="14"/>
        <v>1.2992125984251968</v>
      </c>
      <c r="AK26" s="292">
        <v>20</v>
      </c>
      <c r="AL26" s="289">
        <f t="shared" si="43"/>
        <v>5000</v>
      </c>
      <c r="AM26" s="289">
        <f t="shared" si="15"/>
        <v>5500</v>
      </c>
      <c r="AN26" s="297">
        <v>3420</v>
      </c>
      <c r="AO26" s="297">
        <f t="shared" si="16"/>
        <v>2080</v>
      </c>
      <c r="AP26" s="302">
        <f t="shared" si="17"/>
        <v>1.6081871345029239</v>
      </c>
      <c r="AQ26" s="306">
        <v>3860</v>
      </c>
      <c r="AR26" s="297">
        <f t="shared" si="18"/>
        <v>1640</v>
      </c>
      <c r="AS26" s="311">
        <f t="shared" si="19"/>
        <v>1.4248704663212435</v>
      </c>
      <c r="AU26" s="292">
        <v>20</v>
      </c>
      <c r="AV26" s="289">
        <f t="shared" si="44"/>
        <v>5500</v>
      </c>
      <c r="AW26" s="289">
        <f t="shared" si="20"/>
        <v>6050.0000000000009</v>
      </c>
      <c r="AX26" s="297">
        <v>3440</v>
      </c>
      <c r="AY26" s="297">
        <f t="shared" si="21"/>
        <v>2610.0000000000009</v>
      </c>
      <c r="AZ26" s="302">
        <f t="shared" si="22"/>
        <v>1.7587209302325584</v>
      </c>
      <c r="BA26" s="306">
        <v>3880</v>
      </c>
      <c r="BB26" s="297">
        <f t="shared" si="23"/>
        <v>2170.0000000000009</v>
      </c>
      <c r="BC26" s="311">
        <f t="shared" si="24"/>
        <v>1.5592783505154642</v>
      </c>
      <c r="BE26" s="292">
        <v>20</v>
      </c>
      <c r="BF26" s="289">
        <f t="shared" si="45"/>
        <v>6000</v>
      </c>
      <c r="BG26" s="289">
        <f t="shared" si="25"/>
        <v>6600.0000000000009</v>
      </c>
      <c r="BH26" s="297">
        <v>3580</v>
      </c>
      <c r="BI26" s="297">
        <f t="shared" si="26"/>
        <v>3020.0000000000009</v>
      </c>
      <c r="BJ26" s="302">
        <f t="shared" si="27"/>
        <v>1.8435754189944136</v>
      </c>
      <c r="BK26" s="306">
        <v>4020</v>
      </c>
      <c r="BL26" s="297">
        <f t="shared" si="28"/>
        <v>2580.0000000000009</v>
      </c>
      <c r="BM26" s="311">
        <f t="shared" si="29"/>
        <v>1.6417910447761197</v>
      </c>
      <c r="BO26" s="292">
        <v>20</v>
      </c>
      <c r="BP26" s="289">
        <f t="shared" si="46"/>
        <v>7000</v>
      </c>
      <c r="BQ26" s="289">
        <f t="shared" si="30"/>
        <v>7700.0000000000009</v>
      </c>
      <c r="BR26" s="297">
        <v>3970</v>
      </c>
      <c r="BS26" s="297">
        <f t="shared" si="31"/>
        <v>3730.0000000000009</v>
      </c>
      <c r="BT26" s="302">
        <f t="shared" si="32"/>
        <v>1.939546599496222</v>
      </c>
      <c r="BU26" s="306">
        <v>4410</v>
      </c>
      <c r="BV26" s="297">
        <f t="shared" si="33"/>
        <v>3290.0000000000009</v>
      </c>
      <c r="BW26" s="311">
        <f t="shared" si="34"/>
        <v>1.7460317460317463</v>
      </c>
      <c r="BY26" s="292">
        <v>20</v>
      </c>
      <c r="BZ26" s="289">
        <f t="shared" si="47"/>
        <v>8000</v>
      </c>
      <c r="CA26" s="289">
        <f t="shared" si="35"/>
        <v>8800</v>
      </c>
      <c r="CB26" s="297">
        <v>4200</v>
      </c>
      <c r="CC26" s="297">
        <f t="shared" si="36"/>
        <v>4600</v>
      </c>
      <c r="CD26" s="302">
        <f t="shared" si="37"/>
        <v>2.0952380952380953</v>
      </c>
      <c r="CE26" s="306">
        <v>4640</v>
      </c>
      <c r="CF26" s="297">
        <f t="shared" si="38"/>
        <v>4160</v>
      </c>
      <c r="CG26" s="311">
        <f t="shared" si="39"/>
        <v>1.896551724137931</v>
      </c>
    </row>
    <row r="27" spans="2:85">
      <c r="E27" s="289">
        <f>計算票!G28</f>
        <v>4320</v>
      </c>
      <c r="G27" s="292">
        <v>21</v>
      </c>
      <c r="H27" s="289">
        <f t="shared" si="40"/>
        <v>4000</v>
      </c>
      <c r="I27" s="289">
        <f t="shared" si="0"/>
        <v>4400</v>
      </c>
      <c r="J27" s="297">
        <v>3420</v>
      </c>
      <c r="K27" s="297">
        <f t="shared" si="1"/>
        <v>980</v>
      </c>
      <c r="L27" s="302">
        <f t="shared" si="2"/>
        <v>1.2865497076023391</v>
      </c>
      <c r="M27" s="306">
        <v>3870</v>
      </c>
      <c r="N27" s="297">
        <f t="shared" si="3"/>
        <v>530</v>
      </c>
      <c r="O27" s="311">
        <f t="shared" si="4"/>
        <v>1.1369509043927648</v>
      </c>
      <c r="Q27" s="292">
        <v>21</v>
      </c>
      <c r="R27" s="289">
        <f t="shared" si="41"/>
        <v>4000</v>
      </c>
      <c r="S27" s="289">
        <f t="shared" si="5"/>
        <v>4400</v>
      </c>
      <c r="T27" s="297">
        <v>3430</v>
      </c>
      <c r="U27" s="297">
        <f t="shared" si="6"/>
        <v>970</v>
      </c>
      <c r="V27" s="302">
        <f t="shared" si="7"/>
        <v>1.282798833819242</v>
      </c>
      <c r="W27" s="306">
        <v>3880</v>
      </c>
      <c r="X27" s="297">
        <f t="shared" si="8"/>
        <v>520</v>
      </c>
      <c r="Y27" s="311">
        <f t="shared" si="9"/>
        <v>1.134020618556701</v>
      </c>
      <c r="AA27" s="292">
        <v>21</v>
      </c>
      <c r="AB27" s="289">
        <f t="shared" si="42"/>
        <v>4700</v>
      </c>
      <c r="AC27" s="289">
        <f t="shared" si="10"/>
        <v>5170</v>
      </c>
      <c r="AD27" s="297">
        <v>3560</v>
      </c>
      <c r="AE27" s="297">
        <f t="shared" si="11"/>
        <v>1610</v>
      </c>
      <c r="AF27" s="302">
        <f t="shared" si="12"/>
        <v>1.452247191011236</v>
      </c>
      <c r="AG27" s="306">
        <v>4010</v>
      </c>
      <c r="AH27" s="297">
        <f t="shared" si="13"/>
        <v>1160</v>
      </c>
      <c r="AI27" s="311">
        <f t="shared" si="14"/>
        <v>1.2892768079800498</v>
      </c>
      <c r="AK27" s="292">
        <v>21</v>
      </c>
      <c r="AL27" s="289">
        <f t="shared" si="43"/>
        <v>5200</v>
      </c>
      <c r="AM27" s="289">
        <f t="shared" si="15"/>
        <v>5720.0000000000009</v>
      </c>
      <c r="AN27" s="297">
        <v>3600</v>
      </c>
      <c r="AO27" s="297">
        <f t="shared" si="16"/>
        <v>2120.0000000000009</v>
      </c>
      <c r="AP27" s="302">
        <f t="shared" si="17"/>
        <v>1.5888888888888892</v>
      </c>
      <c r="AQ27" s="306">
        <v>4050</v>
      </c>
      <c r="AR27" s="297">
        <f t="shared" si="18"/>
        <v>1670.0000000000009</v>
      </c>
      <c r="AS27" s="311">
        <f t="shared" si="19"/>
        <v>1.4123456790123459</v>
      </c>
      <c r="AU27" s="292">
        <v>21</v>
      </c>
      <c r="AV27" s="289">
        <f t="shared" si="44"/>
        <v>5700</v>
      </c>
      <c r="AW27" s="289">
        <f t="shared" si="20"/>
        <v>6270.0000000000009</v>
      </c>
      <c r="AX27" s="297">
        <v>3630</v>
      </c>
      <c r="AY27" s="297">
        <f t="shared" si="21"/>
        <v>2640.0000000000009</v>
      </c>
      <c r="AZ27" s="302">
        <f t="shared" si="22"/>
        <v>1.7272727272727275</v>
      </c>
      <c r="BA27" s="306">
        <v>4080</v>
      </c>
      <c r="BB27" s="297">
        <f t="shared" si="23"/>
        <v>2190.0000000000009</v>
      </c>
      <c r="BC27" s="311">
        <f t="shared" si="24"/>
        <v>1.5367647058823533</v>
      </c>
      <c r="BE27" s="292">
        <v>21</v>
      </c>
      <c r="BF27" s="289">
        <f t="shared" si="45"/>
        <v>6200</v>
      </c>
      <c r="BG27" s="289">
        <f t="shared" si="25"/>
        <v>6820.0000000000009</v>
      </c>
      <c r="BH27" s="297">
        <v>3770</v>
      </c>
      <c r="BI27" s="297">
        <f t="shared" si="26"/>
        <v>3050.0000000000009</v>
      </c>
      <c r="BJ27" s="302">
        <f t="shared" si="27"/>
        <v>1.8090185676392576</v>
      </c>
      <c r="BK27" s="306">
        <v>4220</v>
      </c>
      <c r="BL27" s="297">
        <f t="shared" si="28"/>
        <v>2600.0000000000009</v>
      </c>
      <c r="BM27" s="311">
        <f t="shared" si="29"/>
        <v>1.6161137440758295</v>
      </c>
      <c r="BO27" s="292">
        <v>21</v>
      </c>
      <c r="BP27" s="289">
        <f t="shared" si="46"/>
        <v>7200</v>
      </c>
      <c r="BQ27" s="289">
        <f t="shared" si="30"/>
        <v>7920.0000000000009</v>
      </c>
      <c r="BR27" s="297">
        <v>4150</v>
      </c>
      <c r="BS27" s="297">
        <f t="shared" si="31"/>
        <v>3770.0000000000009</v>
      </c>
      <c r="BT27" s="302">
        <f t="shared" si="32"/>
        <v>1.9084337349397593</v>
      </c>
      <c r="BU27" s="306">
        <v>4600</v>
      </c>
      <c r="BV27" s="297">
        <f t="shared" si="33"/>
        <v>3320.0000000000009</v>
      </c>
      <c r="BW27" s="311">
        <f t="shared" si="34"/>
        <v>1.7217391304347829</v>
      </c>
      <c r="BY27" s="292">
        <v>21</v>
      </c>
      <c r="BZ27" s="289">
        <f t="shared" si="47"/>
        <v>8200</v>
      </c>
      <c r="CA27" s="289">
        <f t="shared" si="35"/>
        <v>9020</v>
      </c>
      <c r="CB27" s="297">
        <v>4380</v>
      </c>
      <c r="CC27" s="297">
        <f t="shared" si="36"/>
        <v>4640</v>
      </c>
      <c r="CD27" s="302">
        <f t="shared" si="37"/>
        <v>2.0593607305936072</v>
      </c>
      <c r="CE27" s="306">
        <v>4840</v>
      </c>
      <c r="CF27" s="297">
        <f t="shared" si="38"/>
        <v>4180</v>
      </c>
      <c r="CG27" s="311">
        <f t="shared" si="39"/>
        <v>1.8636363636363635</v>
      </c>
    </row>
    <row r="28" spans="2:85">
      <c r="E28" s="289">
        <f>計算票!G29</f>
        <v>4520</v>
      </c>
      <c r="G28" s="292">
        <v>22</v>
      </c>
      <c r="H28" s="289">
        <f t="shared" si="40"/>
        <v>4200</v>
      </c>
      <c r="I28" s="289">
        <f t="shared" si="0"/>
        <v>4620</v>
      </c>
      <c r="J28" s="297">
        <v>3590</v>
      </c>
      <c r="K28" s="297">
        <f t="shared" si="1"/>
        <v>1030</v>
      </c>
      <c r="L28" s="302">
        <f t="shared" si="2"/>
        <v>1.2869080779944291</v>
      </c>
      <c r="M28" s="306">
        <v>4050</v>
      </c>
      <c r="N28" s="297">
        <f t="shared" si="3"/>
        <v>570</v>
      </c>
      <c r="O28" s="311">
        <f t="shared" si="4"/>
        <v>1.1407407407407408</v>
      </c>
      <c r="Q28" s="292">
        <v>22</v>
      </c>
      <c r="R28" s="289">
        <f t="shared" si="41"/>
        <v>4200</v>
      </c>
      <c r="S28" s="289">
        <f t="shared" si="5"/>
        <v>4620</v>
      </c>
      <c r="T28" s="297">
        <v>3600</v>
      </c>
      <c r="U28" s="297">
        <f t="shared" si="6"/>
        <v>1020</v>
      </c>
      <c r="V28" s="302">
        <f t="shared" si="7"/>
        <v>1.2833333333333334</v>
      </c>
      <c r="W28" s="306">
        <v>4070</v>
      </c>
      <c r="X28" s="297">
        <f t="shared" si="8"/>
        <v>550</v>
      </c>
      <c r="Y28" s="311">
        <f t="shared" si="9"/>
        <v>1.1351351351351351</v>
      </c>
      <c r="AA28" s="292">
        <v>22</v>
      </c>
      <c r="AB28" s="289">
        <f t="shared" si="42"/>
        <v>4900</v>
      </c>
      <c r="AC28" s="289">
        <f t="shared" si="10"/>
        <v>5390</v>
      </c>
      <c r="AD28" s="297">
        <v>3750</v>
      </c>
      <c r="AE28" s="297">
        <f t="shared" si="11"/>
        <v>1640</v>
      </c>
      <c r="AF28" s="302">
        <f t="shared" si="12"/>
        <v>1.4373333333333334</v>
      </c>
      <c r="AG28" s="306">
        <v>4210</v>
      </c>
      <c r="AH28" s="297">
        <f t="shared" si="13"/>
        <v>1180</v>
      </c>
      <c r="AI28" s="311">
        <f t="shared" si="14"/>
        <v>1.2802850356294537</v>
      </c>
      <c r="AK28" s="292">
        <v>22</v>
      </c>
      <c r="AL28" s="289">
        <f t="shared" si="43"/>
        <v>5400</v>
      </c>
      <c r="AM28" s="289">
        <f t="shared" si="15"/>
        <v>5940.0000000000009</v>
      </c>
      <c r="AN28" s="297">
        <v>3790</v>
      </c>
      <c r="AO28" s="297">
        <f t="shared" si="16"/>
        <v>2150.0000000000009</v>
      </c>
      <c r="AP28" s="302">
        <f t="shared" si="17"/>
        <v>1.5672823218997365</v>
      </c>
      <c r="AQ28" s="306">
        <v>4250</v>
      </c>
      <c r="AR28" s="297">
        <f t="shared" si="18"/>
        <v>1690.0000000000009</v>
      </c>
      <c r="AS28" s="311">
        <f t="shared" si="19"/>
        <v>1.3976470588235297</v>
      </c>
      <c r="AU28" s="292">
        <v>22</v>
      </c>
      <c r="AV28" s="289">
        <f t="shared" si="44"/>
        <v>5900</v>
      </c>
      <c r="AW28" s="289">
        <f t="shared" si="20"/>
        <v>6490.0000000000009</v>
      </c>
      <c r="AX28" s="297">
        <v>3810</v>
      </c>
      <c r="AY28" s="297">
        <f t="shared" si="21"/>
        <v>2680.0000000000009</v>
      </c>
      <c r="AZ28" s="302">
        <f t="shared" si="22"/>
        <v>1.7034120734908138</v>
      </c>
      <c r="BA28" s="306">
        <v>4270</v>
      </c>
      <c r="BB28" s="297">
        <f t="shared" si="23"/>
        <v>2220.0000000000009</v>
      </c>
      <c r="BC28" s="311">
        <f t="shared" si="24"/>
        <v>1.5199063231850118</v>
      </c>
      <c r="BE28" s="292">
        <v>22</v>
      </c>
      <c r="BF28" s="289">
        <f t="shared" si="45"/>
        <v>6400</v>
      </c>
      <c r="BG28" s="289">
        <f t="shared" si="25"/>
        <v>7040.0000000000009</v>
      </c>
      <c r="BH28" s="297">
        <v>3960</v>
      </c>
      <c r="BI28" s="297">
        <f t="shared" si="26"/>
        <v>3080.0000000000009</v>
      </c>
      <c r="BJ28" s="302">
        <f t="shared" si="27"/>
        <v>1.7777777777777779</v>
      </c>
      <c r="BK28" s="306">
        <v>4420</v>
      </c>
      <c r="BL28" s="297">
        <f t="shared" si="28"/>
        <v>2620.0000000000009</v>
      </c>
      <c r="BM28" s="311">
        <f t="shared" si="29"/>
        <v>1.5927601809954752</v>
      </c>
      <c r="BO28" s="292">
        <v>22</v>
      </c>
      <c r="BP28" s="289">
        <f t="shared" si="46"/>
        <v>7400</v>
      </c>
      <c r="BQ28" s="289">
        <f t="shared" si="30"/>
        <v>8140.0000000000009</v>
      </c>
      <c r="BR28" s="297">
        <v>4340</v>
      </c>
      <c r="BS28" s="297">
        <f t="shared" si="31"/>
        <v>3800.0000000000009</v>
      </c>
      <c r="BT28" s="302">
        <f t="shared" si="32"/>
        <v>1.8755760368663597</v>
      </c>
      <c r="BU28" s="306">
        <v>4800</v>
      </c>
      <c r="BV28" s="297">
        <f t="shared" si="33"/>
        <v>3340.0000000000009</v>
      </c>
      <c r="BW28" s="311">
        <f t="shared" si="34"/>
        <v>1.6958333333333335</v>
      </c>
      <c r="BY28" s="292">
        <v>22</v>
      </c>
      <c r="BZ28" s="289">
        <f t="shared" si="47"/>
        <v>8400</v>
      </c>
      <c r="CA28" s="289">
        <f t="shared" si="35"/>
        <v>9240</v>
      </c>
      <c r="CB28" s="297">
        <v>4570</v>
      </c>
      <c r="CC28" s="297">
        <f t="shared" si="36"/>
        <v>4670</v>
      </c>
      <c r="CD28" s="302">
        <f t="shared" si="37"/>
        <v>2.0218818380743984</v>
      </c>
      <c r="CE28" s="306">
        <v>5030</v>
      </c>
      <c r="CF28" s="297">
        <f t="shared" si="38"/>
        <v>4210</v>
      </c>
      <c r="CG28" s="311">
        <f t="shared" si="39"/>
        <v>1.8369781312127236</v>
      </c>
    </row>
    <row r="29" spans="2:85">
      <c r="E29" s="289">
        <f>計算票!G30</f>
        <v>4710</v>
      </c>
      <c r="G29" s="292">
        <v>23</v>
      </c>
      <c r="H29" s="289">
        <f t="shared" si="40"/>
        <v>4400</v>
      </c>
      <c r="I29" s="289">
        <f t="shared" si="0"/>
        <v>4840</v>
      </c>
      <c r="J29" s="297">
        <v>3770</v>
      </c>
      <c r="K29" s="297">
        <f t="shared" si="1"/>
        <v>1070</v>
      </c>
      <c r="L29" s="302">
        <f t="shared" si="2"/>
        <v>1.2838196286472148</v>
      </c>
      <c r="M29" s="306">
        <v>4240</v>
      </c>
      <c r="N29" s="297">
        <f t="shared" si="3"/>
        <v>600</v>
      </c>
      <c r="O29" s="311">
        <f t="shared" si="4"/>
        <v>1.1415094339622642</v>
      </c>
      <c r="Q29" s="292">
        <v>23</v>
      </c>
      <c r="R29" s="289">
        <f t="shared" si="41"/>
        <v>4400</v>
      </c>
      <c r="S29" s="289">
        <f t="shared" si="5"/>
        <v>4840</v>
      </c>
      <c r="T29" s="297">
        <v>3780</v>
      </c>
      <c r="U29" s="297">
        <f t="shared" si="6"/>
        <v>1060</v>
      </c>
      <c r="V29" s="302">
        <f t="shared" si="7"/>
        <v>1.2804232804232805</v>
      </c>
      <c r="W29" s="306">
        <v>4250</v>
      </c>
      <c r="X29" s="297">
        <f t="shared" si="8"/>
        <v>590</v>
      </c>
      <c r="Y29" s="311">
        <f t="shared" si="9"/>
        <v>1.1388235294117648</v>
      </c>
      <c r="AA29" s="292">
        <v>23</v>
      </c>
      <c r="AB29" s="289">
        <f t="shared" si="42"/>
        <v>5100</v>
      </c>
      <c r="AC29" s="289">
        <f t="shared" si="10"/>
        <v>5610</v>
      </c>
      <c r="AD29" s="297">
        <v>3930</v>
      </c>
      <c r="AE29" s="297">
        <f t="shared" si="11"/>
        <v>1680</v>
      </c>
      <c r="AF29" s="302">
        <f t="shared" si="12"/>
        <v>1.4274809160305344</v>
      </c>
      <c r="AG29" s="306">
        <v>4410</v>
      </c>
      <c r="AH29" s="297">
        <f t="shared" si="13"/>
        <v>1200</v>
      </c>
      <c r="AI29" s="311">
        <f t="shared" si="14"/>
        <v>1.272108843537415</v>
      </c>
      <c r="AK29" s="292">
        <v>23</v>
      </c>
      <c r="AL29" s="289">
        <f t="shared" si="43"/>
        <v>5600</v>
      </c>
      <c r="AM29" s="289">
        <f t="shared" si="15"/>
        <v>6160.0000000000009</v>
      </c>
      <c r="AN29" s="297">
        <v>3980</v>
      </c>
      <c r="AO29" s="297">
        <f t="shared" si="16"/>
        <v>2180.0000000000009</v>
      </c>
      <c r="AP29" s="302">
        <f t="shared" si="17"/>
        <v>1.5477386934673369</v>
      </c>
      <c r="AQ29" s="306">
        <v>4450</v>
      </c>
      <c r="AR29" s="297">
        <f t="shared" si="18"/>
        <v>1710.0000000000009</v>
      </c>
      <c r="AS29" s="311">
        <f t="shared" si="19"/>
        <v>1.3842696629213485</v>
      </c>
      <c r="AU29" s="292">
        <v>23</v>
      </c>
      <c r="AV29" s="289">
        <f t="shared" si="44"/>
        <v>6100</v>
      </c>
      <c r="AW29" s="289">
        <f t="shared" si="20"/>
        <v>6710.0000000000009</v>
      </c>
      <c r="AX29" s="297">
        <v>4000</v>
      </c>
      <c r="AY29" s="297">
        <f t="shared" si="21"/>
        <v>2710.0000000000009</v>
      </c>
      <c r="AZ29" s="302">
        <f t="shared" si="22"/>
        <v>1.6775000000000002</v>
      </c>
      <c r="BA29" s="306">
        <v>4470</v>
      </c>
      <c r="BB29" s="297">
        <f t="shared" si="23"/>
        <v>2240.0000000000009</v>
      </c>
      <c r="BC29" s="311">
        <f t="shared" si="24"/>
        <v>1.5011185682326624</v>
      </c>
      <c r="BE29" s="292">
        <v>23</v>
      </c>
      <c r="BF29" s="289">
        <f t="shared" si="45"/>
        <v>6600</v>
      </c>
      <c r="BG29" s="289">
        <f t="shared" si="25"/>
        <v>7260.0000000000009</v>
      </c>
      <c r="BH29" s="297">
        <v>4140</v>
      </c>
      <c r="BI29" s="297">
        <f t="shared" si="26"/>
        <v>3120.0000000000009</v>
      </c>
      <c r="BJ29" s="302">
        <f t="shared" si="27"/>
        <v>1.7536231884057973</v>
      </c>
      <c r="BK29" s="306">
        <v>4620</v>
      </c>
      <c r="BL29" s="297">
        <f t="shared" si="28"/>
        <v>2640.0000000000009</v>
      </c>
      <c r="BM29" s="311">
        <f t="shared" si="29"/>
        <v>1.5714285714285716</v>
      </c>
      <c r="BO29" s="292">
        <v>23</v>
      </c>
      <c r="BP29" s="289">
        <f t="shared" si="46"/>
        <v>7600</v>
      </c>
      <c r="BQ29" s="289">
        <f t="shared" si="30"/>
        <v>8360</v>
      </c>
      <c r="BR29" s="297">
        <v>4530</v>
      </c>
      <c r="BS29" s="297">
        <f t="shared" si="31"/>
        <v>3830</v>
      </c>
      <c r="BT29" s="302">
        <f t="shared" si="32"/>
        <v>1.8454746136865343</v>
      </c>
      <c r="BU29" s="306">
        <v>5000</v>
      </c>
      <c r="BV29" s="297">
        <f t="shared" si="33"/>
        <v>3360</v>
      </c>
      <c r="BW29" s="311">
        <f t="shared" si="34"/>
        <v>1.6719999999999999</v>
      </c>
      <c r="BY29" s="292">
        <v>23</v>
      </c>
      <c r="BZ29" s="289">
        <f t="shared" si="47"/>
        <v>8600</v>
      </c>
      <c r="CA29" s="289">
        <f t="shared" si="35"/>
        <v>9460</v>
      </c>
      <c r="CB29" s="297">
        <v>4760</v>
      </c>
      <c r="CC29" s="297">
        <f t="shared" si="36"/>
        <v>4700</v>
      </c>
      <c r="CD29" s="302">
        <f t="shared" si="37"/>
        <v>1.9873949579831933</v>
      </c>
      <c r="CE29" s="306">
        <v>5230</v>
      </c>
      <c r="CF29" s="297">
        <f t="shared" si="38"/>
        <v>4230</v>
      </c>
      <c r="CG29" s="311">
        <f t="shared" si="39"/>
        <v>1.8087954110898661</v>
      </c>
    </row>
    <row r="30" spans="2:85">
      <c r="B30" s="285" t="s">
        <v>268</v>
      </c>
      <c r="C30" s="279"/>
      <c r="E30" s="289">
        <f>計算票!G31</f>
        <v>4910</v>
      </c>
      <c r="G30" s="292">
        <v>24</v>
      </c>
      <c r="H30" s="289">
        <f t="shared" si="40"/>
        <v>4600</v>
      </c>
      <c r="I30" s="289">
        <f t="shared" si="0"/>
        <v>5060</v>
      </c>
      <c r="J30" s="297">
        <v>3940</v>
      </c>
      <c r="K30" s="297">
        <f t="shared" si="1"/>
        <v>1120</v>
      </c>
      <c r="L30" s="302">
        <f t="shared" si="2"/>
        <v>1.2842639593908629</v>
      </c>
      <c r="M30" s="306">
        <v>4430</v>
      </c>
      <c r="N30" s="297">
        <f t="shared" si="3"/>
        <v>630</v>
      </c>
      <c r="O30" s="311">
        <f t="shared" si="4"/>
        <v>1.1422121896162529</v>
      </c>
      <c r="Q30" s="292">
        <v>24</v>
      </c>
      <c r="R30" s="289">
        <f t="shared" si="41"/>
        <v>4600</v>
      </c>
      <c r="S30" s="289">
        <f t="shared" si="5"/>
        <v>5060</v>
      </c>
      <c r="T30" s="297">
        <v>3960</v>
      </c>
      <c r="U30" s="297">
        <f t="shared" si="6"/>
        <v>1100</v>
      </c>
      <c r="V30" s="302">
        <f t="shared" si="7"/>
        <v>1.2777777777777777</v>
      </c>
      <c r="W30" s="306">
        <v>4440</v>
      </c>
      <c r="X30" s="297">
        <f t="shared" si="8"/>
        <v>620</v>
      </c>
      <c r="Y30" s="311">
        <f t="shared" si="9"/>
        <v>1.1396396396396395</v>
      </c>
      <c r="AA30" s="292">
        <v>24</v>
      </c>
      <c r="AB30" s="289">
        <f t="shared" si="42"/>
        <v>5300</v>
      </c>
      <c r="AC30" s="289">
        <f t="shared" si="10"/>
        <v>5830.0000000000009</v>
      </c>
      <c r="AD30" s="297">
        <v>4120</v>
      </c>
      <c r="AE30" s="297">
        <f t="shared" si="11"/>
        <v>1710.0000000000009</v>
      </c>
      <c r="AF30" s="302">
        <f t="shared" si="12"/>
        <v>1.4150485436893205</v>
      </c>
      <c r="AG30" s="306">
        <v>4600</v>
      </c>
      <c r="AH30" s="297">
        <f t="shared" si="13"/>
        <v>1230.0000000000009</v>
      </c>
      <c r="AI30" s="311">
        <f t="shared" si="14"/>
        <v>1.2673913043478262</v>
      </c>
      <c r="AK30" s="292">
        <v>24</v>
      </c>
      <c r="AL30" s="289">
        <f t="shared" si="43"/>
        <v>5800</v>
      </c>
      <c r="AM30" s="289">
        <f t="shared" si="15"/>
        <v>6380.0000000000009</v>
      </c>
      <c r="AN30" s="297">
        <v>4160</v>
      </c>
      <c r="AO30" s="297">
        <f t="shared" si="16"/>
        <v>2220.0000000000009</v>
      </c>
      <c r="AP30" s="302">
        <f t="shared" si="17"/>
        <v>1.5336538461538465</v>
      </c>
      <c r="AQ30" s="306">
        <v>4650</v>
      </c>
      <c r="AR30" s="297">
        <f t="shared" si="18"/>
        <v>1730.0000000000009</v>
      </c>
      <c r="AS30" s="311">
        <f t="shared" si="19"/>
        <v>1.3720430107526884</v>
      </c>
      <c r="AU30" s="292">
        <v>24</v>
      </c>
      <c r="AV30" s="289">
        <f t="shared" si="44"/>
        <v>6300</v>
      </c>
      <c r="AW30" s="289">
        <f t="shared" si="20"/>
        <v>6930.0000000000009</v>
      </c>
      <c r="AX30" s="297">
        <v>4190</v>
      </c>
      <c r="AY30" s="297">
        <f t="shared" si="21"/>
        <v>2740.0000000000009</v>
      </c>
      <c r="AZ30" s="302">
        <f t="shared" si="22"/>
        <v>1.6539379474940337</v>
      </c>
      <c r="BA30" s="306">
        <v>4670</v>
      </c>
      <c r="BB30" s="297">
        <f t="shared" si="23"/>
        <v>2260.0000000000009</v>
      </c>
      <c r="BC30" s="311">
        <f t="shared" si="24"/>
        <v>1.4839400428265526</v>
      </c>
      <c r="BE30" s="292">
        <v>24</v>
      </c>
      <c r="BF30" s="289">
        <f t="shared" si="45"/>
        <v>6800</v>
      </c>
      <c r="BG30" s="289">
        <f t="shared" si="25"/>
        <v>7480.0000000000009</v>
      </c>
      <c r="BH30" s="297">
        <v>4330</v>
      </c>
      <c r="BI30" s="297">
        <f t="shared" si="26"/>
        <v>3150.0000000000009</v>
      </c>
      <c r="BJ30" s="302">
        <f t="shared" si="27"/>
        <v>1.727482678983834</v>
      </c>
      <c r="BK30" s="306">
        <v>4810</v>
      </c>
      <c r="BL30" s="297">
        <f t="shared" si="28"/>
        <v>2670.0000000000009</v>
      </c>
      <c r="BM30" s="311">
        <f t="shared" si="29"/>
        <v>1.5550935550935552</v>
      </c>
      <c r="BO30" s="292">
        <v>24</v>
      </c>
      <c r="BP30" s="289">
        <f t="shared" si="46"/>
        <v>7800</v>
      </c>
      <c r="BQ30" s="289">
        <f t="shared" si="30"/>
        <v>8580</v>
      </c>
      <c r="BR30" s="297">
        <v>4710</v>
      </c>
      <c r="BS30" s="297">
        <f t="shared" si="31"/>
        <v>3870</v>
      </c>
      <c r="BT30" s="302">
        <f t="shared" si="32"/>
        <v>1.8216560509554141</v>
      </c>
      <c r="BU30" s="306">
        <v>5200</v>
      </c>
      <c r="BV30" s="297">
        <f t="shared" si="33"/>
        <v>3380</v>
      </c>
      <c r="BW30" s="311">
        <f t="shared" si="34"/>
        <v>1.65</v>
      </c>
      <c r="BY30" s="292">
        <v>24</v>
      </c>
      <c r="BZ30" s="289">
        <f t="shared" si="47"/>
        <v>8800</v>
      </c>
      <c r="CA30" s="289">
        <f t="shared" si="35"/>
        <v>9680</v>
      </c>
      <c r="CB30" s="297">
        <v>4950</v>
      </c>
      <c r="CC30" s="297">
        <f t="shared" si="36"/>
        <v>4730</v>
      </c>
      <c r="CD30" s="302">
        <f t="shared" si="37"/>
        <v>1.9555555555555555</v>
      </c>
      <c r="CE30" s="306">
        <v>5430</v>
      </c>
      <c r="CF30" s="297">
        <f t="shared" si="38"/>
        <v>4250</v>
      </c>
      <c r="CG30" s="311">
        <f t="shared" si="39"/>
        <v>1.7826887661141806</v>
      </c>
    </row>
    <row r="31" spans="2:85">
      <c r="B31" s="278" t="s">
        <v>0</v>
      </c>
      <c r="C31" s="280">
        <v>1000</v>
      </c>
      <c r="E31" s="289">
        <f>計算票!G32</f>
        <v>5110</v>
      </c>
      <c r="G31" s="292">
        <v>25</v>
      </c>
      <c r="H31" s="289">
        <f t="shared" si="40"/>
        <v>4800</v>
      </c>
      <c r="I31" s="289">
        <f t="shared" si="0"/>
        <v>5280</v>
      </c>
      <c r="J31" s="297">
        <v>4120</v>
      </c>
      <c r="K31" s="297">
        <f t="shared" si="1"/>
        <v>1160</v>
      </c>
      <c r="L31" s="302">
        <f t="shared" si="2"/>
        <v>1.2815533980582525</v>
      </c>
      <c r="M31" s="306">
        <v>4620</v>
      </c>
      <c r="N31" s="297">
        <f t="shared" si="3"/>
        <v>660</v>
      </c>
      <c r="O31" s="311">
        <f t="shared" si="4"/>
        <v>1.1428571428571428</v>
      </c>
      <c r="Q31" s="292">
        <v>25</v>
      </c>
      <c r="R31" s="289">
        <f t="shared" si="41"/>
        <v>4800</v>
      </c>
      <c r="S31" s="289">
        <f t="shared" si="5"/>
        <v>5280</v>
      </c>
      <c r="T31" s="297">
        <v>4130</v>
      </c>
      <c r="U31" s="297">
        <f t="shared" si="6"/>
        <v>1150</v>
      </c>
      <c r="V31" s="302">
        <f t="shared" si="7"/>
        <v>1.2784503631961259</v>
      </c>
      <c r="W31" s="306">
        <v>4630</v>
      </c>
      <c r="X31" s="297">
        <f t="shared" si="8"/>
        <v>650</v>
      </c>
      <c r="Y31" s="311">
        <f t="shared" si="9"/>
        <v>1.1403887688984882</v>
      </c>
      <c r="AA31" s="292">
        <v>25</v>
      </c>
      <c r="AB31" s="289">
        <f t="shared" si="42"/>
        <v>5500</v>
      </c>
      <c r="AC31" s="289">
        <f t="shared" si="10"/>
        <v>6050.0000000000009</v>
      </c>
      <c r="AD31" s="297">
        <v>4310</v>
      </c>
      <c r="AE31" s="297">
        <f t="shared" si="11"/>
        <v>1740.0000000000009</v>
      </c>
      <c r="AF31" s="302">
        <f t="shared" si="12"/>
        <v>1.403712296983759</v>
      </c>
      <c r="AG31" s="306">
        <v>4800</v>
      </c>
      <c r="AH31" s="297">
        <f t="shared" si="13"/>
        <v>1250.0000000000009</v>
      </c>
      <c r="AI31" s="311">
        <f t="shared" si="14"/>
        <v>1.260416666666667</v>
      </c>
      <c r="AK31" s="292">
        <v>25</v>
      </c>
      <c r="AL31" s="289">
        <f t="shared" si="43"/>
        <v>6000</v>
      </c>
      <c r="AM31" s="289">
        <f t="shared" si="15"/>
        <v>6600.0000000000009</v>
      </c>
      <c r="AN31" s="297">
        <v>4350</v>
      </c>
      <c r="AO31" s="297">
        <f t="shared" si="16"/>
        <v>2250.0000000000009</v>
      </c>
      <c r="AP31" s="302">
        <f t="shared" si="17"/>
        <v>1.517241379310345</v>
      </c>
      <c r="AQ31" s="306">
        <v>4850</v>
      </c>
      <c r="AR31" s="297">
        <f t="shared" si="18"/>
        <v>1750.0000000000009</v>
      </c>
      <c r="AS31" s="311">
        <f t="shared" si="19"/>
        <v>1.3608247422680415</v>
      </c>
      <c r="AU31" s="292">
        <v>25</v>
      </c>
      <c r="AV31" s="289">
        <f t="shared" si="44"/>
        <v>6500</v>
      </c>
      <c r="AW31" s="289">
        <f t="shared" si="20"/>
        <v>7150.0000000000009</v>
      </c>
      <c r="AX31" s="297">
        <v>4370</v>
      </c>
      <c r="AY31" s="297">
        <f t="shared" si="21"/>
        <v>2780.0000000000009</v>
      </c>
      <c r="AZ31" s="302">
        <f t="shared" si="22"/>
        <v>1.6361556064073228</v>
      </c>
      <c r="BA31" s="306">
        <v>4870</v>
      </c>
      <c r="BB31" s="297">
        <f t="shared" si="23"/>
        <v>2280.0000000000009</v>
      </c>
      <c r="BC31" s="311">
        <f t="shared" si="24"/>
        <v>1.4681724845995896</v>
      </c>
      <c r="BE31" s="292">
        <v>25</v>
      </c>
      <c r="BF31" s="289">
        <f t="shared" si="45"/>
        <v>7000</v>
      </c>
      <c r="BG31" s="289">
        <f t="shared" si="25"/>
        <v>7700.0000000000009</v>
      </c>
      <c r="BH31" s="297">
        <v>4520</v>
      </c>
      <c r="BI31" s="297">
        <f t="shared" si="26"/>
        <v>3180.0000000000009</v>
      </c>
      <c r="BJ31" s="302">
        <f t="shared" si="27"/>
        <v>1.7035398230088497</v>
      </c>
      <c r="BK31" s="306">
        <v>5010</v>
      </c>
      <c r="BL31" s="297">
        <f t="shared" si="28"/>
        <v>2690.0000000000009</v>
      </c>
      <c r="BM31" s="311">
        <f t="shared" si="29"/>
        <v>1.536926147704591</v>
      </c>
      <c r="BO31" s="292">
        <v>25</v>
      </c>
      <c r="BP31" s="289">
        <f t="shared" si="46"/>
        <v>8000</v>
      </c>
      <c r="BQ31" s="289">
        <f t="shared" si="30"/>
        <v>8800</v>
      </c>
      <c r="BR31" s="297">
        <v>4900</v>
      </c>
      <c r="BS31" s="297">
        <f t="shared" si="31"/>
        <v>3900</v>
      </c>
      <c r="BT31" s="302">
        <f t="shared" si="32"/>
        <v>1.7959183673469388</v>
      </c>
      <c r="BU31" s="306">
        <v>5400</v>
      </c>
      <c r="BV31" s="297">
        <f t="shared" si="33"/>
        <v>3400</v>
      </c>
      <c r="BW31" s="311">
        <f t="shared" si="34"/>
        <v>1.6296296296296295</v>
      </c>
      <c r="BY31" s="292">
        <v>25</v>
      </c>
      <c r="BZ31" s="289">
        <f t="shared" si="47"/>
        <v>9000</v>
      </c>
      <c r="CA31" s="289">
        <f t="shared" si="35"/>
        <v>9900</v>
      </c>
      <c r="CB31" s="297">
        <v>5130</v>
      </c>
      <c r="CC31" s="297">
        <f t="shared" si="36"/>
        <v>4770</v>
      </c>
      <c r="CD31" s="302">
        <f t="shared" si="37"/>
        <v>1.9298245614035088</v>
      </c>
      <c r="CE31" s="306">
        <v>5630</v>
      </c>
      <c r="CF31" s="297">
        <f t="shared" si="38"/>
        <v>4270</v>
      </c>
      <c r="CG31" s="311">
        <f t="shared" si="39"/>
        <v>1.758436944937833</v>
      </c>
    </row>
    <row r="32" spans="2:85">
      <c r="E32" s="289">
        <f>計算票!G33</f>
        <v>5310</v>
      </c>
      <c r="G32" s="292">
        <v>26</v>
      </c>
      <c r="H32" s="289">
        <f t="shared" si="40"/>
        <v>5000</v>
      </c>
      <c r="I32" s="289">
        <f t="shared" si="0"/>
        <v>5500</v>
      </c>
      <c r="J32" s="297">
        <v>4300</v>
      </c>
      <c r="K32" s="297">
        <f t="shared" si="1"/>
        <v>1200</v>
      </c>
      <c r="L32" s="302">
        <f t="shared" si="2"/>
        <v>1.2790697674418605</v>
      </c>
      <c r="M32" s="306">
        <v>4800</v>
      </c>
      <c r="N32" s="297">
        <f t="shared" si="3"/>
        <v>700</v>
      </c>
      <c r="O32" s="311">
        <f t="shared" si="4"/>
        <v>1.1458333333333333</v>
      </c>
      <c r="Q32" s="292">
        <v>26</v>
      </c>
      <c r="R32" s="289">
        <f t="shared" si="41"/>
        <v>5000</v>
      </c>
      <c r="S32" s="289">
        <f t="shared" si="5"/>
        <v>5500</v>
      </c>
      <c r="T32" s="297">
        <v>4310</v>
      </c>
      <c r="U32" s="297">
        <f t="shared" si="6"/>
        <v>1190</v>
      </c>
      <c r="V32" s="302">
        <f t="shared" si="7"/>
        <v>1.2761020881670533</v>
      </c>
      <c r="W32" s="306">
        <v>4810</v>
      </c>
      <c r="X32" s="297">
        <f t="shared" si="8"/>
        <v>690</v>
      </c>
      <c r="Y32" s="311">
        <f t="shared" si="9"/>
        <v>1.1434511434511434</v>
      </c>
      <c r="AA32" s="292">
        <v>26</v>
      </c>
      <c r="AB32" s="289">
        <f t="shared" si="42"/>
        <v>5700</v>
      </c>
      <c r="AC32" s="289">
        <f t="shared" si="10"/>
        <v>6270.0000000000009</v>
      </c>
      <c r="AD32" s="297">
        <v>4490</v>
      </c>
      <c r="AE32" s="297">
        <f t="shared" si="11"/>
        <v>1780.0000000000009</v>
      </c>
      <c r="AF32" s="302">
        <f t="shared" si="12"/>
        <v>1.3964365256124724</v>
      </c>
      <c r="AG32" s="306">
        <v>5000</v>
      </c>
      <c r="AH32" s="297">
        <f t="shared" si="13"/>
        <v>1270.0000000000009</v>
      </c>
      <c r="AI32" s="311">
        <f t="shared" si="14"/>
        <v>1.2540000000000002</v>
      </c>
      <c r="AK32" s="292">
        <v>26</v>
      </c>
      <c r="AL32" s="289">
        <f t="shared" si="43"/>
        <v>6200</v>
      </c>
      <c r="AM32" s="289">
        <f t="shared" si="15"/>
        <v>6820.0000000000009</v>
      </c>
      <c r="AN32" s="297">
        <v>4540</v>
      </c>
      <c r="AO32" s="297">
        <f t="shared" si="16"/>
        <v>2280.0000000000009</v>
      </c>
      <c r="AP32" s="302">
        <f t="shared" si="17"/>
        <v>1.5022026431718063</v>
      </c>
      <c r="AQ32" s="306">
        <v>5040</v>
      </c>
      <c r="AR32" s="297">
        <f t="shared" si="18"/>
        <v>1780.0000000000009</v>
      </c>
      <c r="AS32" s="311">
        <f t="shared" si="19"/>
        <v>1.3531746031746033</v>
      </c>
      <c r="AU32" s="292">
        <v>26</v>
      </c>
      <c r="AV32" s="289">
        <f t="shared" si="44"/>
        <v>6700</v>
      </c>
      <c r="AW32" s="289">
        <f t="shared" si="20"/>
        <v>7370.0000000000009</v>
      </c>
      <c r="AX32" s="297">
        <v>4560</v>
      </c>
      <c r="AY32" s="297">
        <f t="shared" si="21"/>
        <v>2810.0000000000009</v>
      </c>
      <c r="AZ32" s="302">
        <f t="shared" si="22"/>
        <v>1.6162280701754388</v>
      </c>
      <c r="BA32" s="306">
        <v>5070</v>
      </c>
      <c r="BB32" s="297">
        <f t="shared" si="23"/>
        <v>2300.0000000000009</v>
      </c>
      <c r="BC32" s="311">
        <f t="shared" si="24"/>
        <v>1.4536489151873768</v>
      </c>
      <c r="BE32" s="292">
        <v>26</v>
      </c>
      <c r="BF32" s="289">
        <f t="shared" si="45"/>
        <v>7200</v>
      </c>
      <c r="BG32" s="289">
        <f t="shared" si="25"/>
        <v>7920.0000000000009</v>
      </c>
      <c r="BH32" s="297">
        <v>4700</v>
      </c>
      <c r="BI32" s="297">
        <f t="shared" si="26"/>
        <v>3220.0000000000009</v>
      </c>
      <c r="BJ32" s="302">
        <f t="shared" si="27"/>
        <v>1.6851063829787236</v>
      </c>
      <c r="BK32" s="306">
        <v>5210</v>
      </c>
      <c r="BL32" s="297">
        <f t="shared" si="28"/>
        <v>2710.0000000000009</v>
      </c>
      <c r="BM32" s="311">
        <f t="shared" si="29"/>
        <v>1.5201535508637238</v>
      </c>
      <c r="BO32" s="292">
        <v>26</v>
      </c>
      <c r="BP32" s="289">
        <f t="shared" si="46"/>
        <v>8200</v>
      </c>
      <c r="BQ32" s="289">
        <f t="shared" si="30"/>
        <v>9020</v>
      </c>
      <c r="BR32" s="297">
        <v>5090</v>
      </c>
      <c r="BS32" s="297">
        <f t="shared" si="31"/>
        <v>3930</v>
      </c>
      <c r="BT32" s="302">
        <f t="shared" si="32"/>
        <v>1.7721021611001964</v>
      </c>
      <c r="BU32" s="306">
        <v>5590</v>
      </c>
      <c r="BV32" s="297">
        <f t="shared" si="33"/>
        <v>3430</v>
      </c>
      <c r="BW32" s="311">
        <f t="shared" si="34"/>
        <v>1.6135957066189623</v>
      </c>
      <c r="BY32" s="292">
        <v>26</v>
      </c>
      <c r="BZ32" s="289">
        <f t="shared" si="47"/>
        <v>9200</v>
      </c>
      <c r="CA32" s="289">
        <f t="shared" si="35"/>
        <v>10120</v>
      </c>
      <c r="CB32" s="297">
        <v>5320</v>
      </c>
      <c r="CC32" s="297">
        <f t="shared" si="36"/>
        <v>4800</v>
      </c>
      <c r="CD32" s="302">
        <f t="shared" si="37"/>
        <v>1.9022556390977443</v>
      </c>
      <c r="CE32" s="306">
        <v>5830</v>
      </c>
      <c r="CF32" s="297">
        <f t="shared" si="38"/>
        <v>4290</v>
      </c>
      <c r="CG32" s="311">
        <f t="shared" si="39"/>
        <v>1.7358490566037736</v>
      </c>
    </row>
    <row r="33" spans="2:85">
      <c r="E33" s="289">
        <f>計算票!G34</f>
        <v>5510</v>
      </c>
      <c r="G33" s="292">
        <v>27</v>
      </c>
      <c r="H33" s="289">
        <f t="shared" si="40"/>
        <v>5200</v>
      </c>
      <c r="I33" s="289">
        <f t="shared" si="0"/>
        <v>5720.0000000000009</v>
      </c>
      <c r="J33" s="297">
        <v>4470</v>
      </c>
      <c r="K33" s="297">
        <f t="shared" si="1"/>
        <v>1250.0000000000009</v>
      </c>
      <c r="L33" s="302">
        <f t="shared" si="2"/>
        <v>1.2796420581655483</v>
      </c>
      <c r="M33" s="306">
        <v>4990</v>
      </c>
      <c r="N33" s="297">
        <f t="shared" si="3"/>
        <v>730.00000000000091</v>
      </c>
      <c r="O33" s="311">
        <f t="shared" si="4"/>
        <v>1.1462925851703409</v>
      </c>
      <c r="Q33" s="292">
        <v>27</v>
      </c>
      <c r="R33" s="289">
        <f t="shared" si="41"/>
        <v>5200</v>
      </c>
      <c r="S33" s="289">
        <f t="shared" si="5"/>
        <v>5720.0000000000009</v>
      </c>
      <c r="T33" s="297">
        <v>4480</v>
      </c>
      <c r="U33" s="297">
        <f t="shared" si="6"/>
        <v>1240.0000000000009</v>
      </c>
      <c r="V33" s="302">
        <f t="shared" si="7"/>
        <v>1.2767857142857144</v>
      </c>
      <c r="W33" s="306">
        <v>5000</v>
      </c>
      <c r="X33" s="297">
        <f t="shared" si="8"/>
        <v>720.00000000000091</v>
      </c>
      <c r="Y33" s="311">
        <f t="shared" si="9"/>
        <v>1.1440000000000001</v>
      </c>
      <c r="AA33" s="292">
        <v>27</v>
      </c>
      <c r="AB33" s="289">
        <f t="shared" si="42"/>
        <v>5900</v>
      </c>
      <c r="AC33" s="289">
        <f t="shared" si="10"/>
        <v>6490.0000000000009</v>
      </c>
      <c r="AD33" s="297">
        <v>4680</v>
      </c>
      <c r="AE33" s="297">
        <f t="shared" si="11"/>
        <v>1810.0000000000009</v>
      </c>
      <c r="AF33" s="302">
        <f t="shared" si="12"/>
        <v>1.3867521367521369</v>
      </c>
      <c r="AG33" s="306">
        <v>5200</v>
      </c>
      <c r="AH33" s="297">
        <f t="shared" si="13"/>
        <v>1290.0000000000009</v>
      </c>
      <c r="AI33" s="311">
        <f t="shared" si="14"/>
        <v>1.2480769230769233</v>
      </c>
      <c r="AK33" s="292">
        <v>27</v>
      </c>
      <c r="AL33" s="289">
        <f t="shared" si="43"/>
        <v>6400</v>
      </c>
      <c r="AM33" s="289">
        <f t="shared" si="15"/>
        <v>7040.0000000000009</v>
      </c>
      <c r="AN33" s="297">
        <v>4730</v>
      </c>
      <c r="AO33" s="297">
        <f t="shared" si="16"/>
        <v>2310.0000000000009</v>
      </c>
      <c r="AP33" s="302">
        <f t="shared" si="17"/>
        <v>1.488372093023256</v>
      </c>
      <c r="AQ33" s="306">
        <v>5240</v>
      </c>
      <c r="AR33" s="297">
        <f t="shared" si="18"/>
        <v>1800.0000000000009</v>
      </c>
      <c r="AS33" s="311">
        <f t="shared" si="19"/>
        <v>1.3435114503816796</v>
      </c>
      <c r="AU33" s="292">
        <v>27</v>
      </c>
      <c r="AV33" s="289">
        <f t="shared" si="44"/>
        <v>6900</v>
      </c>
      <c r="AW33" s="289">
        <f t="shared" si="20"/>
        <v>7590.0000000000009</v>
      </c>
      <c r="AX33" s="297">
        <v>4750</v>
      </c>
      <c r="AY33" s="297">
        <f t="shared" si="21"/>
        <v>2840.0000000000009</v>
      </c>
      <c r="AZ33" s="302">
        <f t="shared" si="22"/>
        <v>1.5978947368421055</v>
      </c>
      <c r="BA33" s="306">
        <v>5260</v>
      </c>
      <c r="BB33" s="297">
        <f t="shared" si="23"/>
        <v>2330.0000000000009</v>
      </c>
      <c r="BC33" s="311">
        <f t="shared" si="24"/>
        <v>1.4429657794676807</v>
      </c>
      <c r="BE33" s="292">
        <v>27</v>
      </c>
      <c r="BF33" s="289">
        <f t="shared" si="45"/>
        <v>7400</v>
      </c>
      <c r="BG33" s="289">
        <f t="shared" si="25"/>
        <v>8140.0000000000009</v>
      </c>
      <c r="BH33" s="297">
        <v>4890</v>
      </c>
      <c r="BI33" s="297">
        <f t="shared" si="26"/>
        <v>3250.0000000000009</v>
      </c>
      <c r="BJ33" s="302">
        <f t="shared" si="27"/>
        <v>1.6646216768916158</v>
      </c>
      <c r="BK33" s="306">
        <v>5410</v>
      </c>
      <c r="BL33" s="297">
        <f t="shared" si="28"/>
        <v>2730.0000000000009</v>
      </c>
      <c r="BM33" s="311">
        <f t="shared" si="29"/>
        <v>1.5046210720887248</v>
      </c>
      <c r="BO33" s="292">
        <v>27</v>
      </c>
      <c r="BP33" s="289">
        <f t="shared" si="46"/>
        <v>8400</v>
      </c>
      <c r="BQ33" s="289">
        <f t="shared" si="30"/>
        <v>9240</v>
      </c>
      <c r="BR33" s="297">
        <v>5280</v>
      </c>
      <c r="BS33" s="297">
        <f t="shared" si="31"/>
        <v>3960</v>
      </c>
      <c r="BT33" s="302">
        <f t="shared" si="32"/>
        <v>1.75</v>
      </c>
      <c r="BU33" s="306">
        <v>5790</v>
      </c>
      <c r="BV33" s="297">
        <f t="shared" si="33"/>
        <v>3450</v>
      </c>
      <c r="BW33" s="311">
        <f t="shared" si="34"/>
        <v>1.5958549222797926</v>
      </c>
      <c r="BY33" s="292">
        <v>27</v>
      </c>
      <c r="BZ33" s="289">
        <f t="shared" si="47"/>
        <v>9400</v>
      </c>
      <c r="CA33" s="289">
        <f t="shared" si="35"/>
        <v>10340</v>
      </c>
      <c r="CB33" s="297">
        <v>5510</v>
      </c>
      <c r="CC33" s="297">
        <f t="shared" si="36"/>
        <v>4830</v>
      </c>
      <c r="CD33" s="302">
        <f t="shared" si="37"/>
        <v>1.8765880217785844</v>
      </c>
      <c r="CE33" s="306">
        <v>6020</v>
      </c>
      <c r="CF33" s="297">
        <f t="shared" si="38"/>
        <v>4320</v>
      </c>
      <c r="CG33" s="311">
        <f t="shared" si="39"/>
        <v>1.7176079734219269</v>
      </c>
    </row>
    <row r="34" spans="2:85">
      <c r="B34" s="285" t="s">
        <v>269</v>
      </c>
      <c r="C34" s="279"/>
      <c r="E34" s="289">
        <f>計算票!G35</f>
        <v>5700</v>
      </c>
      <c r="G34" s="292">
        <v>28</v>
      </c>
      <c r="H34" s="289">
        <f t="shared" si="40"/>
        <v>5400</v>
      </c>
      <c r="I34" s="289">
        <f t="shared" si="0"/>
        <v>5940.0000000000009</v>
      </c>
      <c r="J34" s="297">
        <v>4650</v>
      </c>
      <c r="K34" s="297">
        <f t="shared" si="1"/>
        <v>1290.0000000000009</v>
      </c>
      <c r="L34" s="302">
        <f t="shared" si="2"/>
        <v>1.2774193548387098</v>
      </c>
      <c r="M34" s="306">
        <v>5180</v>
      </c>
      <c r="N34" s="297">
        <f t="shared" si="3"/>
        <v>760.00000000000091</v>
      </c>
      <c r="O34" s="311">
        <f t="shared" si="4"/>
        <v>1.1467181467181469</v>
      </c>
      <c r="Q34" s="292">
        <v>28</v>
      </c>
      <c r="R34" s="289">
        <f t="shared" si="41"/>
        <v>5400</v>
      </c>
      <c r="S34" s="289">
        <f t="shared" si="5"/>
        <v>5940.0000000000009</v>
      </c>
      <c r="T34" s="297">
        <v>4660</v>
      </c>
      <c r="U34" s="297">
        <f t="shared" si="6"/>
        <v>1280.0000000000009</v>
      </c>
      <c r="V34" s="302">
        <f t="shared" si="7"/>
        <v>1.2746781115879831</v>
      </c>
      <c r="W34" s="306">
        <v>5190</v>
      </c>
      <c r="X34" s="297">
        <f t="shared" si="8"/>
        <v>750.00000000000091</v>
      </c>
      <c r="Y34" s="311">
        <f t="shared" si="9"/>
        <v>1.1445086705202314</v>
      </c>
      <c r="AA34" s="292">
        <v>28</v>
      </c>
      <c r="AB34" s="289">
        <f t="shared" si="42"/>
        <v>6100</v>
      </c>
      <c r="AC34" s="289">
        <f t="shared" si="10"/>
        <v>6710.0000000000009</v>
      </c>
      <c r="AD34" s="297">
        <v>4870</v>
      </c>
      <c r="AE34" s="297">
        <f t="shared" si="11"/>
        <v>1840.0000000000009</v>
      </c>
      <c r="AF34" s="302">
        <f t="shared" si="12"/>
        <v>1.3778234086242303</v>
      </c>
      <c r="AG34" s="306">
        <v>5400</v>
      </c>
      <c r="AH34" s="297">
        <f t="shared" si="13"/>
        <v>1310.0000000000009</v>
      </c>
      <c r="AI34" s="311">
        <f t="shared" si="14"/>
        <v>1.2425925925925927</v>
      </c>
      <c r="AK34" s="292">
        <v>28</v>
      </c>
      <c r="AL34" s="289">
        <f t="shared" si="43"/>
        <v>6600</v>
      </c>
      <c r="AM34" s="289">
        <f t="shared" si="15"/>
        <v>7260.0000000000009</v>
      </c>
      <c r="AN34" s="297">
        <v>4910</v>
      </c>
      <c r="AO34" s="297">
        <f t="shared" si="16"/>
        <v>2350.0000000000009</v>
      </c>
      <c r="AP34" s="302">
        <f t="shared" si="17"/>
        <v>1.4786150712830959</v>
      </c>
      <c r="AQ34" s="306">
        <v>5440</v>
      </c>
      <c r="AR34" s="297">
        <f t="shared" si="18"/>
        <v>1820.0000000000009</v>
      </c>
      <c r="AS34" s="311">
        <f t="shared" si="19"/>
        <v>1.3345588235294119</v>
      </c>
      <c r="AU34" s="292">
        <v>28</v>
      </c>
      <c r="AV34" s="289">
        <f t="shared" si="44"/>
        <v>7100</v>
      </c>
      <c r="AW34" s="289">
        <f t="shared" si="20"/>
        <v>7810.0000000000009</v>
      </c>
      <c r="AX34" s="297">
        <v>4930</v>
      </c>
      <c r="AY34" s="297">
        <f t="shared" si="21"/>
        <v>2880.0000000000009</v>
      </c>
      <c r="AZ34" s="302">
        <f t="shared" si="22"/>
        <v>1.5841784989858014</v>
      </c>
      <c r="BA34" s="306">
        <v>5460</v>
      </c>
      <c r="BB34" s="297">
        <f t="shared" si="23"/>
        <v>2350.0000000000009</v>
      </c>
      <c r="BC34" s="311">
        <f t="shared" si="24"/>
        <v>1.4304029304029307</v>
      </c>
      <c r="BE34" s="292">
        <v>28</v>
      </c>
      <c r="BF34" s="289">
        <f t="shared" si="45"/>
        <v>7600</v>
      </c>
      <c r="BG34" s="289">
        <f t="shared" si="25"/>
        <v>8360</v>
      </c>
      <c r="BH34" s="297">
        <v>5080</v>
      </c>
      <c r="BI34" s="297">
        <f t="shared" si="26"/>
        <v>3280</v>
      </c>
      <c r="BJ34" s="302">
        <f t="shared" si="27"/>
        <v>1.6456692913385826</v>
      </c>
      <c r="BK34" s="306">
        <v>5610</v>
      </c>
      <c r="BL34" s="297">
        <f t="shared" si="28"/>
        <v>2750</v>
      </c>
      <c r="BM34" s="311">
        <f t="shared" si="29"/>
        <v>1.4901960784313726</v>
      </c>
      <c r="BO34" s="292">
        <v>28</v>
      </c>
      <c r="BP34" s="289">
        <f t="shared" si="46"/>
        <v>8600</v>
      </c>
      <c r="BQ34" s="289">
        <f t="shared" si="30"/>
        <v>9460</v>
      </c>
      <c r="BR34" s="297">
        <v>5460</v>
      </c>
      <c r="BS34" s="297">
        <f t="shared" si="31"/>
        <v>4000</v>
      </c>
      <c r="BT34" s="302">
        <f t="shared" si="32"/>
        <v>1.7326007326007327</v>
      </c>
      <c r="BU34" s="306">
        <v>5990</v>
      </c>
      <c r="BV34" s="297">
        <f t="shared" si="33"/>
        <v>3470</v>
      </c>
      <c r="BW34" s="311">
        <f t="shared" si="34"/>
        <v>1.5792988313856426</v>
      </c>
      <c r="BY34" s="292">
        <v>28</v>
      </c>
      <c r="BZ34" s="289">
        <f t="shared" si="47"/>
        <v>9600</v>
      </c>
      <c r="CA34" s="289">
        <f t="shared" si="35"/>
        <v>10560</v>
      </c>
      <c r="CB34" s="297">
        <v>5690</v>
      </c>
      <c r="CC34" s="297">
        <f t="shared" si="36"/>
        <v>4870</v>
      </c>
      <c r="CD34" s="302">
        <f t="shared" si="37"/>
        <v>1.8558875219683655</v>
      </c>
      <c r="CE34" s="306">
        <v>6220</v>
      </c>
      <c r="CF34" s="297">
        <f t="shared" si="38"/>
        <v>4340</v>
      </c>
      <c r="CG34" s="311">
        <f t="shared" si="39"/>
        <v>1.697749196141479</v>
      </c>
    </row>
    <row r="35" spans="2:85">
      <c r="B35" s="278" t="s">
        <v>270</v>
      </c>
      <c r="C35" s="280">
        <v>100</v>
      </c>
      <c r="E35" s="289">
        <f>計算票!G36</f>
        <v>5900</v>
      </c>
      <c r="G35" s="292">
        <v>29</v>
      </c>
      <c r="H35" s="289">
        <f t="shared" si="40"/>
        <v>5600</v>
      </c>
      <c r="I35" s="289">
        <f t="shared" si="0"/>
        <v>6160.0000000000009</v>
      </c>
      <c r="J35" s="297">
        <v>4820</v>
      </c>
      <c r="K35" s="297">
        <f t="shared" si="1"/>
        <v>1340.0000000000009</v>
      </c>
      <c r="L35" s="302">
        <f t="shared" si="2"/>
        <v>1.2780082987551868</v>
      </c>
      <c r="M35" s="306">
        <v>5360</v>
      </c>
      <c r="N35" s="297">
        <f t="shared" si="3"/>
        <v>800.00000000000091</v>
      </c>
      <c r="O35" s="311">
        <f t="shared" si="4"/>
        <v>1.1492537313432838</v>
      </c>
      <c r="Q35" s="292">
        <v>29</v>
      </c>
      <c r="R35" s="289">
        <f t="shared" si="41"/>
        <v>5600</v>
      </c>
      <c r="S35" s="289">
        <f t="shared" si="5"/>
        <v>6160.0000000000009</v>
      </c>
      <c r="T35" s="297">
        <v>4840</v>
      </c>
      <c r="U35" s="297">
        <f t="shared" si="6"/>
        <v>1320.0000000000009</v>
      </c>
      <c r="V35" s="302">
        <f t="shared" si="7"/>
        <v>1.2727272727272729</v>
      </c>
      <c r="W35" s="306">
        <v>5370</v>
      </c>
      <c r="X35" s="297">
        <f t="shared" si="8"/>
        <v>790.00000000000091</v>
      </c>
      <c r="Y35" s="311">
        <f t="shared" si="9"/>
        <v>1.1471135940409685</v>
      </c>
      <c r="AA35" s="292">
        <v>29</v>
      </c>
      <c r="AB35" s="289">
        <f t="shared" si="42"/>
        <v>6300</v>
      </c>
      <c r="AC35" s="289">
        <f t="shared" si="10"/>
        <v>6930.0000000000009</v>
      </c>
      <c r="AD35" s="297">
        <v>5060</v>
      </c>
      <c r="AE35" s="297">
        <f t="shared" si="11"/>
        <v>1870.0000000000009</v>
      </c>
      <c r="AF35" s="302">
        <f t="shared" si="12"/>
        <v>1.3695652173913044</v>
      </c>
      <c r="AG35" s="306">
        <v>5590</v>
      </c>
      <c r="AH35" s="297">
        <f t="shared" si="13"/>
        <v>1340.0000000000009</v>
      </c>
      <c r="AI35" s="311">
        <f t="shared" si="14"/>
        <v>1.2397137745974958</v>
      </c>
      <c r="AK35" s="292">
        <v>29</v>
      </c>
      <c r="AL35" s="289">
        <f t="shared" si="43"/>
        <v>6800</v>
      </c>
      <c r="AM35" s="289">
        <f t="shared" si="15"/>
        <v>7480.0000000000009</v>
      </c>
      <c r="AN35" s="297">
        <v>5100</v>
      </c>
      <c r="AO35" s="297">
        <f t="shared" si="16"/>
        <v>2380.0000000000009</v>
      </c>
      <c r="AP35" s="302">
        <f t="shared" si="17"/>
        <v>1.4666666666666668</v>
      </c>
      <c r="AQ35" s="306">
        <v>5640</v>
      </c>
      <c r="AR35" s="297">
        <f t="shared" si="18"/>
        <v>1840.0000000000009</v>
      </c>
      <c r="AS35" s="311">
        <f t="shared" si="19"/>
        <v>1.3262411347517733</v>
      </c>
      <c r="AU35" s="292">
        <v>29</v>
      </c>
      <c r="AV35" s="289">
        <f t="shared" si="44"/>
        <v>7300</v>
      </c>
      <c r="AW35" s="289">
        <f t="shared" si="20"/>
        <v>8030.0000000000009</v>
      </c>
      <c r="AX35" s="297">
        <v>5120</v>
      </c>
      <c r="AY35" s="297">
        <f t="shared" si="21"/>
        <v>2910.0000000000009</v>
      </c>
      <c r="AZ35" s="302">
        <f t="shared" si="22"/>
        <v>1.5683593750000002</v>
      </c>
      <c r="BA35" s="306">
        <v>5660</v>
      </c>
      <c r="BB35" s="297">
        <f t="shared" si="23"/>
        <v>2370.0000000000009</v>
      </c>
      <c r="BC35" s="311">
        <f t="shared" si="24"/>
        <v>1.4187279151943464</v>
      </c>
      <c r="BE35" s="292">
        <v>29</v>
      </c>
      <c r="BF35" s="289">
        <f t="shared" si="45"/>
        <v>7800</v>
      </c>
      <c r="BG35" s="289">
        <f t="shared" si="25"/>
        <v>8580</v>
      </c>
      <c r="BH35" s="297">
        <v>5260</v>
      </c>
      <c r="BI35" s="297">
        <f t="shared" si="26"/>
        <v>3320</v>
      </c>
      <c r="BJ35" s="302">
        <f t="shared" si="27"/>
        <v>1.6311787072243347</v>
      </c>
      <c r="BK35" s="306">
        <v>5800</v>
      </c>
      <c r="BL35" s="297">
        <f t="shared" si="28"/>
        <v>2780</v>
      </c>
      <c r="BM35" s="311">
        <f t="shared" si="29"/>
        <v>1.4793103448275862</v>
      </c>
      <c r="BO35" s="292">
        <v>29</v>
      </c>
      <c r="BP35" s="289">
        <f t="shared" si="46"/>
        <v>8800</v>
      </c>
      <c r="BQ35" s="289">
        <f t="shared" si="30"/>
        <v>9680</v>
      </c>
      <c r="BR35" s="297">
        <v>5650</v>
      </c>
      <c r="BS35" s="297">
        <f t="shared" si="31"/>
        <v>4030</v>
      </c>
      <c r="BT35" s="302">
        <f t="shared" si="32"/>
        <v>1.7132743362831859</v>
      </c>
      <c r="BU35" s="306">
        <v>6190</v>
      </c>
      <c r="BV35" s="297">
        <f t="shared" si="33"/>
        <v>3490</v>
      </c>
      <c r="BW35" s="311">
        <f t="shared" si="34"/>
        <v>1.5638126009693054</v>
      </c>
      <c r="BY35" s="292">
        <v>29</v>
      </c>
      <c r="BZ35" s="289">
        <f t="shared" si="47"/>
        <v>9800</v>
      </c>
      <c r="CA35" s="289">
        <f t="shared" si="35"/>
        <v>10780</v>
      </c>
      <c r="CB35" s="297">
        <v>5880</v>
      </c>
      <c r="CC35" s="297">
        <f t="shared" si="36"/>
        <v>4900</v>
      </c>
      <c r="CD35" s="302">
        <f t="shared" si="37"/>
        <v>1.8333333333333333</v>
      </c>
      <c r="CE35" s="306">
        <v>6420</v>
      </c>
      <c r="CF35" s="297">
        <f t="shared" si="38"/>
        <v>4360</v>
      </c>
      <c r="CG35" s="311">
        <f t="shared" si="39"/>
        <v>1.6791277258566979</v>
      </c>
    </row>
    <row r="36" spans="2:85" ht="14.25">
      <c r="B36" s="278" t="s">
        <v>271</v>
      </c>
      <c r="C36" s="280">
        <v>120</v>
      </c>
      <c r="E36" s="290">
        <f>計算票!G37</f>
        <v>6100</v>
      </c>
      <c r="G36" s="294">
        <v>30</v>
      </c>
      <c r="H36" s="290">
        <f t="shared" si="40"/>
        <v>5800</v>
      </c>
      <c r="I36" s="290">
        <f t="shared" si="0"/>
        <v>6380.0000000000009</v>
      </c>
      <c r="J36" s="298">
        <v>5000</v>
      </c>
      <c r="K36" s="298">
        <f t="shared" si="1"/>
        <v>1380.0000000000009</v>
      </c>
      <c r="L36" s="303">
        <f t="shared" si="2"/>
        <v>1.2760000000000002</v>
      </c>
      <c r="M36" s="307">
        <v>5550</v>
      </c>
      <c r="N36" s="298">
        <f t="shared" si="3"/>
        <v>830.00000000000091</v>
      </c>
      <c r="O36" s="312">
        <f t="shared" si="4"/>
        <v>1.1495495495495498</v>
      </c>
      <c r="Q36" s="294">
        <v>30</v>
      </c>
      <c r="R36" s="290">
        <f t="shared" si="41"/>
        <v>5800</v>
      </c>
      <c r="S36" s="290">
        <f t="shared" si="5"/>
        <v>6380.0000000000009</v>
      </c>
      <c r="T36" s="298">
        <v>5010</v>
      </c>
      <c r="U36" s="298">
        <f t="shared" si="6"/>
        <v>1370.0000000000009</v>
      </c>
      <c r="V36" s="303">
        <f t="shared" si="7"/>
        <v>1.2734530938123754</v>
      </c>
      <c r="W36" s="307">
        <v>5560</v>
      </c>
      <c r="X36" s="298">
        <f t="shared" si="8"/>
        <v>820.00000000000091</v>
      </c>
      <c r="Y36" s="312">
        <f t="shared" si="9"/>
        <v>1.1474820143884894</v>
      </c>
      <c r="AA36" s="294">
        <v>30</v>
      </c>
      <c r="AB36" s="290">
        <f t="shared" si="42"/>
        <v>6500</v>
      </c>
      <c r="AC36" s="290">
        <f t="shared" si="10"/>
        <v>7150.0000000000009</v>
      </c>
      <c r="AD36" s="298">
        <v>5240</v>
      </c>
      <c r="AE36" s="298">
        <f t="shared" si="11"/>
        <v>1910.0000000000009</v>
      </c>
      <c r="AF36" s="303">
        <f t="shared" si="12"/>
        <v>1.3645038167938932</v>
      </c>
      <c r="AG36" s="307">
        <v>5790</v>
      </c>
      <c r="AH36" s="298">
        <f t="shared" si="13"/>
        <v>1360.0000000000009</v>
      </c>
      <c r="AI36" s="312">
        <f t="shared" si="14"/>
        <v>1.2348877374784113</v>
      </c>
      <c r="AK36" s="294">
        <v>30</v>
      </c>
      <c r="AL36" s="290">
        <f t="shared" si="43"/>
        <v>7000</v>
      </c>
      <c r="AM36" s="290">
        <f t="shared" si="15"/>
        <v>7700.0000000000009</v>
      </c>
      <c r="AN36" s="298">
        <v>5290</v>
      </c>
      <c r="AO36" s="298">
        <f t="shared" si="16"/>
        <v>2410.0000000000009</v>
      </c>
      <c r="AP36" s="303">
        <f t="shared" si="17"/>
        <v>1.4555765595463139</v>
      </c>
      <c r="AQ36" s="307">
        <v>5840</v>
      </c>
      <c r="AR36" s="298">
        <f t="shared" si="18"/>
        <v>1860.0000000000009</v>
      </c>
      <c r="AS36" s="312">
        <f t="shared" si="19"/>
        <v>1.3184931506849316</v>
      </c>
      <c r="AU36" s="294">
        <v>30</v>
      </c>
      <c r="AV36" s="290">
        <f t="shared" si="44"/>
        <v>7500</v>
      </c>
      <c r="AW36" s="290">
        <f t="shared" si="20"/>
        <v>8250</v>
      </c>
      <c r="AX36" s="298">
        <v>5310</v>
      </c>
      <c r="AY36" s="298">
        <f t="shared" si="21"/>
        <v>2940</v>
      </c>
      <c r="AZ36" s="303">
        <f t="shared" si="22"/>
        <v>1.5536723163841808</v>
      </c>
      <c r="BA36" s="307">
        <v>5860</v>
      </c>
      <c r="BB36" s="298">
        <f t="shared" si="23"/>
        <v>2390</v>
      </c>
      <c r="BC36" s="312">
        <f t="shared" si="24"/>
        <v>1.4078498293515358</v>
      </c>
      <c r="BE36" s="294">
        <v>30</v>
      </c>
      <c r="BF36" s="290">
        <f t="shared" si="45"/>
        <v>8000</v>
      </c>
      <c r="BG36" s="290">
        <f t="shared" si="25"/>
        <v>8800</v>
      </c>
      <c r="BH36" s="298">
        <v>5450</v>
      </c>
      <c r="BI36" s="298">
        <f t="shared" si="26"/>
        <v>3350</v>
      </c>
      <c r="BJ36" s="303">
        <f t="shared" si="27"/>
        <v>1.6146788990825689</v>
      </c>
      <c r="BK36" s="307">
        <v>6000</v>
      </c>
      <c r="BL36" s="298">
        <f t="shared" si="28"/>
        <v>2800</v>
      </c>
      <c r="BM36" s="312">
        <f t="shared" si="29"/>
        <v>1.4666666666666666</v>
      </c>
      <c r="BO36" s="294">
        <v>30</v>
      </c>
      <c r="BP36" s="290">
        <f t="shared" si="46"/>
        <v>9000</v>
      </c>
      <c r="BQ36" s="290">
        <f t="shared" si="30"/>
        <v>9900</v>
      </c>
      <c r="BR36" s="298">
        <v>5840</v>
      </c>
      <c r="BS36" s="298">
        <f t="shared" si="31"/>
        <v>4060</v>
      </c>
      <c r="BT36" s="303">
        <f t="shared" si="32"/>
        <v>1.6952054794520548</v>
      </c>
      <c r="BU36" s="307">
        <v>6390</v>
      </c>
      <c r="BV36" s="298">
        <f t="shared" si="33"/>
        <v>3510</v>
      </c>
      <c r="BW36" s="312">
        <f t="shared" si="34"/>
        <v>1.5492957746478873</v>
      </c>
      <c r="BY36" s="294">
        <v>30</v>
      </c>
      <c r="BZ36" s="290">
        <f t="shared" si="47"/>
        <v>10000</v>
      </c>
      <c r="CA36" s="290">
        <f t="shared" si="35"/>
        <v>11000</v>
      </c>
      <c r="CB36" s="298">
        <v>6070</v>
      </c>
      <c r="CC36" s="298">
        <f t="shared" si="36"/>
        <v>4930</v>
      </c>
      <c r="CD36" s="303">
        <f t="shared" si="37"/>
        <v>1.812191103789127</v>
      </c>
      <c r="CE36" s="307">
        <v>6620</v>
      </c>
      <c r="CF36" s="298">
        <f t="shared" si="38"/>
        <v>4380</v>
      </c>
      <c r="CG36" s="312">
        <f t="shared" si="39"/>
        <v>1.661631419939577</v>
      </c>
    </row>
    <row r="37" spans="2:85">
      <c r="B37" s="278" t="s">
        <v>222</v>
      </c>
      <c r="C37" s="280">
        <v>140</v>
      </c>
      <c r="E37" s="291">
        <f>計算票!G38</f>
        <v>6320</v>
      </c>
      <c r="G37" s="295">
        <v>31</v>
      </c>
      <c r="H37" s="291">
        <f t="shared" ref="H37:H56" si="48">H36+$C$21</f>
        <v>6010</v>
      </c>
      <c r="I37" s="291">
        <f t="shared" si="0"/>
        <v>6611.0000000000009</v>
      </c>
      <c r="J37" s="299">
        <v>5190</v>
      </c>
      <c r="K37" s="299">
        <f t="shared" si="1"/>
        <v>1421.0000000000009</v>
      </c>
      <c r="L37" s="304">
        <f t="shared" si="2"/>
        <v>1.2737957610789983</v>
      </c>
      <c r="M37" s="308">
        <v>5750</v>
      </c>
      <c r="N37" s="299">
        <f t="shared" si="3"/>
        <v>861.00000000000091</v>
      </c>
      <c r="O37" s="313">
        <f t="shared" si="4"/>
        <v>1.1497391304347828</v>
      </c>
      <c r="Q37" s="295">
        <v>31</v>
      </c>
      <c r="R37" s="291">
        <f t="shared" ref="R37:R56" si="49">R36+$C$21</f>
        <v>6010</v>
      </c>
      <c r="S37" s="291">
        <f t="shared" si="5"/>
        <v>6611.0000000000009</v>
      </c>
      <c r="T37" s="299">
        <v>5200</v>
      </c>
      <c r="U37" s="299">
        <f t="shared" si="6"/>
        <v>1411.0000000000009</v>
      </c>
      <c r="V37" s="304">
        <f t="shared" si="7"/>
        <v>1.2713461538461541</v>
      </c>
      <c r="W37" s="308">
        <v>5760</v>
      </c>
      <c r="X37" s="299">
        <f t="shared" si="8"/>
        <v>851.00000000000091</v>
      </c>
      <c r="Y37" s="313">
        <f t="shared" si="9"/>
        <v>1.1477430555555557</v>
      </c>
      <c r="AA37" s="295">
        <v>31</v>
      </c>
      <c r="AB37" s="291">
        <f t="shared" ref="AB37:AB56" si="50">AB36+$C$21</f>
        <v>6710</v>
      </c>
      <c r="AC37" s="291">
        <f t="shared" si="10"/>
        <v>7381.0000000000009</v>
      </c>
      <c r="AD37" s="299">
        <v>5440</v>
      </c>
      <c r="AE37" s="299">
        <f t="shared" si="11"/>
        <v>1941.0000000000009</v>
      </c>
      <c r="AF37" s="304">
        <f t="shared" si="12"/>
        <v>1.3568014705882354</v>
      </c>
      <c r="AG37" s="308">
        <v>6000</v>
      </c>
      <c r="AH37" s="299">
        <f t="shared" si="13"/>
        <v>1381.0000000000009</v>
      </c>
      <c r="AI37" s="313">
        <f t="shared" si="14"/>
        <v>1.2301666666666669</v>
      </c>
      <c r="AK37" s="295">
        <v>31</v>
      </c>
      <c r="AL37" s="291">
        <f t="shared" ref="AL37:AL56" si="51">AL36+$C$21</f>
        <v>7210</v>
      </c>
      <c r="AM37" s="291">
        <f t="shared" si="15"/>
        <v>7931.0000000000009</v>
      </c>
      <c r="AN37" s="299">
        <v>5480</v>
      </c>
      <c r="AO37" s="299">
        <f t="shared" si="16"/>
        <v>2451.0000000000009</v>
      </c>
      <c r="AP37" s="304">
        <f t="shared" si="17"/>
        <v>1.4472627737226278</v>
      </c>
      <c r="AQ37" s="308">
        <v>6050</v>
      </c>
      <c r="AR37" s="299">
        <f t="shared" si="18"/>
        <v>1881.0000000000009</v>
      </c>
      <c r="AS37" s="313">
        <f t="shared" si="19"/>
        <v>1.310909090909091</v>
      </c>
      <c r="AU37" s="295">
        <v>31</v>
      </c>
      <c r="AV37" s="291">
        <f t="shared" ref="AV37:AV56" si="52">AV36+$C$21</f>
        <v>7710</v>
      </c>
      <c r="AW37" s="291">
        <f t="shared" si="20"/>
        <v>8481</v>
      </c>
      <c r="AX37" s="299">
        <v>5510</v>
      </c>
      <c r="AY37" s="299">
        <f t="shared" si="21"/>
        <v>2971</v>
      </c>
      <c r="AZ37" s="304">
        <f t="shared" si="22"/>
        <v>1.5392014519056261</v>
      </c>
      <c r="BA37" s="308">
        <v>6070</v>
      </c>
      <c r="BB37" s="299">
        <f t="shared" si="23"/>
        <v>2411</v>
      </c>
      <c r="BC37" s="313">
        <f t="shared" si="24"/>
        <v>1.3971993410214167</v>
      </c>
      <c r="BE37" s="295">
        <v>31</v>
      </c>
      <c r="BF37" s="291">
        <f t="shared" ref="BF37:BF56" si="53">BF36+$C$21</f>
        <v>8210</v>
      </c>
      <c r="BG37" s="291">
        <f t="shared" si="25"/>
        <v>9031</v>
      </c>
      <c r="BH37" s="299">
        <v>5650</v>
      </c>
      <c r="BI37" s="299">
        <f t="shared" si="26"/>
        <v>3381</v>
      </c>
      <c r="BJ37" s="304">
        <f t="shared" si="27"/>
        <v>1.5984070796460177</v>
      </c>
      <c r="BK37" s="308">
        <v>6210</v>
      </c>
      <c r="BL37" s="299">
        <f t="shared" si="28"/>
        <v>2821</v>
      </c>
      <c r="BM37" s="313">
        <f t="shared" si="29"/>
        <v>1.45426731078905</v>
      </c>
      <c r="BO37" s="295">
        <v>31</v>
      </c>
      <c r="BP37" s="291">
        <f t="shared" ref="BP37:BP56" si="54">BP36+$C$21</f>
        <v>9210</v>
      </c>
      <c r="BQ37" s="291">
        <f t="shared" si="30"/>
        <v>10131</v>
      </c>
      <c r="BR37" s="299">
        <v>6030</v>
      </c>
      <c r="BS37" s="299">
        <f t="shared" si="31"/>
        <v>4101</v>
      </c>
      <c r="BT37" s="304">
        <f t="shared" si="32"/>
        <v>1.6800995024875622</v>
      </c>
      <c r="BU37" s="308">
        <v>6600</v>
      </c>
      <c r="BV37" s="299">
        <f t="shared" si="33"/>
        <v>3531</v>
      </c>
      <c r="BW37" s="313">
        <f t="shared" si="34"/>
        <v>1.5349999999999999</v>
      </c>
      <c r="BY37" s="295">
        <v>31</v>
      </c>
      <c r="BZ37" s="291">
        <f t="shared" ref="BZ37:BZ56" si="55">BZ36+$C$21</f>
        <v>10210</v>
      </c>
      <c r="CA37" s="291">
        <f t="shared" si="35"/>
        <v>11231</v>
      </c>
      <c r="CB37" s="299">
        <v>6270</v>
      </c>
      <c r="CC37" s="299">
        <f t="shared" si="36"/>
        <v>4961</v>
      </c>
      <c r="CD37" s="304">
        <f t="shared" si="37"/>
        <v>1.7912280701754386</v>
      </c>
      <c r="CE37" s="308">
        <v>6830</v>
      </c>
      <c r="CF37" s="299">
        <f t="shared" si="38"/>
        <v>4401</v>
      </c>
      <c r="CG37" s="313">
        <f t="shared" si="39"/>
        <v>1.6443631039531479</v>
      </c>
    </row>
    <row r="38" spans="2:85">
      <c r="B38" s="278" t="s">
        <v>262</v>
      </c>
      <c r="C38" s="280">
        <v>160</v>
      </c>
      <c r="E38" s="289">
        <f>計算票!G39</f>
        <v>6540</v>
      </c>
      <c r="G38" s="292">
        <v>32</v>
      </c>
      <c r="H38" s="289">
        <f t="shared" si="48"/>
        <v>6220</v>
      </c>
      <c r="I38" s="289">
        <f t="shared" si="0"/>
        <v>6842.0000000000009</v>
      </c>
      <c r="J38" s="297">
        <v>5370</v>
      </c>
      <c r="K38" s="297">
        <f t="shared" si="1"/>
        <v>1472.0000000000009</v>
      </c>
      <c r="L38" s="302">
        <f t="shared" si="2"/>
        <v>1.2741154562383614</v>
      </c>
      <c r="M38" s="306">
        <v>5950</v>
      </c>
      <c r="N38" s="297">
        <f t="shared" si="3"/>
        <v>892.00000000000091</v>
      </c>
      <c r="O38" s="311">
        <f t="shared" si="4"/>
        <v>1.1499159663865548</v>
      </c>
      <c r="Q38" s="292">
        <v>32</v>
      </c>
      <c r="R38" s="289">
        <f t="shared" si="49"/>
        <v>6220</v>
      </c>
      <c r="S38" s="289">
        <f t="shared" si="5"/>
        <v>6842.0000000000009</v>
      </c>
      <c r="T38" s="297">
        <v>5390</v>
      </c>
      <c r="U38" s="297">
        <f t="shared" si="6"/>
        <v>1452.0000000000009</v>
      </c>
      <c r="V38" s="302">
        <f t="shared" si="7"/>
        <v>1.2693877551020409</v>
      </c>
      <c r="W38" s="306">
        <v>5960</v>
      </c>
      <c r="X38" s="297">
        <f t="shared" si="8"/>
        <v>882.00000000000091</v>
      </c>
      <c r="Y38" s="311">
        <f t="shared" si="9"/>
        <v>1.1479865771812081</v>
      </c>
      <c r="AA38" s="292">
        <v>32</v>
      </c>
      <c r="AB38" s="289">
        <f t="shared" si="50"/>
        <v>6920</v>
      </c>
      <c r="AC38" s="289">
        <f t="shared" si="10"/>
        <v>7612.0000000000009</v>
      </c>
      <c r="AD38" s="297">
        <v>5640</v>
      </c>
      <c r="AE38" s="297">
        <f t="shared" si="11"/>
        <v>1972.0000000000009</v>
      </c>
      <c r="AF38" s="302">
        <f t="shared" si="12"/>
        <v>1.3496453900709222</v>
      </c>
      <c r="AG38" s="306">
        <v>6210</v>
      </c>
      <c r="AH38" s="297">
        <f t="shared" si="13"/>
        <v>1402.0000000000009</v>
      </c>
      <c r="AI38" s="311">
        <f t="shared" si="14"/>
        <v>1.2257648953301128</v>
      </c>
      <c r="AK38" s="292">
        <v>32</v>
      </c>
      <c r="AL38" s="289">
        <f t="shared" si="51"/>
        <v>7420</v>
      </c>
      <c r="AM38" s="289">
        <f t="shared" si="15"/>
        <v>8162.0000000000009</v>
      </c>
      <c r="AN38" s="297">
        <v>5680</v>
      </c>
      <c r="AO38" s="297">
        <f t="shared" si="16"/>
        <v>2482.0000000000009</v>
      </c>
      <c r="AP38" s="302">
        <f t="shared" si="17"/>
        <v>1.4369718309859156</v>
      </c>
      <c r="AQ38" s="306">
        <v>6250</v>
      </c>
      <c r="AR38" s="297">
        <f t="shared" si="18"/>
        <v>1912.0000000000009</v>
      </c>
      <c r="AS38" s="311">
        <f t="shared" si="19"/>
        <v>1.3059200000000002</v>
      </c>
      <c r="AU38" s="292">
        <v>32</v>
      </c>
      <c r="AV38" s="289">
        <f t="shared" si="52"/>
        <v>7920</v>
      </c>
      <c r="AW38" s="289">
        <f t="shared" si="20"/>
        <v>8712</v>
      </c>
      <c r="AX38" s="297">
        <v>5700</v>
      </c>
      <c r="AY38" s="297">
        <f t="shared" si="21"/>
        <v>3012</v>
      </c>
      <c r="AZ38" s="302">
        <f t="shared" si="22"/>
        <v>1.5284210526315789</v>
      </c>
      <c r="BA38" s="306">
        <v>6280</v>
      </c>
      <c r="BB38" s="297">
        <f t="shared" si="23"/>
        <v>2432</v>
      </c>
      <c r="BC38" s="311">
        <f t="shared" si="24"/>
        <v>1.3872611464968152</v>
      </c>
      <c r="BE38" s="292">
        <v>32</v>
      </c>
      <c r="BF38" s="289">
        <f t="shared" si="53"/>
        <v>8420</v>
      </c>
      <c r="BG38" s="289">
        <f t="shared" si="25"/>
        <v>9262</v>
      </c>
      <c r="BH38" s="297">
        <v>5850</v>
      </c>
      <c r="BI38" s="297">
        <f t="shared" si="26"/>
        <v>3412</v>
      </c>
      <c r="BJ38" s="302">
        <f t="shared" si="27"/>
        <v>1.5832478632478633</v>
      </c>
      <c r="BK38" s="306">
        <v>6420</v>
      </c>
      <c r="BL38" s="297">
        <f t="shared" si="28"/>
        <v>2842</v>
      </c>
      <c r="BM38" s="311">
        <f t="shared" si="29"/>
        <v>1.4426791277258566</v>
      </c>
      <c r="BO38" s="292">
        <v>32</v>
      </c>
      <c r="BP38" s="289">
        <f t="shared" si="54"/>
        <v>9420</v>
      </c>
      <c r="BQ38" s="289">
        <f t="shared" si="30"/>
        <v>10362</v>
      </c>
      <c r="BR38" s="297">
        <v>6230</v>
      </c>
      <c r="BS38" s="297">
        <f t="shared" si="31"/>
        <v>4132</v>
      </c>
      <c r="BT38" s="302">
        <f t="shared" si="32"/>
        <v>1.6632423756019261</v>
      </c>
      <c r="BU38" s="306">
        <v>6800</v>
      </c>
      <c r="BV38" s="297">
        <f t="shared" si="33"/>
        <v>3562</v>
      </c>
      <c r="BW38" s="311">
        <f t="shared" si="34"/>
        <v>1.5238235294117648</v>
      </c>
      <c r="BY38" s="292">
        <v>32</v>
      </c>
      <c r="BZ38" s="289">
        <f t="shared" si="55"/>
        <v>10420</v>
      </c>
      <c r="CA38" s="289">
        <f t="shared" si="35"/>
        <v>11462.000000000002</v>
      </c>
      <c r="CB38" s="297">
        <v>6460</v>
      </c>
      <c r="CC38" s="297">
        <f t="shared" si="36"/>
        <v>5002.0000000000018</v>
      </c>
      <c r="CD38" s="302">
        <f t="shared" si="37"/>
        <v>1.7743034055727558</v>
      </c>
      <c r="CE38" s="306">
        <v>7040</v>
      </c>
      <c r="CF38" s="297">
        <f t="shared" si="38"/>
        <v>4422.0000000000018</v>
      </c>
      <c r="CG38" s="311">
        <f t="shared" si="39"/>
        <v>1.6281250000000003</v>
      </c>
    </row>
    <row r="39" spans="2:85">
      <c r="B39" s="278" t="s">
        <v>272</v>
      </c>
      <c r="C39" s="280">
        <v>180</v>
      </c>
      <c r="E39" s="289">
        <f>計算票!G40</f>
        <v>6760</v>
      </c>
      <c r="G39" s="292">
        <v>33</v>
      </c>
      <c r="H39" s="289">
        <f t="shared" si="48"/>
        <v>6430</v>
      </c>
      <c r="I39" s="289">
        <f t="shared" si="0"/>
        <v>7073.0000000000009</v>
      </c>
      <c r="J39" s="297">
        <v>5560</v>
      </c>
      <c r="K39" s="297">
        <f t="shared" si="1"/>
        <v>1513.0000000000009</v>
      </c>
      <c r="L39" s="302">
        <f t="shared" si="2"/>
        <v>1.2721223021582735</v>
      </c>
      <c r="M39" s="306">
        <v>6140</v>
      </c>
      <c r="N39" s="297">
        <f t="shared" si="3"/>
        <v>933.00000000000091</v>
      </c>
      <c r="O39" s="311">
        <f t="shared" si="4"/>
        <v>1.1519543973941369</v>
      </c>
      <c r="Q39" s="292">
        <v>33</v>
      </c>
      <c r="R39" s="289">
        <f t="shared" si="49"/>
        <v>6430</v>
      </c>
      <c r="S39" s="289">
        <f t="shared" si="5"/>
        <v>7073.0000000000009</v>
      </c>
      <c r="T39" s="297">
        <v>5570</v>
      </c>
      <c r="U39" s="297">
        <f t="shared" si="6"/>
        <v>1503.0000000000009</v>
      </c>
      <c r="V39" s="302">
        <f t="shared" si="7"/>
        <v>1.2698384201077202</v>
      </c>
      <c r="W39" s="306">
        <v>6160</v>
      </c>
      <c r="X39" s="297">
        <f t="shared" si="8"/>
        <v>913.00000000000091</v>
      </c>
      <c r="Y39" s="311">
        <f t="shared" si="9"/>
        <v>1.1482142857142859</v>
      </c>
      <c r="AA39" s="292">
        <v>33</v>
      </c>
      <c r="AB39" s="289">
        <f t="shared" si="50"/>
        <v>7130</v>
      </c>
      <c r="AC39" s="289">
        <f t="shared" si="10"/>
        <v>7843.0000000000009</v>
      </c>
      <c r="AD39" s="297">
        <v>5840</v>
      </c>
      <c r="AE39" s="297">
        <f t="shared" si="11"/>
        <v>2003.0000000000009</v>
      </c>
      <c r="AF39" s="302">
        <f t="shared" si="12"/>
        <v>1.3429794520547946</v>
      </c>
      <c r="AG39" s="306">
        <v>6420</v>
      </c>
      <c r="AH39" s="297">
        <f t="shared" si="13"/>
        <v>1423.0000000000009</v>
      </c>
      <c r="AI39" s="311">
        <f t="shared" si="14"/>
        <v>1.2216510903426794</v>
      </c>
      <c r="AK39" s="292">
        <v>33</v>
      </c>
      <c r="AL39" s="289">
        <f t="shared" si="51"/>
        <v>7630</v>
      </c>
      <c r="AM39" s="289">
        <f t="shared" si="15"/>
        <v>8393</v>
      </c>
      <c r="AN39" s="297">
        <v>5880</v>
      </c>
      <c r="AO39" s="297">
        <f t="shared" si="16"/>
        <v>2513</v>
      </c>
      <c r="AP39" s="302">
        <f t="shared" si="17"/>
        <v>1.4273809523809524</v>
      </c>
      <c r="AQ39" s="306">
        <v>6460</v>
      </c>
      <c r="AR39" s="297">
        <f t="shared" si="18"/>
        <v>1933</v>
      </c>
      <c r="AS39" s="311">
        <f t="shared" si="19"/>
        <v>1.2992260061919505</v>
      </c>
      <c r="AU39" s="292">
        <v>33</v>
      </c>
      <c r="AV39" s="289">
        <f t="shared" si="52"/>
        <v>8130</v>
      </c>
      <c r="AW39" s="289">
        <f t="shared" si="20"/>
        <v>8943</v>
      </c>
      <c r="AX39" s="297">
        <v>5900</v>
      </c>
      <c r="AY39" s="297">
        <f t="shared" si="21"/>
        <v>3043</v>
      </c>
      <c r="AZ39" s="302">
        <f t="shared" si="22"/>
        <v>1.5157627118644068</v>
      </c>
      <c r="BA39" s="306">
        <v>6490</v>
      </c>
      <c r="BB39" s="297">
        <f t="shared" si="23"/>
        <v>2453</v>
      </c>
      <c r="BC39" s="311">
        <f t="shared" si="24"/>
        <v>1.3779661016949152</v>
      </c>
      <c r="BE39" s="292">
        <v>33</v>
      </c>
      <c r="BF39" s="289">
        <f t="shared" si="53"/>
        <v>8630</v>
      </c>
      <c r="BG39" s="289">
        <f t="shared" si="25"/>
        <v>9493</v>
      </c>
      <c r="BH39" s="297">
        <v>6050</v>
      </c>
      <c r="BI39" s="297">
        <f t="shared" si="26"/>
        <v>3443</v>
      </c>
      <c r="BJ39" s="302">
        <f t="shared" si="27"/>
        <v>1.5690909090909091</v>
      </c>
      <c r="BK39" s="306">
        <v>6630</v>
      </c>
      <c r="BL39" s="297">
        <f t="shared" si="28"/>
        <v>2863</v>
      </c>
      <c r="BM39" s="311">
        <f t="shared" si="29"/>
        <v>1.4318250377073907</v>
      </c>
      <c r="BO39" s="292">
        <v>33</v>
      </c>
      <c r="BP39" s="289">
        <f t="shared" si="54"/>
        <v>9630</v>
      </c>
      <c r="BQ39" s="289">
        <f t="shared" si="30"/>
        <v>10593</v>
      </c>
      <c r="BR39" s="297">
        <v>6430</v>
      </c>
      <c r="BS39" s="297">
        <f t="shared" si="31"/>
        <v>4163</v>
      </c>
      <c r="BT39" s="302">
        <f t="shared" si="32"/>
        <v>1.6474339035769829</v>
      </c>
      <c r="BU39" s="306">
        <v>7010</v>
      </c>
      <c r="BV39" s="297">
        <f t="shared" si="33"/>
        <v>3583</v>
      </c>
      <c r="BW39" s="311">
        <f t="shared" si="34"/>
        <v>1.5111269614835949</v>
      </c>
      <c r="BY39" s="292">
        <v>33</v>
      </c>
      <c r="BZ39" s="289">
        <f t="shared" si="55"/>
        <v>10630</v>
      </c>
      <c r="CA39" s="289">
        <f t="shared" si="35"/>
        <v>11693.000000000002</v>
      </c>
      <c r="CB39" s="297">
        <v>6660</v>
      </c>
      <c r="CC39" s="297">
        <f t="shared" si="36"/>
        <v>5033.0000000000018</v>
      </c>
      <c r="CD39" s="302">
        <f t="shared" si="37"/>
        <v>1.7557057057057059</v>
      </c>
      <c r="CE39" s="306">
        <v>7240</v>
      </c>
      <c r="CF39" s="297">
        <f t="shared" si="38"/>
        <v>4453.0000000000018</v>
      </c>
      <c r="CG39" s="311">
        <f t="shared" si="39"/>
        <v>1.6150552486187848</v>
      </c>
    </row>
    <row r="40" spans="2:85">
      <c r="B40" s="278" t="s">
        <v>147</v>
      </c>
      <c r="C40" s="280">
        <v>200</v>
      </c>
      <c r="E40" s="289">
        <f>計算票!G41</f>
        <v>6980</v>
      </c>
      <c r="G40" s="292">
        <v>34</v>
      </c>
      <c r="H40" s="289">
        <f t="shared" si="48"/>
        <v>6640</v>
      </c>
      <c r="I40" s="289">
        <f t="shared" si="0"/>
        <v>7304.0000000000009</v>
      </c>
      <c r="J40" s="297">
        <v>5750</v>
      </c>
      <c r="K40" s="297">
        <f t="shared" si="1"/>
        <v>1554.0000000000009</v>
      </c>
      <c r="L40" s="302">
        <f t="shared" si="2"/>
        <v>1.2702608695652176</v>
      </c>
      <c r="M40" s="306">
        <v>6340</v>
      </c>
      <c r="N40" s="297">
        <f t="shared" si="3"/>
        <v>964.00000000000091</v>
      </c>
      <c r="O40" s="311">
        <f t="shared" si="4"/>
        <v>1.1520504731861201</v>
      </c>
      <c r="Q40" s="292">
        <v>34</v>
      </c>
      <c r="R40" s="289">
        <f t="shared" si="49"/>
        <v>6640</v>
      </c>
      <c r="S40" s="289">
        <f t="shared" si="5"/>
        <v>7304.0000000000009</v>
      </c>
      <c r="T40" s="297">
        <v>5760</v>
      </c>
      <c r="U40" s="297">
        <f t="shared" si="6"/>
        <v>1544.0000000000009</v>
      </c>
      <c r="V40" s="302">
        <f t="shared" si="7"/>
        <v>1.2680555555555557</v>
      </c>
      <c r="W40" s="306">
        <v>6350</v>
      </c>
      <c r="X40" s="297">
        <f t="shared" si="8"/>
        <v>954.00000000000091</v>
      </c>
      <c r="Y40" s="311">
        <f t="shared" si="9"/>
        <v>1.150236220472441</v>
      </c>
      <c r="AA40" s="292">
        <v>34</v>
      </c>
      <c r="AB40" s="289">
        <f t="shared" si="50"/>
        <v>7340</v>
      </c>
      <c r="AC40" s="289">
        <f t="shared" si="10"/>
        <v>8074.0000000000009</v>
      </c>
      <c r="AD40" s="297">
        <v>6030</v>
      </c>
      <c r="AE40" s="297">
        <f t="shared" si="11"/>
        <v>2044.0000000000009</v>
      </c>
      <c r="AF40" s="302">
        <f t="shared" si="12"/>
        <v>1.3389718076285242</v>
      </c>
      <c r="AG40" s="306">
        <v>6630</v>
      </c>
      <c r="AH40" s="297">
        <f t="shared" si="13"/>
        <v>1444.0000000000009</v>
      </c>
      <c r="AI40" s="311">
        <f t="shared" si="14"/>
        <v>1.2177978883861238</v>
      </c>
      <c r="AK40" s="292">
        <v>34</v>
      </c>
      <c r="AL40" s="289">
        <f t="shared" si="51"/>
        <v>7840</v>
      </c>
      <c r="AM40" s="289">
        <f t="shared" si="15"/>
        <v>8624</v>
      </c>
      <c r="AN40" s="297">
        <v>6080</v>
      </c>
      <c r="AO40" s="297">
        <f t="shared" si="16"/>
        <v>2544</v>
      </c>
      <c r="AP40" s="302">
        <f t="shared" si="17"/>
        <v>1.418421052631579</v>
      </c>
      <c r="AQ40" s="306">
        <v>6670</v>
      </c>
      <c r="AR40" s="297">
        <f t="shared" si="18"/>
        <v>1954</v>
      </c>
      <c r="AS40" s="311">
        <f t="shared" si="19"/>
        <v>1.2929535232383809</v>
      </c>
      <c r="AU40" s="292">
        <v>34</v>
      </c>
      <c r="AV40" s="289">
        <f t="shared" si="52"/>
        <v>8340</v>
      </c>
      <c r="AW40" s="289">
        <f t="shared" si="20"/>
        <v>9174</v>
      </c>
      <c r="AX40" s="297">
        <v>6100</v>
      </c>
      <c r="AY40" s="297">
        <f t="shared" si="21"/>
        <v>3074</v>
      </c>
      <c r="AZ40" s="302">
        <f t="shared" si="22"/>
        <v>1.5039344262295082</v>
      </c>
      <c r="BA40" s="306">
        <v>6690</v>
      </c>
      <c r="BB40" s="297">
        <f t="shared" si="23"/>
        <v>2484</v>
      </c>
      <c r="BC40" s="311">
        <f t="shared" si="24"/>
        <v>1.3713004484304934</v>
      </c>
      <c r="BE40" s="292">
        <v>34</v>
      </c>
      <c r="BF40" s="289">
        <f t="shared" si="53"/>
        <v>8840</v>
      </c>
      <c r="BG40" s="289">
        <f t="shared" si="25"/>
        <v>9724</v>
      </c>
      <c r="BH40" s="297">
        <v>6240</v>
      </c>
      <c r="BI40" s="297">
        <f t="shared" si="26"/>
        <v>3484</v>
      </c>
      <c r="BJ40" s="302">
        <f t="shared" si="27"/>
        <v>1.5583333333333333</v>
      </c>
      <c r="BK40" s="306">
        <v>6840</v>
      </c>
      <c r="BL40" s="297">
        <f t="shared" si="28"/>
        <v>2884</v>
      </c>
      <c r="BM40" s="311">
        <f t="shared" si="29"/>
        <v>1.4216374269005847</v>
      </c>
      <c r="BO40" s="292">
        <v>34</v>
      </c>
      <c r="BP40" s="289">
        <f t="shared" si="54"/>
        <v>9840</v>
      </c>
      <c r="BQ40" s="289">
        <f t="shared" si="30"/>
        <v>10824</v>
      </c>
      <c r="BR40" s="297">
        <v>6630</v>
      </c>
      <c r="BS40" s="297">
        <f t="shared" si="31"/>
        <v>4194</v>
      </c>
      <c r="BT40" s="302">
        <f t="shared" si="32"/>
        <v>1.632579185520362</v>
      </c>
      <c r="BU40" s="306">
        <v>7220</v>
      </c>
      <c r="BV40" s="297">
        <f t="shared" si="33"/>
        <v>3604</v>
      </c>
      <c r="BW40" s="311">
        <f t="shared" si="34"/>
        <v>1.4991689750692521</v>
      </c>
      <c r="BY40" s="292">
        <v>34</v>
      </c>
      <c r="BZ40" s="289">
        <f t="shared" si="55"/>
        <v>10840</v>
      </c>
      <c r="CA40" s="289">
        <f t="shared" si="35"/>
        <v>11924.000000000002</v>
      </c>
      <c r="CB40" s="297">
        <v>6860</v>
      </c>
      <c r="CC40" s="297">
        <f t="shared" si="36"/>
        <v>5064.0000000000018</v>
      </c>
      <c r="CD40" s="302">
        <f t="shared" si="37"/>
        <v>1.7381924198250731</v>
      </c>
      <c r="CE40" s="306">
        <v>7450</v>
      </c>
      <c r="CF40" s="297">
        <f t="shared" si="38"/>
        <v>4474.0000000000018</v>
      </c>
      <c r="CG40" s="311">
        <f t="shared" si="39"/>
        <v>1.6005369127516782</v>
      </c>
    </row>
    <row r="41" spans="2:85">
      <c r="B41" s="278" t="s">
        <v>248</v>
      </c>
      <c r="C41" s="280">
        <v>220</v>
      </c>
      <c r="E41" s="289">
        <f>計算票!G42</f>
        <v>7200</v>
      </c>
      <c r="G41" s="292">
        <v>35</v>
      </c>
      <c r="H41" s="289">
        <f t="shared" si="48"/>
        <v>6850</v>
      </c>
      <c r="I41" s="289">
        <f t="shared" si="0"/>
        <v>7535.0000000000009</v>
      </c>
      <c r="J41" s="297">
        <v>5940</v>
      </c>
      <c r="K41" s="297">
        <f t="shared" si="1"/>
        <v>1595.0000000000009</v>
      </c>
      <c r="L41" s="302">
        <f t="shared" si="2"/>
        <v>1.2685185185185186</v>
      </c>
      <c r="M41" s="306">
        <v>6540</v>
      </c>
      <c r="N41" s="297">
        <f t="shared" si="3"/>
        <v>995.00000000000091</v>
      </c>
      <c r="O41" s="311">
        <f t="shared" si="4"/>
        <v>1.1521406727828747</v>
      </c>
      <c r="Q41" s="292">
        <v>35</v>
      </c>
      <c r="R41" s="289">
        <f t="shared" si="49"/>
        <v>6850</v>
      </c>
      <c r="S41" s="289">
        <f t="shared" si="5"/>
        <v>7535.0000000000009</v>
      </c>
      <c r="T41" s="297">
        <v>5950</v>
      </c>
      <c r="U41" s="297">
        <f t="shared" si="6"/>
        <v>1585.0000000000009</v>
      </c>
      <c r="V41" s="302">
        <f t="shared" si="7"/>
        <v>1.2663865546218489</v>
      </c>
      <c r="W41" s="306">
        <v>6550</v>
      </c>
      <c r="X41" s="297">
        <f t="shared" si="8"/>
        <v>985.00000000000091</v>
      </c>
      <c r="Y41" s="311">
        <f t="shared" si="9"/>
        <v>1.1503816793893131</v>
      </c>
      <c r="AA41" s="292">
        <v>35</v>
      </c>
      <c r="AB41" s="289">
        <f t="shared" si="50"/>
        <v>7550</v>
      </c>
      <c r="AC41" s="289">
        <f t="shared" si="10"/>
        <v>8305</v>
      </c>
      <c r="AD41" s="297">
        <v>6230</v>
      </c>
      <c r="AE41" s="297">
        <f t="shared" si="11"/>
        <v>2075</v>
      </c>
      <c r="AF41" s="302">
        <f t="shared" si="12"/>
        <v>1.3330658105939004</v>
      </c>
      <c r="AG41" s="306">
        <v>6840</v>
      </c>
      <c r="AH41" s="297">
        <f t="shared" si="13"/>
        <v>1465</v>
      </c>
      <c r="AI41" s="311">
        <f t="shared" si="14"/>
        <v>1.2141812865497077</v>
      </c>
      <c r="AK41" s="292">
        <v>35</v>
      </c>
      <c r="AL41" s="289">
        <f t="shared" si="51"/>
        <v>8050</v>
      </c>
      <c r="AM41" s="289">
        <f t="shared" si="15"/>
        <v>8855</v>
      </c>
      <c r="AN41" s="297">
        <v>6280</v>
      </c>
      <c r="AO41" s="297">
        <f t="shared" si="16"/>
        <v>2575</v>
      </c>
      <c r="AP41" s="302">
        <f t="shared" si="17"/>
        <v>1.4100318471337581</v>
      </c>
      <c r="AQ41" s="306">
        <v>6880</v>
      </c>
      <c r="AR41" s="297">
        <f t="shared" si="18"/>
        <v>1975</v>
      </c>
      <c r="AS41" s="311">
        <f t="shared" si="19"/>
        <v>1.2870639534883721</v>
      </c>
      <c r="AU41" s="292">
        <v>35</v>
      </c>
      <c r="AV41" s="289">
        <f t="shared" si="52"/>
        <v>8550</v>
      </c>
      <c r="AW41" s="289">
        <f t="shared" si="20"/>
        <v>9405</v>
      </c>
      <c r="AX41" s="297">
        <v>6300</v>
      </c>
      <c r="AY41" s="297">
        <f t="shared" si="21"/>
        <v>3105</v>
      </c>
      <c r="AZ41" s="302">
        <f t="shared" si="22"/>
        <v>1.4928571428571429</v>
      </c>
      <c r="BA41" s="306">
        <v>6900</v>
      </c>
      <c r="BB41" s="297">
        <f t="shared" si="23"/>
        <v>2505</v>
      </c>
      <c r="BC41" s="311">
        <f t="shared" si="24"/>
        <v>1.3630434782608696</v>
      </c>
      <c r="BE41" s="292">
        <v>35</v>
      </c>
      <c r="BF41" s="289">
        <f t="shared" si="53"/>
        <v>9050</v>
      </c>
      <c r="BG41" s="289">
        <f t="shared" si="25"/>
        <v>9955</v>
      </c>
      <c r="BH41" s="297">
        <v>6440</v>
      </c>
      <c r="BI41" s="297">
        <f t="shared" si="26"/>
        <v>3515</v>
      </c>
      <c r="BJ41" s="302">
        <f t="shared" si="27"/>
        <v>1.545807453416149</v>
      </c>
      <c r="BK41" s="306">
        <v>7050</v>
      </c>
      <c r="BL41" s="297">
        <f t="shared" si="28"/>
        <v>2905</v>
      </c>
      <c r="BM41" s="311">
        <f t="shared" si="29"/>
        <v>1.4120567375886526</v>
      </c>
      <c r="BO41" s="292">
        <v>35</v>
      </c>
      <c r="BP41" s="289">
        <f t="shared" si="54"/>
        <v>10050</v>
      </c>
      <c r="BQ41" s="289">
        <f t="shared" si="30"/>
        <v>11055</v>
      </c>
      <c r="BR41" s="297">
        <v>6830</v>
      </c>
      <c r="BS41" s="297">
        <f t="shared" si="31"/>
        <v>4225</v>
      </c>
      <c r="BT41" s="302">
        <f t="shared" si="32"/>
        <v>1.6185944363103952</v>
      </c>
      <c r="BU41" s="306">
        <v>7430</v>
      </c>
      <c r="BV41" s="297">
        <f t="shared" si="33"/>
        <v>3625</v>
      </c>
      <c r="BW41" s="311">
        <f t="shared" si="34"/>
        <v>1.4878869448183041</v>
      </c>
      <c r="BY41" s="292">
        <v>35</v>
      </c>
      <c r="BZ41" s="289">
        <f t="shared" si="55"/>
        <v>11050</v>
      </c>
      <c r="CA41" s="289">
        <f t="shared" si="35"/>
        <v>12155.000000000002</v>
      </c>
      <c r="CB41" s="297">
        <v>7060</v>
      </c>
      <c r="CC41" s="297">
        <f t="shared" si="36"/>
        <v>5095.0000000000018</v>
      </c>
      <c r="CD41" s="302">
        <f t="shared" si="37"/>
        <v>1.7216713881019832</v>
      </c>
      <c r="CE41" s="306">
        <v>7660</v>
      </c>
      <c r="CF41" s="297">
        <f t="shared" si="38"/>
        <v>4495.0000000000018</v>
      </c>
      <c r="CG41" s="311">
        <f t="shared" si="39"/>
        <v>1.5868146214099219</v>
      </c>
    </row>
    <row r="42" spans="2:85">
      <c r="E42" s="289">
        <f>計算票!G43</f>
        <v>7420</v>
      </c>
      <c r="G42" s="292">
        <v>36</v>
      </c>
      <c r="H42" s="289">
        <f t="shared" si="48"/>
        <v>7060</v>
      </c>
      <c r="I42" s="289">
        <f t="shared" si="0"/>
        <v>7766.0000000000009</v>
      </c>
      <c r="J42" s="297">
        <v>6120</v>
      </c>
      <c r="K42" s="297">
        <f t="shared" si="1"/>
        <v>1646.0000000000009</v>
      </c>
      <c r="L42" s="302">
        <f t="shared" si="2"/>
        <v>1.2689542483660132</v>
      </c>
      <c r="M42" s="306">
        <v>6740</v>
      </c>
      <c r="N42" s="297">
        <f t="shared" si="3"/>
        <v>1026.0000000000009</v>
      </c>
      <c r="O42" s="311">
        <f t="shared" si="4"/>
        <v>1.1522255192878339</v>
      </c>
      <c r="Q42" s="292">
        <v>36</v>
      </c>
      <c r="R42" s="289">
        <f t="shared" si="49"/>
        <v>7060</v>
      </c>
      <c r="S42" s="289">
        <f t="shared" si="5"/>
        <v>7766.0000000000009</v>
      </c>
      <c r="T42" s="297">
        <v>6130</v>
      </c>
      <c r="U42" s="297">
        <f t="shared" si="6"/>
        <v>1636.0000000000009</v>
      </c>
      <c r="V42" s="302">
        <f t="shared" si="7"/>
        <v>1.2668841761827081</v>
      </c>
      <c r="W42" s="306">
        <v>6750</v>
      </c>
      <c r="X42" s="297">
        <f t="shared" si="8"/>
        <v>1016.0000000000009</v>
      </c>
      <c r="Y42" s="311">
        <f t="shared" si="9"/>
        <v>1.1505185185185187</v>
      </c>
      <c r="AA42" s="292">
        <v>36</v>
      </c>
      <c r="AB42" s="289">
        <f t="shared" si="50"/>
        <v>7760</v>
      </c>
      <c r="AC42" s="289">
        <f t="shared" si="10"/>
        <v>8536</v>
      </c>
      <c r="AD42" s="297">
        <v>6430</v>
      </c>
      <c r="AE42" s="297">
        <f t="shared" si="11"/>
        <v>2106</v>
      </c>
      <c r="AF42" s="302">
        <f t="shared" si="12"/>
        <v>1.3275272161741836</v>
      </c>
      <c r="AG42" s="306">
        <v>7050</v>
      </c>
      <c r="AH42" s="297">
        <f t="shared" si="13"/>
        <v>1486</v>
      </c>
      <c r="AI42" s="311">
        <f t="shared" si="14"/>
        <v>1.2107801418439716</v>
      </c>
      <c r="AK42" s="292">
        <v>36</v>
      </c>
      <c r="AL42" s="289">
        <f t="shared" si="51"/>
        <v>8260</v>
      </c>
      <c r="AM42" s="289">
        <f t="shared" si="15"/>
        <v>9086</v>
      </c>
      <c r="AN42" s="297">
        <v>6470</v>
      </c>
      <c r="AO42" s="297">
        <f t="shared" si="16"/>
        <v>2616</v>
      </c>
      <c r="AP42" s="302">
        <f t="shared" si="17"/>
        <v>1.4043276661514683</v>
      </c>
      <c r="AQ42" s="306">
        <v>7090</v>
      </c>
      <c r="AR42" s="297">
        <f t="shared" si="18"/>
        <v>1996</v>
      </c>
      <c r="AS42" s="311">
        <f t="shared" si="19"/>
        <v>1.2815232722143866</v>
      </c>
      <c r="AU42" s="292">
        <v>36</v>
      </c>
      <c r="AV42" s="289">
        <f t="shared" si="52"/>
        <v>8760</v>
      </c>
      <c r="AW42" s="289">
        <f t="shared" si="20"/>
        <v>9636</v>
      </c>
      <c r="AX42" s="297">
        <v>6500</v>
      </c>
      <c r="AY42" s="297">
        <f t="shared" si="21"/>
        <v>3136</v>
      </c>
      <c r="AZ42" s="302">
        <f t="shared" si="22"/>
        <v>1.4824615384615385</v>
      </c>
      <c r="BA42" s="306">
        <v>7110</v>
      </c>
      <c r="BB42" s="297">
        <f t="shared" si="23"/>
        <v>2526</v>
      </c>
      <c r="BC42" s="311">
        <f t="shared" si="24"/>
        <v>1.3552742616033755</v>
      </c>
      <c r="BE42" s="292">
        <v>36</v>
      </c>
      <c r="BF42" s="289">
        <f t="shared" si="53"/>
        <v>9260</v>
      </c>
      <c r="BG42" s="289">
        <f t="shared" si="25"/>
        <v>10186</v>
      </c>
      <c r="BH42" s="297">
        <v>6640</v>
      </c>
      <c r="BI42" s="297">
        <f t="shared" si="26"/>
        <v>3546</v>
      </c>
      <c r="BJ42" s="302">
        <f t="shared" si="27"/>
        <v>1.5340361445783133</v>
      </c>
      <c r="BK42" s="306">
        <v>7260</v>
      </c>
      <c r="BL42" s="297">
        <f t="shared" si="28"/>
        <v>2926</v>
      </c>
      <c r="BM42" s="311">
        <f t="shared" si="29"/>
        <v>1.4030303030303031</v>
      </c>
      <c r="BO42" s="292">
        <v>36</v>
      </c>
      <c r="BP42" s="289">
        <f t="shared" si="54"/>
        <v>10260</v>
      </c>
      <c r="BQ42" s="289">
        <f t="shared" si="30"/>
        <v>11286.000000000002</v>
      </c>
      <c r="BR42" s="297">
        <v>7020</v>
      </c>
      <c r="BS42" s="297">
        <f t="shared" si="31"/>
        <v>4266.0000000000018</v>
      </c>
      <c r="BT42" s="302">
        <f t="shared" si="32"/>
        <v>1.607692307692308</v>
      </c>
      <c r="BU42" s="306">
        <v>7640</v>
      </c>
      <c r="BV42" s="297">
        <f t="shared" si="33"/>
        <v>3646.0000000000018</v>
      </c>
      <c r="BW42" s="311">
        <f t="shared" si="34"/>
        <v>1.4772251308900526</v>
      </c>
      <c r="BY42" s="292">
        <v>36</v>
      </c>
      <c r="BZ42" s="289">
        <f t="shared" si="55"/>
        <v>11260</v>
      </c>
      <c r="CA42" s="289">
        <f t="shared" si="35"/>
        <v>12386.000000000002</v>
      </c>
      <c r="CB42" s="297">
        <v>7260</v>
      </c>
      <c r="CC42" s="297">
        <f t="shared" si="36"/>
        <v>5126.0000000000018</v>
      </c>
      <c r="CD42" s="302">
        <f t="shared" si="37"/>
        <v>1.7060606060606063</v>
      </c>
      <c r="CE42" s="306">
        <v>7870</v>
      </c>
      <c r="CF42" s="297">
        <f t="shared" si="38"/>
        <v>4516.0000000000018</v>
      </c>
      <c r="CG42" s="311">
        <f t="shared" si="39"/>
        <v>1.5738246505717919</v>
      </c>
    </row>
    <row r="43" spans="2:85">
      <c r="E43" s="289">
        <f>計算票!G44</f>
        <v>7640</v>
      </c>
      <c r="G43" s="292">
        <v>37</v>
      </c>
      <c r="H43" s="289">
        <f t="shared" si="48"/>
        <v>7270</v>
      </c>
      <c r="I43" s="289">
        <f t="shared" si="0"/>
        <v>7997.0000000000009</v>
      </c>
      <c r="J43" s="297">
        <v>6310</v>
      </c>
      <c r="K43" s="297">
        <f t="shared" si="1"/>
        <v>1687.0000000000009</v>
      </c>
      <c r="L43" s="302">
        <f t="shared" si="2"/>
        <v>1.2673534072900159</v>
      </c>
      <c r="M43" s="306">
        <v>6940</v>
      </c>
      <c r="N43" s="297">
        <f t="shared" si="3"/>
        <v>1057.0000000000009</v>
      </c>
      <c r="O43" s="311">
        <f t="shared" si="4"/>
        <v>1.1523054755043229</v>
      </c>
      <c r="Q43" s="292">
        <v>37</v>
      </c>
      <c r="R43" s="289">
        <f t="shared" si="49"/>
        <v>7270</v>
      </c>
      <c r="S43" s="289">
        <f t="shared" si="5"/>
        <v>7997.0000000000009</v>
      </c>
      <c r="T43" s="297">
        <v>6320</v>
      </c>
      <c r="U43" s="297">
        <f t="shared" si="6"/>
        <v>1677.0000000000009</v>
      </c>
      <c r="V43" s="302">
        <f t="shared" si="7"/>
        <v>1.265348101265823</v>
      </c>
      <c r="W43" s="306">
        <v>6950</v>
      </c>
      <c r="X43" s="297">
        <f t="shared" si="8"/>
        <v>1047.0000000000009</v>
      </c>
      <c r="Y43" s="311">
        <f t="shared" si="9"/>
        <v>1.1506474820143886</v>
      </c>
      <c r="AA43" s="292">
        <v>37</v>
      </c>
      <c r="AB43" s="289">
        <f t="shared" si="50"/>
        <v>7970</v>
      </c>
      <c r="AC43" s="289">
        <f t="shared" si="10"/>
        <v>8767</v>
      </c>
      <c r="AD43" s="297">
        <v>6630</v>
      </c>
      <c r="AE43" s="297">
        <f t="shared" si="11"/>
        <v>2137</v>
      </c>
      <c r="AF43" s="302">
        <f t="shared" si="12"/>
        <v>1.3223227752639517</v>
      </c>
      <c r="AG43" s="306">
        <v>7260</v>
      </c>
      <c r="AH43" s="297">
        <f t="shared" si="13"/>
        <v>1507</v>
      </c>
      <c r="AI43" s="311">
        <f t="shared" si="14"/>
        <v>1.2075757575757575</v>
      </c>
      <c r="AK43" s="292">
        <v>37</v>
      </c>
      <c r="AL43" s="289">
        <f t="shared" si="51"/>
        <v>8470</v>
      </c>
      <c r="AM43" s="289">
        <f t="shared" si="15"/>
        <v>9317</v>
      </c>
      <c r="AN43" s="297">
        <v>6670</v>
      </c>
      <c r="AO43" s="297">
        <f t="shared" si="16"/>
        <v>2647</v>
      </c>
      <c r="AP43" s="302">
        <f t="shared" si="17"/>
        <v>1.3968515742128935</v>
      </c>
      <c r="AQ43" s="306">
        <v>7300</v>
      </c>
      <c r="AR43" s="297">
        <f t="shared" si="18"/>
        <v>2017</v>
      </c>
      <c r="AS43" s="311">
        <f t="shared" si="19"/>
        <v>1.2763013698630137</v>
      </c>
      <c r="AU43" s="292">
        <v>37</v>
      </c>
      <c r="AV43" s="289">
        <f t="shared" si="52"/>
        <v>8970</v>
      </c>
      <c r="AW43" s="289">
        <f t="shared" si="20"/>
        <v>9867</v>
      </c>
      <c r="AX43" s="297">
        <v>6690</v>
      </c>
      <c r="AY43" s="297">
        <f t="shared" si="21"/>
        <v>3177</v>
      </c>
      <c r="AZ43" s="302">
        <f t="shared" si="22"/>
        <v>1.4748878923766817</v>
      </c>
      <c r="BA43" s="306">
        <v>7320</v>
      </c>
      <c r="BB43" s="297">
        <f t="shared" si="23"/>
        <v>2547</v>
      </c>
      <c r="BC43" s="311">
        <f t="shared" si="24"/>
        <v>1.347950819672131</v>
      </c>
      <c r="BE43" s="292">
        <v>37</v>
      </c>
      <c r="BF43" s="289">
        <f t="shared" si="53"/>
        <v>9470</v>
      </c>
      <c r="BG43" s="289">
        <f t="shared" si="25"/>
        <v>10417</v>
      </c>
      <c r="BH43" s="297">
        <v>6840</v>
      </c>
      <c r="BI43" s="297">
        <f t="shared" si="26"/>
        <v>3577</v>
      </c>
      <c r="BJ43" s="302">
        <f t="shared" si="27"/>
        <v>1.5229532163742689</v>
      </c>
      <c r="BK43" s="306">
        <v>7460</v>
      </c>
      <c r="BL43" s="297">
        <f t="shared" si="28"/>
        <v>2957</v>
      </c>
      <c r="BM43" s="311">
        <f t="shared" si="29"/>
        <v>1.3963806970509383</v>
      </c>
      <c r="BO43" s="292">
        <v>37</v>
      </c>
      <c r="BP43" s="289">
        <f t="shared" si="54"/>
        <v>10470</v>
      </c>
      <c r="BQ43" s="289">
        <f t="shared" si="30"/>
        <v>11517.000000000002</v>
      </c>
      <c r="BR43" s="297">
        <v>7220</v>
      </c>
      <c r="BS43" s="297">
        <f t="shared" si="31"/>
        <v>4297.0000000000018</v>
      </c>
      <c r="BT43" s="302">
        <f t="shared" si="32"/>
        <v>1.5951523545706374</v>
      </c>
      <c r="BU43" s="306">
        <v>7850</v>
      </c>
      <c r="BV43" s="297">
        <f t="shared" si="33"/>
        <v>3667.0000000000018</v>
      </c>
      <c r="BW43" s="311">
        <f t="shared" si="34"/>
        <v>1.4671337579617836</v>
      </c>
      <c r="BY43" s="292">
        <v>37</v>
      </c>
      <c r="BZ43" s="289">
        <f t="shared" si="55"/>
        <v>11470</v>
      </c>
      <c r="CA43" s="289">
        <f t="shared" si="35"/>
        <v>12617.000000000002</v>
      </c>
      <c r="CB43" s="297">
        <v>7450</v>
      </c>
      <c r="CC43" s="297">
        <f t="shared" si="36"/>
        <v>5167.0000000000018</v>
      </c>
      <c r="CD43" s="302">
        <f t="shared" si="37"/>
        <v>1.693557046979866</v>
      </c>
      <c r="CE43" s="306">
        <v>8080</v>
      </c>
      <c r="CF43" s="297">
        <f t="shared" si="38"/>
        <v>4537.0000000000018</v>
      </c>
      <c r="CG43" s="311">
        <f t="shared" si="39"/>
        <v>1.5615099009900992</v>
      </c>
    </row>
    <row r="44" spans="2:85">
      <c r="E44" s="289">
        <f>計算票!G45</f>
        <v>7860</v>
      </c>
      <c r="G44" s="292">
        <v>38</v>
      </c>
      <c r="H44" s="289">
        <f t="shared" si="48"/>
        <v>7480</v>
      </c>
      <c r="I44" s="289">
        <f t="shared" si="0"/>
        <v>8228</v>
      </c>
      <c r="J44" s="297">
        <v>6500</v>
      </c>
      <c r="K44" s="297">
        <f t="shared" si="1"/>
        <v>1728</v>
      </c>
      <c r="L44" s="302">
        <f t="shared" si="2"/>
        <v>1.2658461538461538</v>
      </c>
      <c r="M44" s="306">
        <v>7130</v>
      </c>
      <c r="N44" s="297">
        <f t="shared" si="3"/>
        <v>1098</v>
      </c>
      <c r="O44" s="311">
        <f t="shared" si="4"/>
        <v>1.1539971949509116</v>
      </c>
      <c r="Q44" s="292">
        <v>38</v>
      </c>
      <c r="R44" s="289">
        <f t="shared" si="49"/>
        <v>7480</v>
      </c>
      <c r="S44" s="289">
        <f t="shared" si="5"/>
        <v>8228</v>
      </c>
      <c r="T44" s="297">
        <v>6510</v>
      </c>
      <c r="U44" s="297">
        <f t="shared" si="6"/>
        <v>1718</v>
      </c>
      <c r="V44" s="302">
        <f t="shared" si="7"/>
        <v>1.2639016897081414</v>
      </c>
      <c r="W44" s="306">
        <v>7150</v>
      </c>
      <c r="X44" s="297">
        <f t="shared" si="8"/>
        <v>1078</v>
      </c>
      <c r="Y44" s="311">
        <f t="shared" si="9"/>
        <v>1.1507692307692308</v>
      </c>
      <c r="AA44" s="292">
        <v>38</v>
      </c>
      <c r="AB44" s="289">
        <f t="shared" si="50"/>
        <v>8180</v>
      </c>
      <c r="AC44" s="289">
        <f t="shared" si="10"/>
        <v>8998</v>
      </c>
      <c r="AD44" s="297">
        <v>6830</v>
      </c>
      <c r="AE44" s="297">
        <f t="shared" si="11"/>
        <v>2168</v>
      </c>
      <c r="AF44" s="302">
        <f t="shared" si="12"/>
        <v>1.3174231332357247</v>
      </c>
      <c r="AG44" s="306">
        <v>7460</v>
      </c>
      <c r="AH44" s="297">
        <f t="shared" si="13"/>
        <v>1538</v>
      </c>
      <c r="AI44" s="311">
        <f t="shared" si="14"/>
        <v>1.2061662198391421</v>
      </c>
      <c r="AK44" s="292">
        <v>38</v>
      </c>
      <c r="AL44" s="289">
        <f t="shared" si="51"/>
        <v>8680</v>
      </c>
      <c r="AM44" s="289">
        <f t="shared" si="15"/>
        <v>9548</v>
      </c>
      <c r="AN44" s="297">
        <v>6870</v>
      </c>
      <c r="AO44" s="297">
        <f t="shared" si="16"/>
        <v>2678</v>
      </c>
      <c r="AP44" s="302">
        <f t="shared" si="17"/>
        <v>1.3898107714701602</v>
      </c>
      <c r="AQ44" s="306">
        <v>7510</v>
      </c>
      <c r="AR44" s="297">
        <f t="shared" si="18"/>
        <v>2038</v>
      </c>
      <c r="AS44" s="311">
        <f t="shared" si="19"/>
        <v>1.2713715046604528</v>
      </c>
      <c r="AU44" s="292">
        <v>38</v>
      </c>
      <c r="AV44" s="289">
        <f t="shared" si="52"/>
        <v>9180</v>
      </c>
      <c r="AW44" s="289">
        <f t="shared" si="20"/>
        <v>10098</v>
      </c>
      <c r="AX44" s="297">
        <v>6890</v>
      </c>
      <c r="AY44" s="297">
        <f t="shared" si="21"/>
        <v>3208</v>
      </c>
      <c r="AZ44" s="302">
        <f t="shared" si="22"/>
        <v>1.4656023222060959</v>
      </c>
      <c r="BA44" s="306">
        <v>7530</v>
      </c>
      <c r="BB44" s="297">
        <f t="shared" si="23"/>
        <v>2568</v>
      </c>
      <c r="BC44" s="311">
        <f t="shared" si="24"/>
        <v>1.3410358565737053</v>
      </c>
      <c r="BE44" s="292">
        <v>38</v>
      </c>
      <c r="BF44" s="289">
        <f t="shared" si="53"/>
        <v>9680</v>
      </c>
      <c r="BG44" s="289">
        <f t="shared" si="25"/>
        <v>10648</v>
      </c>
      <c r="BH44" s="297">
        <v>7040</v>
      </c>
      <c r="BI44" s="297">
        <f t="shared" si="26"/>
        <v>3608</v>
      </c>
      <c r="BJ44" s="302">
        <f t="shared" si="27"/>
        <v>1.5125</v>
      </c>
      <c r="BK44" s="306">
        <v>7670</v>
      </c>
      <c r="BL44" s="297">
        <f t="shared" si="28"/>
        <v>2978</v>
      </c>
      <c r="BM44" s="311">
        <f t="shared" si="29"/>
        <v>1.3882659713168188</v>
      </c>
      <c r="BO44" s="292">
        <v>38</v>
      </c>
      <c r="BP44" s="289">
        <f t="shared" si="54"/>
        <v>10680</v>
      </c>
      <c r="BQ44" s="289">
        <f t="shared" si="30"/>
        <v>11748.000000000002</v>
      </c>
      <c r="BR44" s="297">
        <v>7420</v>
      </c>
      <c r="BS44" s="297">
        <f t="shared" si="31"/>
        <v>4328.0000000000018</v>
      </c>
      <c r="BT44" s="302">
        <f t="shared" si="32"/>
        <v>1.5832884097035043</v>
      </c>
      <c r="BU44" s="306">
        <v>8060</v>
      </c>
      <c r="BV44" s="297">
        <f t="shared" si="33"/>
        <v>3688.0000000000018</v>
      </c>
      <c r="BW44" s="311">
        <f t="shared" si="34"/>
        <v>1.4575682382133996</v>
      </c>
      <c r="BY44" s="292">
        <v>38</v>
      </c>
      <c r="BZ44" s="289">
        <f t="shared" si="55"/>
        <v>11680</v>
      </c>
      <c r="CA44" s="289">
        <f t="shared" si="35"/>
        <v>12848.000000000002</v>
      </c>
      <c r="CB44" s="297">
        <v>7650</v>
      </c>
      <c r="CC44" s="297">
        <f t="shared" si="36"/>
        <v>5198.0000000000018</v>
      </c>
      <c r="CD44" s="302">
        <f t="shared" si="37"/>
        <v>1.6794771241830069</v>
      </c>
      <c r="CE44" s="306">
        <v>8290</v>
      </c>
      <c r="CF44" s="297">
        <f t="shared" si="38"/>
        <v>4558.0000000000018</v>
      </c>
      <c r="CG44" s="311">
        <f t="shared" si="39"/>
        <v>1.5498190591073584</v>
      </c>
    </row>
    <row r="45" spans="2:85">
      <c r="E45" s="289">
        <f>計算票!G46</f>
        <v>8080</v>
      </c>
      <c r="G45" s="292">
        <v>39</v>
      </c>
      <c r="H45" s="289">
        <f t="shared" si="48"/>
        <v>7690</v>
      </c>
      <c r="I45" s="289">
        <f t="shared" si="0"/>
        <v>8459</v>
      </c>
      <c r="J45" s="297">
        <v>6680</v>
      </c>
      <c r="K45" s="297">
        <f t="shared" si="1"/>
        <v>1779</v>
      </c>
      <c r="L45" s="302">
        <f t="shared" si="2"/>
        <v>1.266317365269461</v>
      </c>
      <c r="M45" s="306">
        <v>7330</v>
      </c>
      <c r="N45" s="297">
        <f t="shared" si="3"/>
        <v>1129</v>
      </c>
      <c r="O45" s="311">
        <f t="shared" si="4"/>
        <v>1.1540245566166438</v>
      </c>
      <c r="Q45" s="292">
        <v>39</v>
      </c>
      <c r="R45" s="289">
        <f t="shared" si="49"/>
        <v>7690</v>
      </c>
      <c r="S45" s="289">
        <f t="shared" si="5"/>
        <v>8459</v>
      </c>
      <c r="T45" s="297">
        <v>6690</v>
      </c>
      <c r="U45" s="297">
        <f t="shared" si="6"/>
        <v>1769</v>
      </c>
      <c r="V45" s="302">
        <f t="shared" si="7"/>
        <v>1.264424514200299</v>
      </c>
      <c r="W45" s="306">
        <v>7340</v>
      </c>
      <c r="X45" s="297">
        <f t="shared" si="8"/>
        <v>1119</v>
      </c>
      <c r="Y45" s="311">
        <f t="shared" si="9"/>
        <v>1.1524523160762943</v>
      </c>
      <c r="AA45" s="292">
        <v>39</v>
      </c>
      <c r="AB45" s="289">
        <f t="shared" si="50"/>
        <v>8390</v>
      </c>
      <c r="AC45" s="289">
        <f t="shared" si="10"/>
        <v>9229</v>
      </c>
      <c r="AD45" s="297">
        <v>7020</v>
      </c>
      <c r="AE45" s="297">
        <f t="shared" si="11"/>
        <v>2209</v>
      </c>
      <c r="AF45" s="302">
        <f t="shared" si="12"/>
        <v>1.3146723646723646</v>
      </c>
      <c r="AG45" s="306">
        <v>7670</v>
      </c>
      <c r="AH45" s="297">
        <f t="shared" si="13"/>
        <v>1559</v>
      </c>
      <c r="AI45" s="311">
        <f t="shared" si="14"/>
        <v>1.2032594524119948</v>
      </c>
      <c r="AK45" s="292">
        <v>39</v>
      </c>
      <c r="AL45" s="289">
        <f t="shared" si="51"/>
        <v>8890</v>
      </c>
      <c r="AM45" s="289">
        <f t="shared" si="15"/>
        <v>9779</v>
      </c>
      <c r="AN45" s="297">
        <v>7070</v>
      </c>
      <c r="AO45" s="297">
        <f t="shared" si="16"/>
        <v>2709</v>
      </c>
      <c r="AP45" s="302">
        <f t="shared" si="17"/>
        <v>1.3831683168316831</v>
      </c>
      <c r="AQ45" s="306">
        <v>7720</v>
      </c>
      <c r="AR45" s="297">
        <f t="shared" si="18"/>
        <v>2059</v>
      </c>
      <c r="AS45" s="311">
        <f t="shared" si="19"/>
        <v>1.2667098445595855</v>
      </c>
      <c r="AU45" s="292">
        <v>39</v>
      </c>
      <c r="AV45" s="289">
        <f t="shared" si="52"/>
        <v>9390</v>
      </c>
      <c r="AW45" s="289">
        <f t="shared" si="20"/>
        <v>10329</v>
      </c>
      <c r="AX45" s="297">
        <v>7090</v>
      </c>
      <c r="AY45" s="297">
        <f t="shared" si="21"/>
        <v>3239</v>
      </c>
      <c r="AZ45" s="302">
        <f t="shared" si="22"/>
        <v>1.4568406205923836</v>
      </c>
      <c r="BA45" s="306">
        <v>7740</v>
      </c>
      <c r="BB45" s="297">
        <f t="shared" si="23"/>
        <v>2589</v>
      </c>
      <c r="BC45" s="311">
        <f t="shared" si="24"/>
        <v>1.3344961240310078</v>
      </c>
      <c r="BE45" s="292">
        <v>39</v>
      </c>
      <c r="BF45" s="289">
        <f t="shared" si="53"/>
        <v>9890</v>
      </c>
      <c r="BG45" s="289">
        <f t="shared" si="25"/>
        <v>10879</v>
      </c>
      <c r="BH45" s="297">
        <v>7230</v>
      </c>
      <c r="BI45" s="297">
        <f t="shared" si="26"/>
        <v>3649</v>
      </c>
      <c r="BJ45" s="302">
        <f t="shared" si="27"/>
        <v>1.5047026279391424</v>
      </c>
      <c r="BK45" s="306">
        <v>7880</v>
      </c>
      <c r="BL45" s="297">
        <f t="shared" si="28"/>
        <v>2999</v>
      </c>
      <c r="BM45" s="311">
        <f t="shared" si="29"/>
        <v>1.3805837563451777</v>
      </c>
      <c r="BO45" s="292">
        <v>39</v>
      </c>
      <c r="BP45" s="289">
        <f t="shared" si="54"/>
        <v>10890</v>
      </c>
      <c r="BQ45" s="289">
        <f t="shared" si="30"/>
        <v>11979.000000000002</v>
      </c>
      <c r="BR45" s="297">
        <v>7620</v>
      </c>
      <c r="BS45" s="297">
        <f t="shared" si="31"/>
        <v>4359.0000000000018</v>
      </c>
      <c r="BT45" s="302">
        <f t="shared" si="32"/>
        <v>1.5720472440944884</v>
      </c>
      <c r="BU45" s="306">
        <v>8270</v>
      </c>
      <c r="BV45" s="297">
        <f t="shared" si="33"/>
        <v>3709.0000000000018</v>
      </c>
      <c r="BW45" s="311">
        <f t="shared" si="34"/>
        <v>1.4484885126964935</v>
      </c>
      <c r="BY45" s="292">
        <v>39</v>
      </c>
      <c r="BZ45" s="289">
        <f t="shared" si="55"/>
        <v>11890</v>
      </c>
      <c r="CA45" s="289">
        <f t="shared" si="35"/>
        <v>13079.000000000002</v>
      </c>
      <c r="CB45" s="297">
        <v>7850</v>
      </c>
      <c r="CC45" s="297">
        <f t="shared" si="36"/>
        <v>5229.0000000000018</v>
      </c>
      <c r="CD45" s="302">
        <f t="shared" si="37"/>
        <v>1.6661146496815289</v>
      </c>
      <c r="CE45" s="306">
        <v>8500</v>
      </c>
      <c r="CF45" s="297">
        <f t="shared" si="38"/>
        <v>4579.0000000000018</v>
      </c>
      <c r="CG45" s="311">
        <f t="shared" si="39"/>
        <v>1.5387058823529414</v>
      </c>
    </row>
    <row r="46" spans="2:85">
      <c r="E46" s="289">
        <f>計算票!G47</f>
        <v>8300</v>
      </c>
      <c r="G46" s="292">
        <v>40</v>
      </c>
      <c r="H46" s="289">
        <f t="shared" si="48"/>
        <v>7900</v>
      </c>
      <c r="I46" s="289">
        <f t="shared" si="0"/>
        <v>8690</v>
      </c>
      <c r="J46" s="297">
        <v>6870</v>
      </c>
      <c r="K46" s="297">
        <f t="shared" si="1"/>
        <v>1820</v>
      </c>
      <c r="L46" s="302">
        <f t="shared" si="2"/>
        <v>1.264919941775837</v>
      </c>
      <c r="M46" s="306">
        <v>7530</v>
      </c>
      <c r="N46" s="297">
        <f t="shared" si="3"/>
        <v>1160</v>
      </c>
      <c r="O46" s="311">
        <f t="shared" si="4"/>
        <v>1.154050464807437</v>
      </c>
      <c r="Q46" s="292">
        <v>40</v>
      </c>
      <c r="R46" s="289">
        <f t="shared" si="49"/>
        <v>7900</v>
      </c>
      <c r="S46" s="289">
        <f t="shared" si="5"/>
        <v>8690</v>
      </c>
      <c r="T46" s="297">
        <v>6880</v>
      </c>
      <c r="U46" s="297">
        <f t="shared" si="6"/>
        <v>1810</v>
      </c>
      <c r="V46" s="302">
        <f t="shared" si="7"/>
        <v>1.2630813953488371</v>
      </c>
      <c r="W46" s="306">
        <v>7540</v>
      </c>
      <c r="X46" s="297">
        <f t="shared" si="8"/>
        <v>1150</v>
      </c>
      <c r="Y46" s="311">
        <f t="shared" si="9"/>
        <v>1.1525198938992043</v>
      </c>
      <c r="AA46" s="292">
        <v>40</v>
      </c>
      <c r="AB46" s="289">
        <f t="shared" si="50"/>
        <v>8600</v>
      </c>
      <c r="AC46" s="289">
        <f t="shared" si="10"/>
        <v>9460</v>
      </c>
      <c r="AD46" s="297">
        <v>7220</v>
      </c>
      <c r="AE46" s="297">
        <f t="shared" si="11"/>
        <v>2240</v>
      </c>
      <c r="AF46" s="302">
        <f t="shared" si="12"/>
        <v>1.3102493074792243</v>
      </c>
      <c r="AG46" s="306">
        <v>7880</v>
      </c>
      <c r="AH46" s="297">
        <f t="shared" si="13"/>
        <v>1580</v>
      </c>
      <c r="AI46" s="311">
        <f t="shared" si="14"/>
        <v>1.2005076142131981</v>
      </c>
      <c r="AK46" s="292">
        <v>40</v>
      </c>
      <c r="AL46" s="289">
        <f t="shared" si="51"/>
        <v>9100</v>
      </c>
      <c r="AM46" s="289">
        <f t="shared" si="15"/>
        <v>10010</v>
      </c>
      <c r="AN46" s="297">
        <v>7270</v>
      </c>
      <c r="AO46" s="297">
        <f t="shared" si="16"/>
        <v>2740</v>
      </c>
      <c r="AP46" s="302">
        <f t="shared" si="17"/>
        <v>1.3768913342503439</v>
      </c>
      <c r="AQ46" s="306">
        <v>7930</v>
      </c>
      <c r="AR46" s="297">
        <f t="shared" si="18"/>
        <v>2080</v>
      </c>
      <c r="AS46" s="311">
        <f t="shared" si="19"/>
        <v>1.2622950819672132</v>
      </c>
      <c r="AU46" s="292">
        <v>40</v>
      </c>
      <c r="AV46" s="289">
        <f t="shared" si="52"/>
        <v>9600</v>
      </c>
      <c r="AW46" s="289">
        <f t="shared" si="20"/>
        <v>10560</v>
      </c>
      <c r="AX46" s="297">
        <v>7290</v>
      </c>
      <c r="AY46" s="297">
        <f t="shared" si="21"/>
        <v>3270</v>
      </c>
      <c r="AZ46" s="302">
        <f t="shared" si="22"/>
        <v>1.4485596707818931</v>
      </c>
      <c r="BA46" s="306">
        <v>7950</v>
      </c>
      <c r="BB46" s="297">
        <f t="shared" si="23"/>
        <v>2610</v>
      </c>
      <c r="BC46" s="311">
        <f t="shared" si="24"/>
        <v>1.3283018867924528</v>
      </c>
      <c r="BE46" s="292">
        <v>40</v>
      </c>
      <c r="BF46" s="289">
        <f t="shared" si="53"/>
        <v>10100</v>
      </c>
      <c r="BG46" s="289">
        <f t="shared" si="25"/>
        <v>11110</v>
      </c>
      <c r="BH46" s="297">
        <v>7430</v>
      </c>
      <c r="BI46" s="297">
        <f t="shared" si="26"/>
        <v>3680</v>
      </c>
      <c r="BJ46" s="302">
        <f t="shared" si="27"/>
        <v>1.4952893674293406</v>
      </c>
      <c r="BK46" s="306">
        <v>8090</v>
      </c>
      <c r="BL46" s="297">
        <f t="shared" si="28"/>
        <v>3020</v>
      </c>
      <c r="BM46" s="311">
        <f t="shared" si="29"/>
        <v>1.373300370828183</v>
      </c>
      <c r="BO46" s="292">
        <v>40</v>
      </c>
      <c r="BP46" s="289">
        <f t="shared" si="54"/>
        <v>11100</v>
      </c>
      <c r="BQ46" s="289">
        <f t="shared" si="30"/>
        <v>12210.000000000002</v>
      </c>
      <c r="BR46" s="297">
        <v>7820</v>
      </c>
      <c r="BS46" s="297">
        <f t="shared" si="31"/>
        <v>4390.0000000000018</v>
      </c>
      <c r="BT46" s="302">
        <f t="shared" si="32"/>
        <v>1.5613810741687981</v>
      </c>
      <c r="BU46" s="306">
        <v>8480</v>
      </c>
      <c r="BV46" s="297">
        <f t="shared" si="33"/>
        <v>3730.0000000000018</v>
      </c>
      <c r="BW46" s="311">
        <f t="shared" si="34"/>
        <v>1.4398584905660379</v>
      </c>
      <c r="BY46" s="292">
        <v>40</v>
      </c>
      <c r="BZ46" s="289">
        <f t="shared" si="55"/>
        <v>12100</v>
      </c>
      <c r="CA46" s="289">
        <f t="shared" si="35"/>
        <v>13310.000000000002</v>
      </c>
      <c r="CB46" s="297">
        <v>8050</v>
      </c>
      <c r="CC46" s="297">
        <f t="shared" si="36"/>
        <v>5260.0000000000018</v>
      </c>
      <c r="CD46" s="302">
        <f t="shared" si="37"/>
        <v>1.6534161490683232</v>
      </c>
      <c r="CE46" s="306">
        <v>8710</v>
      </c>
      <c r="CF46" s="297">
        <f t="shared" si="38"/>
        <v>4600.0000000000018</v>
      </c>
      <c r="CG46" s="311">
        <f t="shared" si="39"/>
        <v>1.5281285878300805</v>
      </c>
    </row>
    <row r="47" spans="2:85">
      <c r="E47" s="289">
        <f>計算票!G48</f>
        <v>8520</v>
      </c>
      <c r="G47" s="292">
        <v>41</v>
      </c>
      <c r="H47" s="289">
        <f t="shared" si="48"/>
        <v>8110</v>
      </c>
      <c r="I47" s="289">
        <f t="shared" si="0"/>
        <v>8921</v>
      </c>
      <c r="J47" s="297">
        <v>7060</v>
      </c>
      <c r="K47" s="297">
        <f t="shared" si="1"/>
        <v>1861</v>
      </c>
      <c r="L47" s="302">
        <f t="shared" si="2"/>
        <v>1.2635977337110482</v>
      </c>
      <c r="M47" s="306">
        <v>7730</v>
      </c>
      <c r="N47" s="297">
        <f t="shared" si="3"/>
        <v>1191</v>
      </c>
      <c r="O47" s="311">
        <f t="shared" si="4"/>
        <v>1.1540750323415265</v>
      </c>
      <c r="Q47" s="292">
        <v>41</v>
      </c>
      <c r="R47" s="289">
        <f t="shared" si="49"/>
        <v>8110</v>
      </c>
      <c r="S47" s="289">
        <f t="shared" si="5"/>
        <v>8921</v>
      </c>
      <c r="T47" s="297">
        <v>7070</v>
      </c>
      <c r="U47" s="297">
        <f t="shared" si="6"/>
        <v>1851</v>
      </c>
      <c r="V47" s="302">
        <f t="shared" si="7"/>
        <v>1.2618104667609618</v>
      </c>
      <c r="W47" s="306">
        <v>7740</v>
      </c>
      <c r="X47" s="297">
        <f t="shared" si="8"/>
        <v>1181</v>
      </c>
      <c r="Y47" s="311">
        <f t="shared" si="9"/>
        <v>1.1525839793281654</v>
      </c>
      <c r="AA47" s="292">
        <v>41</v>
      </c>
      <c r="AB47" s="289">
        <f t="shared" si="50"/>
        <v>8810</v>
      </c>
      <c r="AC47" s="289">
        <f t="shared" si="10"/>
        <v>9691</v>
      </c>
      <c r="AD47" s="297">
        <v>7420</v>
      </c>
      <c r="AE47" s="297">
        <f t="shared" si="11"/>
        <v>2271</v>
      </c>
      <c r="AF47" s="302">
        <f t="shared" si="12"/>
        <v>1.3060646900269541</v>
      </c>
      <c r="AG47" s="306">
        <v>8090</v>
      </c>
      <c r="AH47" s="297">
        <f t="shared" si="13"/>
        <v>1601</v>
      </c>
      <c r="AI47" s="311">
        <f t="shared" si="14"/>
        <v>1.1978986402966625</v>
      </c>
      <c r="AK47" s="292">
        <v>41</v>
      </c>
      <c r="AL47" s="289">
        <f t="shared" si="51"/>
        <v>9310</v>
      </c>
      <c r="AM47" s="289">
        <f t="shared" si="15"/>
        <v>10241</v>
      </c>
      <c r="AN47" s="297">
        <v>7460</v>
      </c>
      <c r="AO47" s="297">
        <f t="shared" si="16"/>
        <v>2781</v>
      </c>
      <c r="AP47" s="302">
        <f t="shared" si="17"/>
        <v>1.3727882037533512</v>
      </c>
      <c r="AQ47" s="306">
        <v>8140</v>
      </c>
      <c r="AR47" s="297">
        <f t="shared" si="18"/>
        <v>2101</v>
      </c>
      <c r="AS47" s="311">
        <f t="shared" si="19"/>
        <v>1.258108108108108</v>
      </c>
      <c r="AU47" s="292">
        <v>41</v>
      </c>
      <c r="AV47" s="289">
        <f t="shared" si="52"/>
        <v>9810</v>
      </c>
      <c r="AW47" s="289">
        <f t="shared" si="20"/>
        <v>10791</v>
      </c>
      <c r="AX47" s="297">
        <v>7490</v>
      </c>
      <c r="AY47" s="297">
        <f t="shared" si="21"/>
        <v>3301</v>
      </c>
      <c r="AZ47" s="302">
        <f t="shared" si="22"/>
        <v>1.4407209612817089</v>
      </c>
      <c r="BA47" s="306">
        <v>8160</v>
      </c>
      <c r="BB47" s="297">
        <f t="shared" si="23"/>
        <v>2631</v>
      </c>
      <c r="BC47" s="311">
        <f t="shared" si="24"/>
        <v>1.3224264705882354</v>
      </c>
      <c r="BE47" s="292">
        <v>41</v>
      </c>
      <c r="BF47" s="289">
        <f t="shared" si="53"/>
        <v>10310</v>
      </c>
      <c r="BG47" s="289">
        <f t="shared" si="25"/>
        <v>11341.000000000002</v>
      </c>
      <c r="BH47" s="297">
        <v>7630</v>
      </c>
      <c r="BI47" s="297">
        <f t="shared" si="26"/>
        <v>3711.0000000000018</v>
      </c>
      <c r="BJ47" s="302">
        <f t="shared" si="27"/>
        <v>1.4863695937090435</v>
      </c>
      <c r="BK47" s="306">
        <v>8300</v>
      </c>
      <c r="BL47" s="297">
        <f t="shared" si="28"/>
        <v>3041.0000000000018</v>
      </c>
      <c r="BM47" s="311">
        <f t="shared" si="29"/>
        <v>1.366385542168675</v>
      </c>
      <c r="BO47" s="292">
        <v>41</v>
      </c>
      <c r="BP47" s="289">
        <f t="shared" si="54"/>
        <v>11310</v>
      </c>
      <c r="BQ47" s="289">
        <f t="shared" si="30"/>
        <v>12441.000000000002</v>
      </c>
      <c r="BR47" s="297">
        <v>8010</v>
      </c>
      <c r="BS47" s="297">
        <f t="shared" si="31"/>
        <v>4431.0000000000018</v>
      </c>
      <c r="BT47" s="302">
        <f t="shared" si="32"/>
        <v>1.5531835205992512</v>
      </c>
      <c r="BU47" s="306">
        <v>8690</v>
      </c>
      <c r="BV47" s="297">
        <f t="shared" si="33"/>
        <v>3751.0000000000018</v>
      </c>
      <c r="BW47" s="311">
        <f t="shared" si="34"/>
        <v>1.4316455696202535</v>
      </c>
      <c r="BY47" s="292">
        <v>41</v>
      </c>
      <c r="BZ47" s="289">
        <f t="shared" si="55"/>
        <v>12310</v>
      </c>
      <c r="CA47" s="289">
        <f t="shared" si="35"/>
        <v>13541.000000000002</v>
      </c>
      <c r="CB47" s="297">
        <v>8250</v>
      </c>
      <c r="CC47" s="297">
        <f t="shared" si="36"/>
        <v>5291.0000000000018</v>
      </c>
      <c r="CD47" s="302">
        <f t="shared" si="37"/>
        <v>1.6413333333333335</v>
      </c>
      <c r="CE47" s="306">
        <v>8920</v>
      </c>
      <c r="CF47" s="297">
        <f t="shared" si="38"/>
        <v>4621.0000000000018</v>
      </c>
      <c r="CG47" s="311">
        <f t="shared" si="39"/>
        <v>1.5180493273542603</v>
      </c>
    </row>
    <row r="48" spans="2:85">
      <c r="E48" s="289">
        <f>計算票!G49</f>
        <v>8740</v>
      </c>
      <c r="G48" s="292">
        <v>42</v>
      </c>
      <c r="H48" s="289">
        <f t="shared" si="48"/>
        <v>8320</v>
      </c>
      <c r="I48" s="289">
        <f t="shared" si="0"/>
        <v>9152</v>
      </c>
      <c r="J48" s="297">
        <v>7240</v>
      </c>
      <c r="K48" s="297">
        <f t="shared" si="1"/>
        <v>1912</v>
      </c>
      <c r="L48" s="302">
        <f t="shared" si="2"/>
        <v>1.2640883977900552</v>
      </c>
      <c r="M48" s="306">
        <v>7930</v>
      </c>
      <c r="N48" s="297">
        <f t="shared" si="3"/>
        <v>1222</v>
      </c>
      <c r="O48" s="311">
        <f t="shared" si="4"/>
        <v>1.1540983606557378</v>
      </c>
      <c r="Q48" s="292">
        <v>42</v>
      </c>
      <c r="R48" s="289">
        <f t="shared" si="49"/>
        <v>8320</v>
      </c>
      <c r="S48" s="289">
        <f t="shared" si="5"/>
        <v>9152</v>
      </c>
      <c r="T48" s="297">
        <v>7260</v>
      </c>
      <c r="U48" s="297">
        <f t="shared" si="6"/>
        <v>1892</v>
      </c>
      <c r="V48" s="302">
        <f t="shared" si="7"/>
        <v>1.2606060606060605</v>
      </c>
      <c r="W48" s="306">
        <v>7940</v>
      </c>
      <c r="X48" s="297">
        <f t="shared" si="8"/>
        <v>1212</v>
      </c>
      <c r="Y48" s="311">
        <f t="shared" si="9"/>
        <v>1.1526448362720403</v>
      </c>
      <c r="AA48" s="292">
        <v>42</v>
      </c>
      <c r="AB48" s="289">
        <f t="shared" si="50"/>
        <v>9020</v>
      </c>
      <c r="AC48" s="289">
        <f t="shared" si="10"/>
        <v>9922</v>
      </c>
      <c r="AD48" s="297">
        <v>7620</v>
      </c>
      <c r="AE48" s="297">
        <f t="shared" si="11"/>
        <v>2302</v>
      </c>
      <c r="AF48" s="302">
        <f t="shared" si="12"/>
        <v>1.3020997375328085</v>
      </c>
      <c r="AG48" s="306">
        <v>8300</v>
      </c>
      <c r="AH48" s="297">
        <f t="shared" si="13"/>
        <v>1622</v>
      </c>
      <c r="AI48" s="311">
        <f t="shared" si="14"/>
        <v>1.195421686746988</v>
      </c>
      <c r="AK48" s="292">
        <v>42</v>
      </c>
      <c r="AL48" s="289">
        <f t="shared" si="51"/>
        <v>9520</v>
      </c>
      <c r="AM48" s="289">
        <f t="shared" si="15"/>
        <v>10472</v>
      </c>
      <c r="AN48" s="297">
        <v>7660</v>
      </c>
      <c r="AO48" s="297">
        <f t="shared" si="16"/>
        <v>2812</v>
      </c>
      <c r="AP48" s="302">
        <f t="shared" si="17"/>
        <v>1.3671018276762401</v>
      </c>
      <c r="AQ48" s="306">
        <v>8340</v>
      </c>
      <c r="AR48" s="297">
        <f t="shared" si="18"/>
        <v>2132</v>
      </c>
      <c r="AS48" s="311">
        <f t="shared" si="19"/>
        <v>1.2556354916067147</v>
      </c>
      <c r="AU48" s="292">
        <v>42</v>
      </c>
      <c r="AV48" s="289">
        <f t="shared" si="52"/>
        <v>10020</v>
      </c>
      <c r="AW48" s="289">
        <f t="shared" si="20"/>
        <v>11022</v>
      </c>
      <c r="AX48" s="297">
        <v>7680</v>
      </c>
      <c r="AY48" s="297">
        <f t="shared" si="21"/>
        <v>3342</v>
      </c>
      <c r="AZ48" s="302">
        <f t="shared" si="22"/>
        <v>1.4351562499999999</v>
      </c>
      <c r="BA48" s="306">
        <v>8370</v>
      </c>
      <c r="BB48" s="297">
        <f t="shared" si="23"/>
        <v>2652</v>
      </c>
      <c r="BC48" s="311">
        <f t="shared" si="24"/>
        <v>1.3168458781362007</v>
      </c>
      <c r="BE48" s="292">
        <v>42</v>
      </c>
      <c r="BF48" s="289">
        <f t="shared" si="53"/>
        <v>10520</v>
      </c>
      <c r="BG48" s="289">
        <f t="shared" si="25"/>
        <v>11572.000000000002</v>
      </c>
      <c r="BH48" s="297">
        <v>7830</v>
      </c>
      <c r="BI48" s="297">
        <f t="shared" si="26"/>
        <v>3742.0000000000018</v>
      </c>
      <c r="BJ48" s="302">
        <f t="shared" si="27"/>
        <v>1.4779054916985954</v>
      </c>
      <c r="BK48" s="306">
        <v>8510</v>
      </c>
      <c r="BL48" s="297">
        <f t="shared" si="28"/>
        <v>3062.0000000000018</v>
      </c>
      <c r="BM48" s="311">
        <f t="shared" si="29"/>
        <v>1.3598119858989426</v>
      </c>
      <c r="BO48" s="292">
        <v>42</v>
      </c>
      <c r="BP48" s="289">
        <f t="shared" si="54"/>
        <v>11520</v>
      </c>
      <c r="BQ48" s="289">
        <f t="shared" si="30"/>
        <v>12672.000000000002</v>
      </c>
      <c r="BR48" s="297">
        <v>8210</v>
      </c>
      <c r="BS48" s="297">
        <f t="shared" si="31"/>
        <v>4462.0000000000018</v>
      </c>
      <c r="BT48" s="302">
        <f t="shared" si="32"/>
        <v>1.5434835566382463</v>
      </c>
      <c r="BU48" s="306">
        <v>8890</v>
      </c>
      <c r="BV48" s="297">
        <f t="shared" si="33"/>
        <v>3782.0000000000018</v>
      </c>
      <c r="BW48" s="311">
        <f t="shared" si="34"/>
        <v>1.4254218222722161</v>
      </c>
      <c r="BY48" s="292">
        <v>42</v>
      </c>
      <c r="BZ48" s="289">
        <f t="shared" si="55"/>
        <v>12520</v>
      </c>
      <c r="CA48" s="289">
        <f t="shared" si="35"/>
        <v>13772.000000000002</v>
      </c>
      <c r="CB48" s="297">
        <v>8440</v>
      </c>
      <c r="CC48" s="297">
        <f t="shared" si="36"/>
        <v>5332.0000000000018</v>
      </c>
      <c r="CD48" s="302">
        <f t="shared" si="37"/>
        <v>1.6317535545023698</v>
      </c>
      <c r="CE48" s="306">
        <v>9130</v>
      </c>
      <c r="CF48" s="297">
        <f t="shared" si="38"/>
        <v>4642.0000000000018</v>
      </c>
      <c r="CG48" s="311">
        <f t="shared" si="39"/>
        <v>1.5084337349397592</v>
      </c>
    </row>
    <row r="49" spans="5:85">
      <c r="E49" s="289">
        <f>計算票!G50</f>
        <v>8960</v>
      </c>
      <c r="G49" s="292">
        <v>43</v>
      </c>
      <c r="H49" s="289">
        <f t="shared" si="48"/>
        <v>8530</v>
      </c>
      <c r="I49" s="289">
        <f t="shared" si="0"/>
        <v>9383</v>
      </c>
      <c r="J49" s="297">
        <v>7430</v>
      </c>
      <c r="K49" s="297">
        <f t="shared" si="1"/>
        <v>1953</v>
      </c>
      <c r="L49" s="302">
        <f t="shared" si="2"/>
        <v>1.2628532974427995</v>
      </c>
      <c r="M49" s="306">
        <v>8120</v>
      </c>
      <c r="N49" s="297">
        <f t="shared" si="3"/>
        <v>1263</v>
      </c>
      <c r="O49" s="311">
        <f t="shared" si="4"/>
        <v>1.1555418719211823</v>
      </c>
      <c r="Q49" s="292">
        <v>43</v>
      </c>
      <c r="R49" s="289">
        <f t="shared" si="49"/>
        <v>8530</v>
      </c>
      <c r="S49" s="289">
        <f t="shared" si="5"/>
        <v>9383</v>
      </c>
      <c r="T49" s="297">
        <v>7440</v>
      </c>
      <c r="U49" s="297">
        <f t="shared" si="6"/>
        <v>1943</v>
      </c>
      <c r="V49" s="302">
        <f t="shared" si="7"/>
        <v>1.2611559139784947</v>
      </c>
      <c r="W49" s="306">
        <v>8140</v>
      </c>
      <c r="X49" s="297">
        <f t="shared" si="8"/>
        <v>1243</v>
      </c>
      <c r="Y49" s="311">
        <f t="shared" si="9"/>
        <v>1.1527027027027028</v>
      </c>
      <c r="AA49" s="292">
        <v>43</v>
      </c>
      <c r="AB49" s="289">
        <f t="shared" si="50"/>
        <v>9230</v>
      </c>
      <c r="AC49" s="289">
        <f t="shared" si="10"/>
        <v>10153</v>
      </c>
      <c r="AD49" s="297">
        <v>7820</v>
      </c>
      <c r="AE49" s="297">
        <f t="shared" si="11"/>
        <v>2333</v>
      </c>
      <c r="AF49" s="302">
        <f t="shared" si="12"/>
        <v>1.2983375959079284</v>
      </c>
      <c r="AG49" s="306">
        <v>8510</v>
      </c>
      <c r="AH49" s="297">
        <f t="shared" si="13"/>
        <v>1643</v>
      </c>
      <c r="AI49" s="311">
        <f t="shared" si="14"/>
        <v>1.1930669800235019</v>
      </c>
      <c r="AK49" s="292">
        <v>43</v>
      </c>
      <c r="AL49" s="289">
        <f t="shared" si="51"/>
        <v>9730</v>
      </c>
      <c r="AM49" s="289">
        <f t="shared" si="15"/>
        <v>10703</v>
      </c>
      <c r="AN49" s="297">
        <v>7860</v>
      </c>
      <c r="AO49" s="297">
        <f t="shared" si="16"/>
        <v>2843</v>
      </c>
      <c r="AP49" s="302">
        <f t="shared" si="17"/>
        <v>1.361704834605598</v>
      </c>
      <c r="AQ49" s="306">
        <v>8550</v>
      </c>
      <c r="AR49" s="297">
        <f t="shared" si="18"/>
        <v>2153</v>
      </c>
      <c r="AS49" s="311">
        <f t="shared" si="19"/>
        <v>1.2518128654970759</v>
      </c>
      <c r="AU49" s="292">
        <v>43</v>
      </c>
      <c r="AV49" s="289">
        <f t="shared" si="52"/>
        <v>10230</v>
      </c>
      <c r="AW49" s="289">
        <f t="shared" si="20"/>
        <v>11253</v>
      </c>
      <c r="AX49" s="297">
        <v>7880</v>
      </c>
      <c r="AY49" s="297">
        <f t="shared" si="21"/>
        <v>3373</v>
      </c>
      <c r="AZ49" s="302">
        <f t="shared" si="22"/>
        <v>1.4280456852791878</v>
      </c>
      <c r="BA49" s="306">
        <v>8580</v>
      </c>
      <c r="BB49" s="297">
        <f t="shared" si="23"/>
        <v>2673</v>
      </c>
      <c r="BC49" s="311">
        <f t="shared" si="24"/>
        <v>1.3115384615384615</v>
      </c>
      <c r="BE49" s="292">
        <v>43</v>
      </c>
      <c r="BF49" s="289">
        <f t="shared" si="53"/>
        <v>10730</v>
      </c>
      <c r="BG49" s="289">
        <f t="shared" si="25"/>
        <v>11803.000000000002</v>
      </c>
      <c r="BH49" s="297">
        <v>8030</v>
      </c>
      <c r="BI49" s="297">
        <f t="shared" si="26"/>
        <v>3773.0000000000018</v>
      </c>
      <c r="BJ49" s="302">
        <f t="shared" si="27"/>
        <v>1.4698630136986304</v>
      </c>
      <c r="BK49" s="306">
        <v>8720</v>
      </c>
      <c r="BL49" s="297">
        <f t="shared" si="28"/>
        <v>3083.0000000000018</v>
      </c>
      <c r="BM49" s="311">
        <f t="shared" si="29"/>
        <v>1.3535550458715599</v>
      </c>
      <c r="BO49" s="292">
        <v>43</v>
      </c>
      <c r="BP49" s="289">
        <f t="shared" si="54"/>
        <v>11730</v>
      </c>
      <c r="BQ49" s="289">
        <f t="shared" si="30"/>
        <v>12903.000000000002</v>
      </c>
      <c r="BR49" s="297">
        <v>8410</v>
      </c>
      <c r="BS49" s="297">
        <f t="shared" si="31"/>
        <v>4493.0000000000018</v>
      </c>
      <c r="BT49" s="302">
        <f t="shared" si="32"/>
        <v>1.5342449464922714</v>
      </c>
      <c r="BU49" s="306">
        <v>9100</v>
      </c>
      <c r="BV49" s="297">
        <f t="shared" si="33"/>
        <v>3803.0000000000018</v>
      </c>
      <c r="BW49" s="311">
        <f t="shared" si="34"/>
        <v>1.4179120879120881</v>
      </c>
      <c r="BY49" s="292">
        <v>43</v>
      </c>
      <c r="BZ49" s="289">
        <f t="shared" si="55"/>
        <v>12730</v>
      </c>
      <c r="CA49" s="289">
        <f t="shared" si="35"/>
        <v>14003.000000000002</v>
      </c>
      <c r="CB49" s="297">
        <v>8640</v>
      </c>
      <c r="CC49" s="297">
        <f t="shared" si="36"/>
        <v>5363.0000000000018</v>
      </c>
      <c r="CD49" s="302">
        <f t="shared" si="37"/>
        <v>1.6207175925925927</v>
      </c>
      <c r="CE49" s="306">
        <v>9330</v>
      </c>
      <c r="CF49" s="297">
        <f t="shared" si="38"/>
        <v>4673.0000000000018</v>
      </c>
      <c r="CG49" s="311">
        <f t="shared" si="39"/>
        <v>1.5008574490889606</v>
      </c>
    </row>
    <row r="50" spans="5:85">
      <c r="E50" s="289">
        <f>計算票!G51</f>
        <v>9180</v>
      </c>
      <c r="G50" s="292">
        <v>44</v>
      </c>
      <c r="H50" s="289">
        <f t="shared" si="48"/>
        <v>8740</v>
      </c>
      <c r="I50" s="289">
        <f t="shared" si="0"/>
        <v>9614</v>
      </c>
      <c r="J50" s="297">
        <v>7620</v>
      </c>
      <c r="K50" s="297">
        <f t="shared" si="1"/>
        <v>1994</v>
      </c>
      <c r="L50" s="302">
        <f t="shared" si="2"/>
        <v>1.2616797900262466</v>
      </c>
      <c r="M50" s="306">
        <v>8320</v>
      </c>
      <c r="N50" s="297">
        <f t="shared" si="3"/>
        <v>1294</v>
      </c>
      <c r="O50" s="311">
        <f t="shared" si="4"/>
        <v>1.1555288461538462</v>
      </c>
      <c r="Q50" s="292">
        <v>44</v>
      </c>
      <c r="R50" s="289">
        <f t="shared" si="49"/>
        <v>8740</v>
      </c>
      <c r="S50" s="289">
        <f t="shared" si="5"/>
        <v>9614</v>
      </c>
      <c r="T50" s="297">
        <v>7630</v>
      </c>
      <c r="U50" s="297">
        <f t="shared" si="6"/>
        <v>1984</v>
      </c>
      <c r="V50" s="302">
        <f t="shared" si="7"/>
        <v>1.2600262123197903</v>
      </c>
      <c r="W50" s="306">
        <v>8330</v>
      </c>
      <c r="X50" s="297">
        <f t="shared" si="8"/>
        <v>1284</v>
      </c>
      <c r="Y50" s="311">
        <f t="shared" si="9"/>
        <v>1.154141656662665</v>
      </c>
      <c r="AA50" s="292">
        <v>44</v>
      </c>
      <c r="AB50" s="289">
        <f t="shared" si="50"/>
        <v>9440</v>
      </c>
      <c r="AC50" s="289">
        <f t="shared" si="10"/>
        <v>10384</v>
      </c>
      <c r="AD50" s="297">
        <v>8010</v>
      </c>
      <c r="AE50" s="297">
        <f t="shared" si="11"/>
        <v>2374</v>
      </c>
      <c r="AF50" s="302">
        <f t="shared" si="12"/>
        <v>1.2963795255930088</v>
      </c>
      <c r="AG50" s="306">
        <v>8720</v>
      </c>
      <c r="AH50" s="297">
        <f t="shared" si="13"/>
        <v>1664</v>
      </c>
      <c r="AI50" s="311">
        <f t="shared" si="14"/>
        <v>1.1908256880733945</v>
      </c>
      <c r="AK50" s="292">
        <v>44</v>
      </c>
      <c r="AL50" s="289">
        <f t="shared" si="51"/>
        <v>9940</v>
      </c>
      <c r="AM50" s="289">
        <f t="shared" si="15"/>
        <v>10934</v>
      </c>
      <c r="AN50" s="297">
        <v>8060</v>
      </c>
      <c r="AO50" s="297">
        <f t="shared" si="16"/>
        <v>2874</v>
      </c>
      <c r="AP50" s="302">
        <f t="shared" si="17"/>
        <v>1.356575682382134</v>
      </c>
      <c r="AQ50" s="306">
        <v>8760</v>
      </c>
      <c r="AR50" s="297">
        <f t="shared" si="18"/>
        <v>2174</v>
      </c>
      <c r="AS50" s="311">
        <f t="shared" si="19"/>
        <v>1.2481735159817351</v>
      </c>
      <c r="AU50" s="292">
        <v>44</v>
      </c>
      <c r="AV50" s="289">
        <f t="shared" si="52"/>
        <v>10440</v>
      </c>
      <c r="AW50" s="289">
        <f t="shared" si="20"/>
        <v>11484.000000000002</v>
      </c>
      <c r="AX50" s="297">
        <v>8080</v>
      </c>
      <c r="AY50" s="297">
        <f t="shared" si="21"/>
        <v>3404.0000000000018</v>
      </c>
      <c r="AZ50" s="302">
        <f t="shared" si="22"/>
        <v>1.4212871287128714</v>
      </c>
      <c r="BA50" s="306">
        <v>8780</v>
      </c>
      <c r="BB50" s="297">
        <f t="shared" si="23"/>
        <v>2704.0000000000018</v>
      </c>
      <c r="BC50" s="311">
        <f t="shared" si="24"/>
        <v>1.3079726651480641</v>
      </c>
      <c r="BE50" s="292">
        <v>44</v>
      </c>
      <c r="BF50" s="289">
        <f t="shared" si="53"/>
        <v>10940</v>
      </c>
      <c r="BG50" s="289">
        <f t="shared" si="25"/>
        <v>12034.000000000002</v>
      </c>
      <c r="BH50" s="297">
        <v>8220</v>
      </c>
      <c r="BI50" s="297">
        <f t="shared" si="26"/>
        <v>3814.0000000000018</v>
      </c>
      <c r="BJ50" s="302">
        <f t="shared" si="27"/>
        <v>1.4639902676399028</v>
      </c>
      <c r="BK50" s="306">
        <v>8930</v>
      </c>
      <c r="BL50" s="297">
        <f t="shared" si="28"/>
        <v>3104.0000000000018</v>
      </c>
      <c r="BM50" s="311">
        <f t="shared" si="29"/>
        <v>1.3475923852183653</v>
      </c>
      <c r="BO50" s="292">
        <v>44</v>
      </c>
      <c r="BP50" s="289">
        <f t="shared" si="54"/>
        <v>11940</v>
      </c>
      <c r="BQ50" s="289">
        <f t="shared" si="30"/>
        <v>13134.000000000002</v>
      </c>
      <c r="BR50" s="297">
        <v>8610</v>
      </c>
      <c r="BS50" s="297">
        <f t="shared" si="31"/>
        <v>4524.0000000000018</v>
      </c>
      <c r="BT50" s="302">
        <f t="shared" si="32"/>
        <v>1.5254355400696866</v>
      </c>
      <c r="BU50" s="306">
        <v>9310</v>
      </c>
      <c r="BV50" s="297">
        <f t="shared" si="33"/>
        <v>3824.0000000000018</v>
      </c>
      <c r="BW50" s="311">
        <f t="shared" si="34"/>
        <v>1.4107411385606876</v>
      </c>
      <c r="BY50" s="292">
        <v>44</v>
      </c>
      <c r="BZ50" s="289">
        <f t="shared" si="55"/>
        <v>12940</v>
      </c>
      <c r="CA50" s="289">
        <f t="shared" si="35"/>
        <v>14234.000000000002</v>
      </c>
      <c r="CB50" s="297">
        <v>8840</v>
      </c>
      <c r="CC50" s="297">
        <f t="shared" si="36"/>
        <v>5394.0000000000018</v>
      </c>
      <c r="CD50" s="302">
        <f t="shared" si="37"/>
        <v>1.6101809954751134</v>
      </c>
      <c r="CE50" s="306">
        <v>9540</v>
      </c>
      <c r="CF50" s="297">
        <f t="shared" si="38"/>
        <v>4694.0000000000018</v>
      </c>
      <c r="CG50" s="311">
        <f t="shared" si="39"/>
        <v>1.4920335429769394</v>
      </c>
    </row>
    <row r="51" spans="5:85">
      <c r="E51" s="289">
        <f>計算票!G52</f>
        <v>9400</v>
      </c>
      <c r="G51" s="292">
        <v>45</v>
      </c>
      <c r="H51" s="289">
        <f t="shared" si="48"/>
        <v>8950</v>
      </c>
      <c r="I51" s="289">
        <f t="shared" si="0"/>
        <v>9845</v>
      </c>
      <c r="J51" s="297">
        <v>7810</v>
      </c>
      <c r="K51" s="297">
        <f t="shared" si="1"/>
        <v>2035</v>
      </c>
      <c r="L51" s="302">
        <f t="shared" si="2"/>
        <v>1.2605633802816902</v>
      </c>
      <c r="M51" s="306">
        <v>8520</v>
      </c>
      <c r="N51" s="297">
        <f t="shared" si="3"/>
        <v>1325</v>
      </c>
      <c r="O51" s="311">
        <f t="shared" si="4"/>
        <v>1.1555164319248827</v>
      </c>
      <c r="Q51" s="292">
        <v>45</v>
      </c>
      <c r="R51" s="289">
        <f t="shared" si="49"/>
        <v>8950</v>
      </c>
      <c r="S51" s="289">
        <f t="shared" si="5"/>
        <v>9845</v>
      </c>
      <c r="T51" s="297">
        <v>7820</v>
      </c>
      <c r="U51" s="297">
        <f t="shared" si="6"/>
        <v>2025</v>
      </c>
      <c r="V51" s="302">
        <f t="shared" si="7"/>
        <v>1.2589514066496164</v>
      </c>
      <c r="W51" s="306">
        <v>8530</v>
      </c>
      <c r="X51" s="297">
        <f t="shared" si="8"/>
        <v>1315</v>
      </c>
      <c r="Y51" s="311">
        <f t="shared" si="9"/>
        <v>1.1541617819460728</v>
      </c>
      <c r="AA51" s="292">
        <v>45</v>
      </c>
      <c r="AB51" s="289">
        <f t="shared" si="50"/>
        <v>9650</v>
      </c>
      <c r="AC51" s="289">
        <f t="shared" si="10"/>
        <v>10615</v>
      </c>
      <c r="AD51" s="297">
        <v>8210</v>
      </c>
      <c r="AE51" s="297">
        <f t="shared" si="11"/>
        <v>2405</v>
      </c>
      <c r="AF51" s="302">
        <f t="shared" si="12"/>
        <v>1.2929354445797807</v>
      </c>
      <c r="AG51" s="306">
        <v>8930</v>
      </c>
      <c r="AH51" s="297">
        <f t="shared" si="13"/>
        <v>1685</v>
      </c>
      <c r="AI51" s="311">
        <f t="shared" si="14"/>
        <v>1.1886898096304592</v>
      </c>
      <c r="AK51" s="292">
        <v>45</v>
      </c>
      <c r="AL51" s="289">
        <f t="shared" si="51"/>
        <v>10150</v>
      </c>
      <c r="AM51" s="289">
        <f t="shared" si="15"/>
        <v>11165</v>
      </c>
      <c r="AN51" s="297">
        <v>8260</v>
      </c>
      <c r="AO51" s="297">
        <f t="shared" si="16"/>
        <v>2905</v>
      </c>
      <c r="AP51" s="302">
        <f t="shared" si="17"/>
        <v>1.3516949152542372</v>
      </c>
      <c r="AQ51" s="306">
        <v>8970</v>
      </c>
      <c r="AR51" s="297">
        <f t="shared" si="18"/>
        <v>2195</v>
      </c>
      <c r="AS51" s="311">
        <f t="shared" si="19"/>
        <v>1.2447045707915274</v>
      </c>
      <c r="AU51" s="292">
        <v>45</v>
      </c>
      <c r="AV51" s="289">
        <f t="shared" si="52"/>
        <v>10650</v>
      </c>
      <c r="AW51" s="289">
        <f t="shared" si="20"/>
        <v>11715.000000000002</v>
      </c>
      <c r="AX51" s="297">
        <v>8280</v>
      </c>
      <c r="AY51" s="297">
        <f t="shared" si="21"/>
        <v>3435.0000000000018</v>
      </c>
      <c r="AZ51" s="302">
        <f t="shared" si="22"/>
        <v>1.4148550724637683</v>
      </c>
      <c r="BA51" s="306">
        <v>8990</v>
      </c>
      <c r="BB51" s="297">
        <f t="shared" si="23"/>
        <v>2725.0000000000018</v>
      </c>
      <c r="BC51" s="311">
        <f t="shared" si="24"/>
        <v>1.303114571746385</v>
      </c>
      <c r="BE51" s="292">
        <v>45</v>
      </c>
      <c r="BF51" s="289">
        <f t="shared" si="53"/>
        <v>11150</v>
      </c>
      <c r="BG51" s="289">
        <f t="shared" si="25"/>
        <v>12265.000000000002</v>
      </c>
      <c r="BH51" s="297">
        <v>8420</v>
      </c>
      <c r="BI51" s="297">
        <f t="shared" si="26"/>
        <v>3845.0000000000018</v>
      </c>
      <c r="BJ51" s="302">
        <f t="shared" si="27"/>
        <v>1.4566508313539195</v>
      </c>
      <c r="BK51" s="306">
        <v>9140</v>
      </c>
      <c r="BL51" s="297">
        <f t="shared" si="28"/>
        <v>3125.0000000000018</v>
      </c>
      <c r="BM51" s="311">
        <f t="shared" si="29"/>
        <v>1.3419037199124728</v>
      </c>
      <c r="BO51" s="292">
        <v>45</v>
      </c>
      <c r="BP51" s="289">
        <f t="shared" si="54"/>
        <v>12150</v>
      </c>
      <c r="BQ51" s="289">
        <f t="shared" si="30"/>
        <v>13365.000000000002</v>
      </c>
      <c r="BR51" s="297">
        <v>8810</v>
      </c>
      <c r="BS51" s="297">
        <f t="shared" si="31"/>
        <v>4555.0000000000018</v>
      </c>
      <c r="BT51" s="302">
        <f t="shared" si="32"/>
        <v>1.5170261066969355</v>
      </c>
      <c r="BU51" s="306">
        <v>9520</v>
      </c>
      <c r="BV51" s="297">
        <f t="shared" si="33"/>
        <v>3845.0000000000018</v>
      </c>
      <c r="BW51" s="311">
        <f t="shared" si="34"/>
        <v>1.4038865546218489</v>
      </c>
      <c r="BY51" s="292">
        <v>45</v>
      </c>
      <c r="BZ51" s="289">
        <f t="shared" si="55"/>
        <v>13150</v>
      </c>
      <c r="CA51" s="289">
        <f t="shared" si="35"/>
        <v>14465.000000000002</v>
      </c>
      <c r="CB51" s="297">
        <v>9040</v>
      </c>
      <c r="CC51" s="297">
        <f t="shared" si="36"/>
        <v>5425.0000000000018</v>
      </c>
      <c r="CD51" s="302">
        <f t="shared" si="37"/>
        <v>1.6001106194690267</v>
      </c>
      <c r="CE51" s="306">
        <v>9750</v>
      </c>
      <c r="CF51" s="297">
        <f t="shared" si="38"/>
        <v>4715.0000000000018</v>
      </c>
      <c r="CG51" s="311">
        <f t="shared" si="39"/>
        <v>1.4835897435897438</v>
      </c>
    </row>
    <row r="52" spans="5:85">
      <c r="E52" s="289">
        <f>計算票!G53</f>
        <v>9620</v>
      </c>
      <c r="G52" s="292">
        <v>46</v>
      </c>
      <c r="H52" s="289">
        <f t="shared" si="48"/>
        <v>9160</v>
      </c>
      <c r="I52" s="289">
        <f t="shared" si="0"/>
        <v>10076</v>
      </c>
      <c r="J52" s="297">
        <v>7990</v>
      </c>
      <c r="K52" s="297">
        <f t="shared" si="1"/>
        <v>2086</v>
      </c>
      <c r="L52" s="302">
        <f t="shared" si="2"/>
        <v>1.2610763454317897</v>
      </c>
      <c r="M52" s="306">
        <v>8720</v>
      </c>
      <c r="N52" s="297">
        <f t="shared" si="3"/>
        <v>1356</v>
      </c>
      <c r="O52" s="311">
        <f t="shared" si="4"/>
        <v>1.1555045871559633</v>
      </c>
      <c r="Q52" s="292">
        <v>46</v>
      </c>
      <c r="R52" s="289">
        <f t="shared" si="49"/>
        <v>9160</v>
      </c>
      <c r="S52" s="289">
        <f t="shared" si="5"/>
        <v>10076</v>
      </c>
      <c r="T52" s="297">
        <v>8000</v>
      </c>
      <c r="U52" s="297">
        <f t="shared" si="6"/>
        <v>2076</v>
      </c>
      <c r="V52" s="302">
        <f t="shared" si="7"/>
        <v>1.2595000000000001</v>
      </c>
      <c r="W52" s="306">
        <v>8730</v>
      </c>
      <c r="X52" s="297">
        <f t="shared" si="8"/>
        <v>1346</v>
      </c>
      <c r="Y52" s="311">
        <f t="shared" si="9"/>
        <v>1.1541809851088201</v>
      </c>
      <c r="AA52" s="292">
        <v>46</v>
      </c>
      <c r="AB52" s="289">
        <f t="shared" si="50"/>
        <v>9860</v>
      </c>
      <c r="AC52" s="289">
        <f t="shared" si="10"/>
        <v>10846</v>
      </c>
      <c r="AD52" s="297">
        <v>8410</v>
      </c>
      <c r="AE52" s="297">
        <f t="shared" si="11"/>
        <v>2436</v>
      </c>
      <c r="AF52" s="302">
        <f t="shared" si="12"/>
        <v>1.289655172413793</v>
      </c>
      <c r="AG52" s="306">
        <v>9140</v>
      </c>
      <c r="AH52" s="297">
        <f t="shared" si="13"/>
        <v>1706</v>
      </c>
      <c r="AI52" s="311">
        <f t="shared" si="14"/>
        <v>1.1866520787746171</v>
      </c>
      <c r="AK52" s="292">
        <v>46</v>
      </c>
      <c r="AL52" s="289">
        <f t="shared" si="51"/>
        <v>10360</v>
      </c>
      <c r="AM52" s="289">
        <f t="shared" si="15"/>
        <v>11396.000000000002</v>
      </c>
      <c r="AN52" s="297">
        <v>8450</v>
      </c>
      <c r="AO52" s="297">
        <f t="shared" si="16"/>
        <v>2946.0000000000018</v>
      </c>
      <c r="AP52" s="302">
        <f t="shared" si="17"/>
        <v>1.3486390532544381</v>
      </c>
      <c r="AQ52" s="306">
        <v>9180</v>
      </c>
      <c r="AR52" s="297">
        <f t="shared" si="18"/>
        <v>2216.0000000000018</v>
      </c>
      <c r="AS52" s="311">
        <f t="shared" si="19"/>
        <v>1.2413943355119827</v>
      </c>
      <c r="AU52" s="292">
        <v>46</v>
      </c>
      <c r="AV52" s="289">
        <f t="shared" si="52"/>
        <v>10860</v>
      </c>
      <c r="AW52" s="289">
        <f t="shared" si="20"/>
        <v>11946.000000000002</v>
      </c>
      <c r="AX52" s="297">
        <v>8480</v>
      </c>
      <c r="AY52" s="297">
        <f t="shared" si="21"/>
        <v>3466.0000000000018</v>
      </c>
      <c r="AZ52" s="302">
        <f t="shared" si="22"/>
        <v>1.4087264150943399</v>
      </c>
      <c r="BA52" s="306">
        <v>9200</v>
      </c>
      <c r="BB52" s="297">
        <f t="shared" si="23"/>
        <v>2746.0000000000018</v>
      </c>
      <c r="BC52" s="311">
        <f t="shared" si="24"/>
        <v>1.2984782608695655</v>
      </c>
      <c r="BE52" s="292">
        <v>46</v>
      </c>
      <c r="BF52" s="289">
        <f t="shared" si="53"/>
        <v>11360</v>
      </c>
      <c r="BG52" s="289">
        <f t="shared" si="25"/>
        <v>12496.000000000002</v>
      </c>
      <c r="BH52" s="297">
        <v>8620</v>
      </c>
      <c r="BI52" s="297">
        <f t="shared" si="26"/>
        <v>3876.0000000000018</v>
      </c>
      <c r="BJ52" s="302">
        <f t="shared" si="27"/>
        <v>1.4496519721577728</v>
      </c>
      <c r="BK52" s="306">
        <v>9350</v>
      </c>
      <c r="BL52" s="297">
        <f t="shared" si="28"/>
        <v>3146.0000000000018</v>
      </c>
      <c r="BM52" s="311">
        <f t="shared" si="29"/>
        <v>1.3364705882352943</v>
      </c>
      <c r="BO52" s="292">
        <v>46</v>
      </c>
      <c r="BP52" s="289">
        <f t="shared" si="54"/>
        <v>12360</v>
      </c>
      <c r="BQ52" s="289">
        <f t="shared" si="30"/>
        <v>13596.000000000002</v>
      </c>
      <c r="BR52" s="297">
        <v>9000</v>
      </c>
      <c r="BS52" s="297">
        <f t="shared" si="31"/>
        <v>4596.0000000000018</v>
      </c>
      <c r="BT52" s="302">
        <f t="shared" si="32"/>
        <v>1.5106666666666668</v>
      </c>
      <c r="BU52" s="306">
        <v>9730</v>
      </c>
      <c r="BV52" s="297">
        <f t="shared" si="33"/>
        <v>3866.0000000000018</v>
      </c>
      <c r="BW52" s="311">
        <f t="shared" si="34"/>
        <v>1.3973278520041112</v>
      </c>
      <c r="BY52" s="292">
        <v>46</v>
      </c>
      <c r="BZ52" s="289">
        <f t="shared" si="55"/>
        <v>13360</v>
      </c>
      <c r="CA52" s="289">
        <f t="shared" si="35"/>
        <v>14696.000000000002</v>
      </c>
      <c r="CB52" s="297">
        <v>9240</v>
      </c>
      <c r="CC52" s="297">
        <f t="shared" si="36"/>
        <v>5456.0000000000018</v>
      </c>
      <c r="CD52" s="302">
        <f t="shared" si="37"/>
        <v>1.5904761904761906</v>
      </c>
      <c r="CE52" s="306">
        <v>9960</v>
      </c>
      <c r="CF52" s="297">
        <f t="shared" si="38"/>
        <v>4736.0000000000018</v>
      </c>
      <c r="CG52" s="311">
        <f t="shared" si="39"/>
        <v>1.4755020080321286</v>
      </c>
    </row>
    <row r="53" spans="5:85">
      <c r="E53" s="289">
        <f>計算票!G54</f>
        <v>9840</v>
      </c>
      <c r="G53" s="292">
        <v>47</v>
      </c>
      <c r="H53" s="289">
        <f t="shared" si="48"/>
        <v>9370</v>
      </c>
      <c r="I53" s="289">
        <f t="shared" si="0"/>
        <v>10307</v>
      </c>
      <c r="J53" s="297">
        <v>8180</v>
      </c>
      <c r="K53" s="297">
        <f t="shared" si="1"/>
        <v>2127</v>
      </c>
      <c r="L53" s="302">
        <f t="shared" si="2"/>
        <v>1.2600244498777506</v>
      </c>
      <c r="M53" s="306">
        <v>8920</v>
      </c>
      <c r="N53" s="297">
        <f t="shared" si="3"/>
        <v>1387</v>
      </c>
      <c r="O53" s="311">
        <f t="shared" si="4"/>
        <v>1.1554932735426009</v>
      </c>
      <c r="Q53" s="292">
        <v>47</v>
      </c>
      <c r="R53" s="289">
        <f t="shared" si="49"/>
        <v>9370</v>
      </c>
      <c r="S53" s="289">
        <f t="shared" si="5"/>
        <v>10307</v>
      </c>
      <c r="T53" s="297">
        <v>8190</v>
      </c>
      <c r="U53" s="297">
        <f t="shared" si="6"/>
        <v>2117</v>
      </c>
      <c r="V53" s="302">
        <f t="shared" si="7"/>
        <v>1.2584859584859585</v>
      </c>
      <c r="W53" s="306">
        <v>8930</v>
      </c>
      <c r="X53" s="297">
        <f t="shared" si="8"/>
        <v>1377</v>
      </c>
      <c r="Y53" s="311">
        <f t="shared" si="9"/>
        <v>1.1541993281075027</v>
      </c>
      <c r="AA53" s="292">
        <v>47</v>
      </c>
      <c r="AB53" s="289">
        <f t="shared" si="50"/>
        <v>10070</v>
      </c>
      <c r="AC53" s="289">
        <f t="shared" si="10"/>
        <v>11077</v>
      </c>
      <c r="AD53" s="297">
        <v>8610</v>
      </c>
      <c r="AE53" s="297">
        <f t="shared" si="11"/>
        <v>2467</v>
      </c>
      <c r="AF53" s="302">
        <f t="shared" si="12"/>
        <v>1.286527293844367</v>
      </c>
      <c r="AG53" s="306">
        <v>9350</v>
      </c>
      <c r="AH53" s="297">
        <f t="shared" si="13"/>
        <v>1727</v>
      </c>
      <c r="AI53" s="311">
        <f t="shared" si="14"/>
        <v>1.1847058823529413</v>
      </c>
      <c r="AK53" s="292">
        <v>47</v>
      </c>
      <c r="AL53" s="289">
        <f t="shared" si="51"/>
        <v>10570</v>
      </c>
      <c r="AM53" s="289">
        <f t="shared" si="15"/>
        <v>11627.000000000002</v>
      </c>
      <c r="AN53" s="297">
        <v>8650</v>
      </c>
      <c r="AO53" s="297">
        <f t="shared" si="16"/>
        <v>2977.0000000000018</v>
      </c>
      <c r="AP53" s="302">
        <f t="shared" si="17"/>
        <v>1.3441618497109828</v>
      </c>
      <c r="AQ53" s="306">
        <v>9390</v>
      </c>
      <c r="AR53" s="297">
        <f t="shared" si="18"/>
        <v>2237.0000000000018</v>
      </c>
      <c r="AS53" s="311">
        <f t="shared" si="19"/>
        <v>1.2382321618743346</v>
      </c>
      <c r="AU53" s="292">
        <v>47</v>
      </c>
      <c r="AV53" s="289">
        <f t="shared" si="52"/>
        <v>11070</v>
      </c>
      <c r="AW53" s="289">
        <f t="shared" si="20"/>
        <v>12177.000000000002</v>
      </c>
      <c r="AX53" s="297">
        <v>8670</v>
      </c>
      <c r="AY53" s="297">
        <f t="shared" si="21"/>
        <v>3507.0000000000018</v>
      </c>
      <c r="AZ53" s="302">
        <f t="shared" si="22"/>
        <v>1.4044982698961941</v>
      </c>
      <c r="BA53" s="306">
        <v>9410</v>
      </c>
      <c r="BB53" s="297">
        <f t="shared" si="23"/>
        <v>2767.0000000000018</v>
      </c>
      <c r="BC53" s="311">
        <f t="shared" si="24"/>
        <v>1.2940488841657813</v>
      </c>
      <c r="BE53" s="292">
        <v>47</v>
      </c>
      <c r="BF53" s="289">
        <f t="shared" si="53"/>
        <v>11570</v>
      </c>
      <c r="BG53" s="289">
        <f t="shared" si="25"/>
        <v>12727.000000000002</v>
      </c>
      <c r="BH53" s="297">
        <v>8820</v>
      </c>
      <c r="BI53" s="297">
        <f t="shared" si="26"/>
        <v>3907.0000000000018</v>
      </c>
      <c r="BJ53" s="302">
        <f t="shared" si="27"/>
        <v>1.4429705215419504</v>
      </c>
      <c r="BK53" s="306">
        <v>9550</v>
      </c>
      <c r="BL53" s="297">
        <f t="shared" si="28"/>
        <v>3177.0000000000018</v>
      </c>
      <c r="BM53" s="311">
        <f t="shared" si="29"/>
        <v>1.332670157068063</v>
      </c>
      <c r="BO53" s="292">
        <v>47</v>
      </c>
      <c r="BP53" s="289">
        <f t="shared" si="54"/>
        <v>12570</v>
      </c>
      <c r="BQ53" s="289">
        <f t="shared" si="30"/>
        <v>13827.000000000002</v>
      </c>
      <c r="BR53" s="297">
        <v>9200</v>
      </c>
      <c r="BS53" s="297">
        <f t="shared" si="31"/>
        <v>4627.0000000000018</v>
      </c>
      <c r="BT53" s="302">
        <f t="shared" si="32"/>
        <v>1.5029347826086958</v>
      </c>
      <c r="BU53" s="306">
        <v>9940</v>
      </c>
      <c r="BV53" s="297">
        <f t="shared" si="33"/>
        <v>3887.0000000000018</v>
      </c>
      <c r="BW53" s="311">
        <f t="shared" si="34"/>
        <v>1.3910462776659962</v>
      </c>
      <c r="BY53" s="292">
        <v>47</v>
      </c>
      <c r="BZ53" s="289">
        <f t="shared" si="55"/>
        <v>13570</v>
      </c>
      <c r="CA53" s="289">
        <f t="shared" si="35"/>
        <v>14927.000000000002</v>
      </c>
      <c r="CB53" s="297">
        <v>9430</v>
      </c>
      <c r="CC53" s="297">
        <f t="shared" si="36"/>
        <v>5497.0000000000018</v>
      </c>
      <c r="CD53" s="302">
        <f t="shared" si="37"/>
        <v>1.582926829268293</v>
      </c>
      <c r="CE53" s="306">
        <v>10170</v>
      </c>
      <c r="CF53" s="297">
        <f t="shared" si="38"/>
        <v>4757.0000000000018</v>
      </c>
      <c r="CG53" s="311">
        <f t="shared" si="39"/>
        <v>1.4677482792527041</v>
      </c>
    </row>
    <row r="54" spans="5:85">
      <c r="E54" s="289">
        <f>計算票!G55</f>
        <v>10060</v>
      </c>
      <c r="G54" s="292">
        <v>48</v>
      </c>
      <c r="H54" s="289">
        <f t="shared" si="48"/>
        <v>9580</v>
      </c>
      <c r="I54" s="289">
        <f t="shared" si="0"/>
        <v>10538</v>
      </c>
      <c r="J54" s="297">
        <v>8370</v>
      </c>
      <c r="K54" s="297">
        <f t="shared" si="1"/>
        <v>2168</v>
      </c>
      <c r="L54" s="302">
        <f t="shared" si="2"/>
        <v>1.2590203106332138</v>
      </c>
      <c r="M54" s="306">
        <v>9110</v>
      </c>
      <c r="N54" s="297">
        <f t="shared" si="3"/>
        <v>1428</v>
      </c>
      <c r="O54" s="311">
        <f t="shared" si="4"/>
        <v>1.1567508232711305</v>
      </c>
      <c r="Q54" s="292">
        <v>48</v>
      </c>
      <c r="R54" s="289">
        <f t="shared" si="49"/>
        <v>9580</v>
      </c>
      <c r="S54" s="289">
        <f t="shared" si="5"/>
        <v>10538</v>
      </c>
      <c r="T54" s="297">
        <v>8380</v>
      </c>
      <c r="U54" s="297">
        <f t="shared" si="6"/>
        <v>2158</v>
      </c>
      <c r="V54" s="302">
        <f t="shared" si="7"/>
        <v>1.2575178997613365</v>
      </c>
      <c r="W54" s="306">
        <v>9130</v>
      </c>
      <c r="X54" s="297">
        <f t="shared" si="8"/>
        <v>1408</v>
      </c>
      <c r="Y54" s="311">
        <f t="shared" si="9"/>
        <v>1.1542168674698796</v>
      </c>
      <c r="AA54" s="292">
        <v>48</v>
      </c>
      <c r="AB54" s="289">
        <f t="shared" si="50"/>
        <v>10280</v>
      </c>
      <c r="AC54" s="289">
        <f t="shared" si="10"/>
        <v>11308.000000000002</v>
      </c>
      <c r="AD54" s="297">
        <v>8810</v>
      </c>
      <c r="AE54" s="297">
        <f t="shared" si="11"/>
        <v>2498.0000000000018</v>
      </c>
      <c r="AF54" s="302">
        <f t="shared" si="12"/>
        <v>1.2835414301929629</v>
      </c>
      <c r="AG54" s="306">
        <v>9550</v>
      </c>
      <c r="AH54" s="297">
        <f t="shared" si="13"/>
        <v>1758.0000000000018</v>
      </c>
      <c r="AI54" s="311">
        <f t="shared" si="14"/>
        <v>1.184083769633508</v>
      </c>
      <c r="AK54" s="292">
        <v>48</v>
      </c>
      <c r="AL54" s="289">
        <f t="shared" si="51"/>
        <v>10780</v>
      </c>
      <c r="AM54" s="289">
        <f t="shared" si="15"/>
        <v>11858.000000000002</v>
      </c>
      <c r="AN54" s="297">
        <v>8850</v>
      </c>
      <c r="AO54" s="297">
        <f t="shared" si="16"/>
        <v>3008.0000000000018</v>
      </c>
      <c r="AP54" s="302">
        <f t="shared" si="17"/>
        <v>1.3398870056497176</v>
      </c>
      <c r="AQ54" s="306">
        <v>9600</v>
      </c>
      <c r="AR54" s="297">
        <f t="shared" si="18"/>
        <v>2258.0000000000018</v>
      </c>
      <c r="AS54" s="311">
        <f t="shared" si="19"/>
        <v>1.2352083333333335</v>
      </c>
      <c r="AU54" s="292">
        <v>48</v>
      </c>
      <c r="AV54" s="289">
        <f t="shared" si="52"/>
        <v>11280</v>
      </c>
      <c r="AW54" s="289">
        <f t="shared" si="20"/>
        <v>12408.000000000002</v>
      </c>
      <c r="AX54" s="297">
        <v>8870</v>
      </c>
      <c r="AY54" s="297">
        <f t="shared" si="21"/>
        <v>3538.0000000000018</v>
      </c>
      <c r="AZ54" s="302">
        <f t="shared" si="22"/>
        <v>1.398872604284104</v>
      </c>
      <c r="BA54" s="306">
        <v>9620</v>
      </c>
      <c r="BB54" s="297">
        <f t="shared" si="23"/>
        <v>2788.0000000000018</v>
      </c>
      <c r="BC54" s="311">
        <f t="shared" si="24"/>
        <v>1.28981288981289</v>
      </c>
      <c r="BE54" s="292">
        <v>48</v>
      </c>
      <c r="BF54" s="289">
        <f t="shared" si="53"/>
        <v>11780</v>
      </c>
      <c r="BG54" s="289">
        <f t="shared" si="25"/>
        <v>12958.000000000002</v>
      </c>
      <c r="BH54" s="297">
        <v>9020</v>
      </c>
      <c r="BI54" s="297">
        <f t="shared" si="26"/>
        <v>3938.0000000000018</v>
      </c>
      <c r="BJ54" s="302">
        <f t="shared" si="27"/>
        <v>1.4365853658536587</v>
      </c>
      <c r="BK54" s="306">
        <v>9760</v>
      </c>
      <c r="BL54" s="297">
        <f t="shared" si="28"/>
        <v>3198.0000000000018</v>
      </c>
      <c r="BM54" s="311">
        <f t="shared" si="29"/>
        <v>1.3276639344262298</v>
      </c>
      <c r="BO54" s="292">
        <v>48</v>
      </c>
      <c r="BP54" s="289">
        <f t="shared" si="54"/>
        <v>12780</v>
      </c>
      <c r="BQ54" s="289">
        <f t="shared" si="30"/>
        <v>14058.000000000002</v>
      </c>
      <c r="BR54" s="297">
        <v>9400</v>
      </c>
      <c r="BS54" s="297">
        <f t="shared" si="31"/>
        <v>4658.0000000000018</v>
      </c>
      <c r="BT54" s="302">
        <f t="shared" si="32"/>
        <v>1.4955319148936173</v>
      </c>
      <c r="BU54" s="306">
        <v>10150</v>
      </c>
      <c r="BV54" s="297">
        <f t="shared" si="33"/>
        <v>3908.0000000000018</v>
      </c>
      <c r="BW54" s="311">
        <f t="shared" si="34"/>
        <v>1.3850246305418721</v>
      </c>
      <c r="BY54" s="292">
        <v>48</v>
      </c>
      <c r="BZ54" s="289">
        <f t="shared" si="55"/>
        <v>13780</v>
      </c>
      <c r="CA54" s="289">
        <f t="shared" si="35"/>
        <v>15158.000000000002</v>
      </c>
      <c r="CB54" s="297">
        <v>9630</v>
      </c>
      <c r="CC54" s="297">
        <f t="shared" si="36"/>
        <v>5528.0000000000018</v>
      </c>
      <c r="CD54" s="302">
        <f t="shared" si="37"/>
        <v>1.5740394600207686</v>
      </c>
      <c r="CE54" s="306">
        <v>10380</v>
      </c>
      <c r="CF54" s="297">
        <f t="shared" si="38"/>
        <v>4778.0000000000018</v>
      </c>
      <c r="CG54" s="311">
        <f t="shared" si="39"/>
        <v>1.4603082851637768</v>
      </c>
    </row>
    <row r="55" spans="5:85">
      <c r="E55" s="289">
        <f>計算票!G56</f>
        <v>10280</v>
      </c>
      <c r="G55" s="292">
        <v>49</v>
      </c>
      <c r="H55" s="289">
        <f t="shared" si="48"/>
        <v>9790</v>
      </c>
      <c r="I55" s="289">
        <f t="shared" si="0"/>
        <v>10769</v>
      </c>
      <c r="J55" s="297">
        <v>8550</v>
      </c>
      <c r="K55" s="297">
        <f t="shared" si="1"/>
        <v>2219</v>
      </c>
      <c r="L55" s="302">
        <f t="shared" si="2"/>
        <v>1.2595321637426899</v>
      </c>
      <c r="M55" s="306">
        <v>9310</v>
      </c>
      <c r="N55" s="297">
        <f t="shared" si="3"/>
        <v>1459</v>
      </c>
      <c r="O55" s="311">
        <f t="shared" si="4"/>
        <v>1.1567132116004297</v>
      </c>
      <c r="Q55" s="292">
        <v>49</v>
      </c>
      <c r="R55" s="289">
        <f t="shared" si="49"/>
        <v>9790</v>
      </c>
      <c r="S55" s="289">
        <f t="shared" si="5"/>
        <v>10769</v>
      </c>
      <c r="T55" s="297">
        <v>8560</v>
      </c>
      <c r="U55" s="297">
        <f t="shared" si="6"/>
        <v>2209</v>
      </c>
      <c r="V55" s="302">
        <f t="shared" si="7"/>
        <v>1.2580607476635515</v>
      </c>
      <c r="W55" s="306">
        <v>9320</v>
      </c>
      <c r="X55" s="297">
        <f t="shared" si="8"/>
        <v>1449</v>
      </c>
      <c r="Y55" s="311">
        <f t="shared" si="9"/>
        <v>1.1554721030042918</v>
      </c>
      <c r="AA55" s="292">
        <v>49</v>
      </c>
      <c r="AB55" s="289">
        <f t="shared" si="50"/>
        <v>10490</v>
      </c>
      <c r="AC55" s="289">
        <f t="shared" si="10"/>
        <v>11539.000000000002</v>
      </c>
      <c r="AD55" s="297">
        <v>9000</v>
      </c>
      <c r="AE55" s="297">
        <f t="shared" si="11"/>
        <v>2539.0000000000018</v>
      </c>
      <c r="AF55" s="302">
        <f t="shared" si="12"/>
        <v>1.2821111111111114</v>
      </c>
      <c r="AG55" s="306">
        <v>9760</v>
      </c>
      <c r="AH55" s="297">
        <f t="shared" si="13"/>
        <v>1779.0000000000018</v>
      </c>
      <c r="AI55" s="311">
        <f t="shared" si="14"/>
        <v>1.1822745901639347</v>
      </c>
      <c r="AK55" s="292">
        <v>49</v>
      </c>
      <c r="AL55" s="289">
        <f t="shared" si="51"/>
        <v>10990</v>
      </c>
      <c r="AM55" s="289">
        <f t="shared" si="15"/>
        <v>12089.000000000002</v>
      </c>
      <c r="AN55" s="297">
        <v>9050</v>
      </c>
      <c r="AO55" s="297">
        <f t="shared" si="16"/>
        <v>3039.0000000000018</v>
      </c>
      <c r="AP55" s="302">
        <f t="shared" si="17"/>
        <v>1.3358011049723759</v>
      </c>
      <c r="AQ55" s="306">
        <v>9810</v>
      </c>
      <c r="AR55" s="297">
        <f t="shared" si="18"/>
        <v>2279.0000000000018</v>
      </c>
      <c r="AS55" s="311">
        <f t="shared" si="19"/>
        <v>1.2323139653414885</v>
      </c>
      <c r="AU55" s="292">
        <v>49</v>
      </c>
      <c r="AV55" s="289">
        <f t="shared" si="52"/>
        <v>11490</v>
      </c>
      <c r="AW55" s="289">
        <f t="shared" si="20"/>
        <v>12639.000000000002</v>
      </c>
      <c r="AX55" s="297">
        <v>9070</v>
      </c>
      <c r="AY55" s="297">
        <f t="shared" si="21"/>
        <v>3569.0000000000018</v>
      </c>
      <c r="AZ55" s="302">
        <f t="shared" si="22"/>
        <v>1.3934950385887543</v>
      </c>
      <c r="BA55" s="306">
        <v>9830</v>
      </c>
      <c r="BB55" s="297">
        <f t="shared" si="23"/>
        <v>2809.0000000000018</v>
      </c>
      <c r="BC55" s="311">
        <f t="shared" si="24"/>
        <v>1.2857578840284845</v>
      </c>
      <c r="BE55" s="292">
        <v>49</v>
      </c>
      <c r="BF55" s="289">
        <f t="shared" si="53"/>
        <v>11990</v>
      </c>
      <c r="BG55" s="289">
        <f t="shared" si="25"/>
        <v>13189.000000000002</v>
      </c>
      <c r="BH55" s="297">
        <v>9210</v>
      </c>
      <c r="BI55" s="297">
        <f t="shared" si="26"/>
        <v>3979.0000000000018</v>
      </c>
      <c r="BJ55" s="302">
        <f t="shared" si="27"/>
        <v>1.4320304017372423</v>
      </c>
      <c r="BK55" s="306">
        <v>9970</v>
      </c>
      <c r="BL55" s="297">
        <f t="shared" si="28"/>
        <v>3219.0000000000018</v>
      </c>
      <c r="BM55" s="311">
        <f t="shared" si="29"/>
        <v>1.3228686058174526</v>
      </c>
      <c r="BO55" s="292">
        <v>49</v>
      </c>
      <c r="BP55" s="289">
        <f t="shared" si="54"/>
        <v>12990</v>
      </c>
      <c r="BQ55" s="289">
        <f t="shared" si="30"/>
        <v>14289.000000000002</v>
      </c>
      <c r="BR55" s="297">
        <v>9600</v>
      </c>
      <c r="BS55" s="297">
        <f t="shared" si="31"/>
        <v>4689.0000000000018</v>
      </c>
      <c r="BT55" s="302">
        <f t="shared" si="32"/>
        <v>1.4884375000000001</v>
      </c>
      <c r="BU55" s="306">
        <v>10360</v>
      </c>
      <c r="BV55" s="297">
        <f t="shared" si="33"/>
        <v>3929.0000000000018</v>
      </c>
      <c r="BW55" s="311">
        <f t="shared" si="34"/>
        <v>1.3792471042471044</v>
      </c>
      <c r="BY55" s="292">
        <v>49</v>
      </c>
      <c r="BZ55" s="289">
        <f t="shared" si="55"/>
        <v>13990</v>
      </c>
      <c r="CA55" s="289">
        <f t="shared" si="35"/>
        <v>15389.000000000002</v>
      </c>
      <c r="CB55" s="297">
        <v>9830</v>
      </c>
      <c r="CC55" s="297">
        <f t="shared" si="36"/>
        <v>5559.0000000000018</v>
      </c>
      <c r="CD55" s="302">
        <f t="shared" si="37"/>
        <v>1.5655137334689728</v>
      </c>
      <c r="CE55" s="306">
        <v>10590</v>
      </c>
      <c r="CF55" s="297">
        <f t="shared" si="38"/>
        <v>4799.0000000000018</v>
      </c>
      <c r="CG55" s="311">
        <f t="shared" si="39"/>
        <v>1.4531633616619455</v>
      </c>
    </row>
    <row r="56" spans="5:85" ht="14.25">
      <c r="E56" s="290">
        <f>計算票!G57</f>
        <v>10500</v>
      </c>
      <c r="G56" s="294">
        <v>50</v>
      </c>
      <c r="H56" s="290">
        <f t="shared" si="48"/>
        <v>10000</v>
      </c>
      <c r="I56" s="290">
        <f t="shared" si="0"/>
        <v>11000</v>
      </c>
      <c r="J56" s="298">
        <v>8740</v>
      </c>
      <c r="K56" s="298">
        <f t="shared" si="1"/>
        <v>2260</v>
      </c>
      <c r="L56" s="303">
        <f t="shared" si="2"/>
        <v>1.2585812356979404</v>
      </c>
      <c r="M56" s="307">
        <v>9510</v>
      </c>
      <c r="N56" s="298">
        <f t="shared" si="3"/>
        <v>1490</v>
      </c>
      <c r="O56" s="312">
        <f t="shared" si="4"/>
        <v>1.1566771819137749</v>
      </c>
      <c r="Q56" s="294">
        <v>50</v>
      </c>
      <c r="R56" s="290">
        <f t="shared" si="49"/>
        <v>10000</v>
      </c>
      <c r="S56" s="290">
        <f t="shared" si="5"/>
        <v>11000</v>
      </c>
      <c r="T56" s="298">
        <v>8750</v>
      </c>
      <c r="U56" s="298">
        <f t="shared" si="6"/>
        <v>2250</v>
      </c>
      <c r="V56" s="303">
        <f t="shared" si="7"/>
        <v>1.2571428571428571</v>
      </c>
      <c r="W56" s="307">
        <v>9520</v>
      </c>
      <c r="X56" s="298">
        <f t="shared" si="8"/>
        <v>1480</v>
      </c>
      <c r="Y56" s="312">
        <f t="shared" si="9"/>
        <v>1.1554621848739495</v>
      </c>
      <c r="AA56" s="294">
        <v>50</v>
      </c>
      <c r="AB56" s="290">
        <f t="shared" si="50"/>
        <v>10700</v>
      </c>
      <c r="AC56" s="290">
        <f t="shared" si="10"/>
        <v>11770.000000000002</v>
      </c>
      <c r="AD56" s="298">
        <v>9200</v>
      </c>
      <c r="AE56" s="298">
        <f t="shared" si="11"/>
        <v>2570.0000000000018</v>
      </c>
      <c r="AF56" s="303">
        <f t="shared" si="12"/>
        <v>1.2793478260869566</v>
      </c>
      <c r="AG56" s="307">
        <v>9970</v>
      </c>
      <c r="AH56" s="298">
        <f t="shared" si="13"/>
        <v>1800.0000000000018</v>
      </c>
      <c r="AI56" s="312">
        <f t="shared" si="14"/>
        <v>1.1805416248746241</v>
      </c>
      <c r="AK56" s="294">
        <v>50</v>
      </c>
      <c r="AL56" s="290">
        <f t="shared" si="51"/>
        <v>11200</v>
      </c>
      <c r="AM56" s="290">
        <f t="shared" si="15"/>
        <v>12320.000000000002</v>
      </c>
      <c r="AN56" s="298">
        <v>9250</v>
      </c>
      <c r="AO56" s="298">
        <f t="shared" si="16"/>
        <v>3070.0000000000018</v>
      </c>
      <c r="AP56" s="303">
        <f t="shared" si="17"/>
        <v>1.3318918918918921</v>
      </c>
      <c r="AQ56" s="307">
        <v>10020</v>
      </c>
      <c r="AR56" s="298">
        <f t="shared" si="18"/>
        <v>2300.0000000000018</v>
      </c>
      <c r="AS56" s="312">
        <f t="shared" si="19"/>
        <v>1.2295409181636729</v>
      </c>
      <c r="AU56" s="294">
        <v>50</v>
      </c>
      <c r="AV56" s="290">
        <f t="shared" si="52"/>
        <v>11700</v>
      </c>
      <c r="AW56" s="290">
        <f t="shared" si="20"/>
        <v>12870.000000000002</v>
      </c>
      <c r="AX56" s="298">
        <v>9270</v>
      </c>
      <c r="AY56" s="298">
        <f t="shared" si="21"/>
        <v>3600.0000000000018</v>
      </c>
      <c r="AZ56" s="303">
        <f t="shared" si="22"/>
        <v>1.3883495145631071</v>
      </c>
      <c r="BA56" s="307">
        <v>10040</v>
      </c>
      <c r="BB56" s="298">
        <f t="shared" si="23"/>
        <v>2830.0000000000018</v>
      </c>
      <c r="BC56" s="312">
        <f t="shared" si="24"/>
        <v>1.2818725099601596</v>
      </c>
      <c r="BE56" s="294">
        <v>50</v>
      </c>
      <c r="BF56" s="290">
        <f t="shared" si="53"/>
        <v>12200</v>
      </c>
      <c r="BG56" s="290">
        <f t="shared" si="25"/>
        <v>13420.000000000002</v>
      </c>
      <c r="BH56" s="298">
        <v>9410</v>
      </c>
      <c r="BI56" s="298">
        <f t="shared" si="26"/>
        <v>4010.0000000000018</v>
      </c>
      <c r="BJ56" s="303">
        <f t="shared" si="27"/>
        <v>1.426142401700319</v>
      </c>
      <c r="BK56" s="307">
        <v>10180</v>
      </c>
      <c r="BL56" s="298">
        <f t="shared" si="28"/>
        <v>3240.0000000000018</v>
      </c>
      <c r="BM56" s="312">
        <f t="shared" si="29"/>
        <v>1.3182711198428292</v>
      </c>
      <c r="BO56" s="294">
        <v>50</v>
      </c>
      <c r="BP56" s="290">
        <f t="shared" si="54"/>
        <v>13200</v>
      </c>
      <c r="BQ56" s="290">
        <f t="shared" si="30"/>
        <v>14520.000000000002</v>
      </c>
      <c r="BR56" s="298">
        <v>9800</v>
      </c>
      <c r="BS56" s="298">
        <f t="shared" si="31"/>
        <v>4720.0000000000018</v>
      </c>
      <c r="BT56" s="303">
        <f t="shared" si="32"/>
        <v>1.4816326530612247</v>
      </c>
      <c r="BU56" s="307">
        <v>10570</v>
      </c>
      <c r="BV56" s="298">
        <f t="shared" si="33"/>
        <v>3950.0000000000018</v>
      </c>
      <c r="BW56" s="312">
        <f t="shared" si="34"/>
        <v>1.3736991485335859</v>
      </c>
      <c r="BY56" s="294">
        <v>50</v>
      </c>
      <c r="BZ56" s="290">
        <f t="shared" si="55"/>
        <v>14200</v>
      </c>
      <c r="CA56" s="290">
        <f t="shared" si="35"/>
        <v>15620.000000000002</v>
      </c>
      <c r="CB56" s="298">
        <v>10030</v>
      </c>
      <c r="CC56" s="298">
        <f t="shared" si="36"/>
        <v>5590.0000000000018</v>
      </c>
      <c r="CD56" s="303">
        <f t="shared" si="37"/>
        <v>1.5573280159521437</v>
      </c>
      <c r="CE56" s="307">
        <v>10800</v>
      </c>
      <c r="CF56" s="298">
        <f t="shared" si="38"/>
        <v>4820.0000000000018</v>
      </c>
      <c r="CG56" s="312">
        <f t="shared" si="39"/>
        <v>1.4462962962962964</v>
      </c>
    </row>
    <row r="57" spans="5:85">
      <c r="E57" s="291">
        <f>計算票!G58</f>
        <v>10730</v>
      </c>
      <c r="G57" s="295">
        <v>51</v>
      </c>
      <c r="H57" s="291">
        <f t="shared" ref="H57:H106" si="56">H56+$C$22</f>
        <v>10230</v>
      </c>
      <c r="I57" s="291">
        <f t="shared" si="0"/>
        <v>11253</v>
      </c>
      <c r="J57" s="299">
        <v>8930</v>
      </c>
      <c r="K57" s="299">
        <f t="shared" si="1"/>
        <v>2323</v>
      </c>
      <c r="L57" s="304">
        <f t="shared" si="2"/>
        <v>1.2601343784994401</v>
      </c>
      <c r="M57" s="308">
        <v>9710</v>
      </c>
      <c r="N57" s="299">
        <f t="shared" si="3"/>
        <v>1543</v>
      </c>
      <c r="O57" s="313">
        <f t="shared" si="4"/>
        <v>1.158908341915551</v>
      </c>
      <c r="Q57" s="295">
        <v>51</v>
      </c>
      <c r="R57" s="291">
        <f t="shared" ref="R57:R106" si="57">R56+$C$22</f>
        <v>10230</v>
      </c>
      <c r="S57" s="291">
        <f t="shared" si="5"/>
        <v>11253</v>
      </c>
      <c r="T57" s="299">
        <v>8940</v>
      </c>
      <c r="U57" s="299">
        <f t="shared" si="6"/>
        <v>2313</v>
      </c>
      <c r="V57" s="304">
        <f t="shared" si="7"/>
        <v>1.2587248322147651</v>
      </c>
      <c r="W57" s="308">
        <v>9720</v>
      </c>
      <c r="X57" s="299">
        <f t="shared" si="8"/>
        <v>1533</v>
      </c>
      <c r="Y57" s="313">
        <f t="shared" si="9"/>
        <v>1.1577160493827161</v>
      </c>
      <c r="AA57" s="295">
        <v>51</v>
      </c>
      <c r="AB57" s="291">
        <f t="shared" ref="AB57:AB106" si="58">AB56+$C$22</f>
        <v>10930</v>
      </c>
      <c r="AC57" s="291">
        <f t="shared" si="10"/>
        <v>12023.000000000002</v>
      </c>
      <c r="AD57" s="299">
        <v>9400</v>
      </c>
      <c r="AE57" s="299">
        <f t="shared" si="11"/>
        <v>2623.0000000000018</v>
      </c>
      <c r="AF57" s="304">
        <f t="shared" si="12"/>
        <v>1.2790425531914895</v>
      </c>
      <c r="AG57" s="308">
        <v>10180</v>
      </c>
      <c r="AH57" s="299">
        <f t="shared" si="13"/>
        <v>1843.0000000000018</v>
      </c>
      <c r="AI57" s="313">
        <f t="shared" si="14"/>
        <v>1.1810412573673872</v>
      </c>
      <c r="AK57" s="295">
        <v>51</v>
      </c>
      <c r="AL57" s="291">
        <f t="shared" ref="AL57:AL106" si="59">AL56+$C$22</f>
        <v>11430</v>
      </c>
      <c r="AM57" s="291">
        <f t="shared" si="15"/>
        <v>12573.000000000002</v>
      </c>
      <c r="AN57" s="299">
        <v>9440</v>
      </c>
      <c r="AO57" s="299">
        <f t="shared" si="16"/>
        <v>3133.0000000000018</v>
      </c>
      <c r="AP57" s="304">
        <f t="shared" si="17"/>
        <v>1.3318855932203393</v>
      </c>
      <c r="AQ57" s="308">
        <v>10230</v>
      </c>
      <c r="AR57" s="299">
        <f t="shared" si="18"/>
        <v>2343.0000000000018</v>
      </c>
      <c r="AS57" s="313">
        <f t="shared" si="19"/>
        <v>1.2290322580645163</v>
      </c>
      <c r="AU57" s="295">
        <v>51</v>
      </c>
      <c r="AV57" s="291">
        <f t="shared" ref="AV57:AV106" si="60">AV56+$C$22</f>
        <v>11930</v>
      </c>
      <c r="AW57" s="291">
        <f t="shared" si="20"/>
        <v>13123.000000000002</v>
      </c>
      <c r="AX57" s="299">
        <v>9470</v>
      </c>
      <c r="AY57" s="299">
        <f t="shared" si="21"/>
        <v>3653.0000000000018</v>
      </c>
      <c r="AZ57" s="304">
        <f t="shared" si="22"/>
        <v>1.3857444561774026</v>
      </c>
      <c r="BA57" s="308">
        <v>10250</v>
      </c>
      <c r="BB57" s="299">
        <f t="shared" si="23"/>
        <v>2873.0000000000018</v>
      </c>
      <c r="BC57" s="313">
        <f t="shared" si="24"/>
        <v>1.2802926829268295</v>
      </c>
      <c r="BE57" s="295">
        <v>51</v>
      </c>
      <c r="BF57" s="291">
        <f t="shared" ref="BF57:BF106" si="61">BF56+$C$22</f>
        <v>12430</v>
      </c>
      <c r="BG57" s="291">
        <f t="shared" si="25"/>
        <v>13673.000000000002</v>
      </c>
      <c r="BH57" s="299">
        <v>9610</v>
      </c>
      <c r="BI57" s="299">
        <f t="shared" si="26"/>
        <v>4063.0000000000018</v>
      </c>
      <c r="BJ57" s="304">
        <f t="shared" si="27"/>
        <v>1.4227887617065558</v>
      </c>
      <c r="BK57" s="308">
        <v>10390</v>
      </c>
      <c r="BL57" s="299">
        <f t="shared" si="28"/>
        <v>3283.0000000000018</v>
      </c>
      <c r="BM57" s="313">
        <f t="shared" si="29"/>
        <v>1.3159769008662177</v>
      </c>
      <c r="BO57" s="295">
        <v>51</v>
      </c>
      <c r="BP57" s="291">
        <f t="shared" ref="BP57:BP106" si="62">BP56+$C$22</f>
        <v>13430</v>
      </c>
      <c r="BQ57" s="291">
        <f t="shared" si="30"/>
        <v>14773.000000000002</v>
      </c>
      <c r="BR57" s="299">
        <v>9990</v>
      </c>
      <c r="BS57" s="299">
        <f t="shared" si="31"/>
        <v>4783.0000000000018</v>
      </c>
      <c r="BT57" s="304">
        <f t="shared" si="32"/>
        <v>1.4787787787787789</v>
      </c>
      <c r="BU57" s="308">
        <v>10780</v>
      </c>
      <c r="BV57" s="299">
        <f t="shared" si="33"/>
        <v>3993.0000000000018</v>
      </c>
      <c r="BW57" s="313">
        <f t="shared" si="34"/>
        <v>1.3704081632653062</v>
      </c>
      <c r="BY57" s="295">
        <v>51</v>
      </c>
      <c r="BZ57" s="291">
        <f t="shared" ref="BZ57:BZ106" si="63">BZ56+$C$22</f>
        <v>14430</v>
      </c>
      <c r="CA57" s="291">
        <f t="shared" si="35"/>
        <v>15873.000000000002</v>
      </c>
      <c r="CB57" s="299">
        <v>10230</v>
      </c>
      <c r="CC57" s="299">
        <f t="shared" si="36"/>
        <v>5643.0000000000018</v>
      </c>
      <c r="CD57" s="304">
        <f t="shared" si="37"/>
        <v>1.5516129032258066</v>
      </c>
      <c r="CE57" s="308">
        <v>11010</v>
      </c>
      <c r="CF57" s="299">
        <f t="shared" si="38"/>
        <v>4863.0000000000018</v>
      </c>
      <c r="CG57" s="313">
        <f t="shared" si="39"/>
        <v>1.4416893732970029</v>
      </c>
    </row>
    <row r="58" spans="5:85">
      <c r="E58" s="289">
        <f>計算票!G59</f>
        <v>10960</v>
      </c>
      <c r="G58" s="292">
        <v>52</v>
      </c>
      <c r="H58" s="289">
        <f t="shared" si="56"/>
        <v>10460</v>
      </c>
      <c r="I58" s="289">
        <f t="shared" si="0"/>
        <v>11506.000000000002</v>
      </c>
      <c r="J58" s="297">
        <v>9110</v>
      </c>
      <c r="K58" s="297">
        <f t="shared" si="1"/>
        <v>2396.0000000000018</v>
      </c>
      <c r="L58" s="302">
        <f t="shared" si="2"/>
        <v>1.263007683863886</v>
      </c>
      <c r="M58" s="306">
        <v>9910</v>
      </c>
      <c r="N58" s="297">
        <f t="shared" si="3"/>
        <v>1596.0000000000018</v>
      </c>
      <c r="O58" s="311">
        <f t="shared" si="4"/>
        <v>1.1610494450050457</v>
      </c>
      <c r="Q58" s="292">
        <v>52</v>
      </c>
      <c r="R58" s="289">
        <f t="shared" si="57"/>
        <v>10460</v>
      </c>
      <c r="S58" s="289">
        <f t="shared" si="5"/>
        <v>11506.000000000002</v>
      </c>
      <c r="T58" s="297">
        <v>9130</v>
      </c>
      <c r="U58" s="297">
        <f t="shared" si="6"/>
        <v>2376.0000000000018</v>
      </c>
      <c r="V58" s="302">
        <f t="shared" si="7"/>
        <v>1.2602409638554219</v>
      </c>
      <c r="W58" s="306">
        <v>9920</v>
      </c>
      <c r="X58" s="297">
        <f t="shared" si="8"/>
        <v>1586.0000000000018</v>
      </c>
      <c r="Y58" s="311">
        <f t="shared" si="9"/>
        <v>1.1598790322580648</v>
      </c>
      <c r="AA58" s="292">
        <v>52</v>
      </c>
      <c r="AB58" s="289">
        <f t="shared" si="58"/>
        <v>11160</v>
      </c>
      <c r="AC58" s="289">
        <f t="shared" si="10"/>
        <v>12276.000000000002</v>
      </c>
      <c r="AD58" s="297">
        <v>9600</v>
      </c>
      <c r="AE58" s="297">
        <f t="shared" si="11"/>
        <v>2676.0000000000018</v>
      </c>
      <c r="AF58" s="302">
        <f t="shared" si="12"/>
        <v>1.2787500000000003</v>
      </c>
      <c r="AG58" s="306">
        <v>10390</v>
      </c>
      <c r="AH58" s="297">
        <f t="shared" si="13"/>
        <v>1886.0000000000018</v>
      </c>
      <c r="AI58" s="311">
        <f t="shared" si="14"/>
        <v>1.1815206929740136</v>
      </c>
      <c r="AK58" s="292">
        <v>52</v>
      </c>
      <c r="AL58" s="289">
        <f t="shared" si="59"/>
        <v>11660</v>
      </c>
      <c r="AM58" s="289">
        <f t="shared" si="15"/>
        <v>12826.000000000002</v>
      </c>
      <c r="AN58" s="297">
        <v>9640</v>
      </c>
      <c r="AO58" s="297">
        <f t="shared" si="16"/>
        <v>3186.0000000000018</v>
      </c>
      <c r="AP58" s="302">
        <f t="shared" si="17"/>
        <v>1.3304979253112035</v>
      </c>
      <c r="AQ58" s="306">
        <v>10430</v>
      </c>
      <c r="AR58" s="297">
        <f t="shared" si="18"/>
        <v>2396.0000000000018</v>
      </c>
      <c r="AS58" s="311">
        <f t="shared" si="19"/>
        <v>1.2297219558964527</v>
      </c>
      <c r="AU58" s="292">
        <v>52</v>
      </c>
      <c r="AV58" s="289">
        <f t="shared" si="60"/>
        <v>12160</v>
      </c>
      <c r="AW58" s="289">
        <f t="shared" si="20"/>
        <v>13376.000000000002</v>
      </c>
      <c r="AX58" s="297">
        <v>9660</v>
      </c>
      <c r="AY58" s="297">
        <f t="shared" si="21"/>
        <v>3716.0000000000018</v>
      </c>
      <c r="AZ58" s="302">
        <f t="shared" si="22"/>
        <v>1.3846790890269154</v>
      </c>
      <c r="BA58" s="306">
        <v>10460</v>
      </c>
      <c r="BB58" s="297">
        <f t="shared" si="23"/>
        <v>2916.0000000000018</v>
      </c>
      <c r="BC58" s="311">
        <f t="shared" si="24"/>
        <v>1.2787762906309754</v>
      </c>
      <c r="BE58" s="292">
        <v>52</v>
      </c>
      <c r="BF58" s="289">
        <f t="shared" si="61"/>
        <v>12660</v>
      </c>
      <c r="BG58" s="289">
        <f t="shared" si="25"/>
        <v>13926.000000000002</v>
      </c>
      <c r="BH58" s="297">
        <v>9810</v>
      </c>
      <c r="BI58" s="297">
        <f t="shared" si="26"/>
        <v>4116.0000000000018</v>
      </c>
      <c r="BJ58" s="302">
        <f t="shared" si="27"/>
        <v>1.4195718654434253</v>
      </c>
      <c r="BK58" s="306">
        <v>10600</v>
      </c>
      <c r="BL58" s="297">
        <f t="shared" si="28"/>
        <v>3326.0000000000018</v>
      </c>
      <c r="BM58" s="311">
        <f t="shared" si="29"/>
        <v>1.3137735849056607</v>
      </c>
      <c r="BO58" s="292">
        <v>52</v>
      </c>
      <c r="BP58" s="289">
        <f t="shared" si="62"/>
        <v>13660</v>
      </c>
      <c r="BQ58" s="289">
        <f t="shared" si="30"/>
        <v>15026.000000000002</v>
      </c>
      <c r="BR58" s="297">
        <v>10190</v>
      </c>
      <c r="BS58" s="297">
        <f t="shared" si="31"/>
        <v>4836.0000000000018</v>
      </c>
      <c r="BT58" s="302">
        <f t="shared" si="32"/>
        <v>1.4745829244357214</v>
      </c>
      <c r="BU58" s="306">
        <v>10980</v>
      </c>
      <c r="BV58" s="297">
        <f t="shared" si="33"/>
        <v>4046.0000000000018</v>
      </c>
      <c r="BW58" s="311">
        <f t="shared" si="34"/>
        <v>1.3684881602914392</v>
      </c>
      <c r="BY58" s="292">
        <v>52</v>
      </c>
      <c r="BZ58" s="289">
        <f t="shared" si="63"/>
        <v>14660</v>
      </c>
      <c r="CA58" s="289">
        <f t="shared" si="35"/>
        <v>16126.000000000002</v>
      </c>
      <c r="CB58" s="297">
        <v>10420</v>
      </c>
      <c r="CC58" s="297">
        <f t="shared" si="36"/>
        <v>5706.0000000000018</v>
      </c>
      <c r="CD58" s="302">
        <f t="shared" si="37"/>
        <v>1.5476007677543189</v>
      </c>
      <c r="CE58" s="306">
        <v>11220</v>
      </c>
      <c r="CF58" s="297">
        <f t="shared" si="38"/>
        <v>4906.0000000000018</v>
      </c>
      <c r="CG58" s="311">
        <f t="shared" si="39"/>
        <v>1.4372549019607845</v>
      </c>
    </row>
    <row r="59" spans="5:85">
      <c r="E59" s="289">
        <f>計算票!G60</f>
        <v>11190</v>
      </c>
      <c r="G59" s="292">
        <v>53</v>
      </c>
      <c r="H59" s="289">
        <f t="shared" si="56"/>
        <v>10690</v>
      </c>
      <c r="I59" s="289">
        <f t="shared" si="0"/>
        <v>11759.000000000002</v>
      </c>
      <c r="J59" s="297">
        <v>9300</v>
      </c>
      <c r="K59" s="297">
        <f t="shared" si="1"/>
        <v>2459.0000000000018</v>
      </c>
      <c r="L59" s="302">
        <f t="shared" si="2"/>
        <v>1.2644086021505379</v>
      </c>
      <c r="M59" s="306">
        <v>10100</v>
      </c>
      <c r="N59" s="297">
        <f t="shared" si="3"/>
        <v>1659.0000000000018</v>
      </c>
      <c r="O59" s="311">
        <f t="shared" si="4"/>
        <v>1.1642574257425744</v>
      </c>
      <c r="Q59" s="292">
        <v>53</v>
      </c>
      <c r="R59" s="289">
        <f t="shared" si="57"/>
        <v>10690</v>
      </c>
      <c r="S59" s="289">
        <f t="shared" si="5"/>
        <v>11759.000000000002</v>
      </c>
      <c r="T59" s="297">
        <v>9310</v>
      </c>
      <c r="U59" s="297">
        <f t="shared" si="6"/>
        <v>2449.0000000000018</v>
      </c>
      <c r="V59" s="302">
        <f t="shared" si="7"/>
        <v>1.2630504833512355</v>
      </c>
      <c r="W59" s="306">
        <v>10120</v>
      </c>
      <c r="X59" s="297">
        <f t="shared" si="8"/>
        <v>1639.0000000000018</v>
      </c>
      <c r="Y59" s="311">
        <f t="shared" si="9"/>
        <v>1.1619565217391306</v>
      </c>
      <c r="AA59" s="292">
        <v>53</v>
      </c>
      <c r="AB59" s="289">
        <f t="shared" si="58"/>
        <v>11390</v>
      </c>
      <c r="AC59" s="289">
        <f t="shared" si="10"/>
        <v>12529.000000000002</v>
      </c>
      <c r="AD59" s="297">
        <v>9800</v>
      </c>
      <c r="AE59" s="297">
        <f t="shared" si="11"/>
        <v>2729.0000000000018</v>
      </c>
      <c r="AF59" s="302">
        <f t="shared" si="12"/>
        <v>1.2784693877551023</v>
      </c>
      <c r="AG59" s="306">
        <v>10600</v>
      </c>
      <c r="AH59" s="297">
        <f t="shared" si="13"/>
        <v>1929.0000000000018</v>
      </c>
      <c r="AI59" s="311">
        <f t="shared" si="14"/>
        <v>1.1819811320754718</v>
      </c>
      <c r="AK59" s="292">
        <v>53</v>
      </c>
      <c r="AL59" s="289">
        <f t="shared" si="59"/>
        <v>11890</v>
      </c>
      <c r="AM59" s="289">
        <f t="shared" si="15"/>
        <v>13079.000000000002</v>
      </c>
      <c r="AN59" s="297">
        <v>9840</v>
      </c>
      <c r="AO59" s="297">
        <f t="shared" si="16"/>
        <v>3239.0000000000018</v>
      </c>
      <c r="AP59" s="302">
        <f t="shared" si="17"/>
        <v>1.3291666666666668</v>
      </c>
      <c r="AQ59" s="306">
        <v>10640</v>
      </c>
      <c r="AR59" s="297">
        <f t="shared" si="18"/>
        <v>2439.0000000000018</v>
      </c>
      <c r="AS59" s="311">
        <f t="shared" si="19"/>
        <v>1.2292293233082709</v>
      </c>
      <c r="AU59" s="292">
        <v>53</v>
      </c>
      <c r="AV59" s="289">
        <f t="shared" si="60"/>
        <v>12390</v>
      </c>
      <c r="AW59" s="289">
        <f t="shared" si="20"/>
        <v>13629.000000000002</v>
      </c>
      <c r="AX59" s="297">
        <v>9860</v>
      </c>
      <c r="AY59" s="297">
        <f t="shared" si="21"/>
        <v>3769.0000000000018</v>
      </c>
      <c r="AZ59" s="302">
        <f t="shared" si="22"/>
        <v>1.3822515212981745</v>
      </c>
      <c r="BA59" s="306">
        <v>10670</v>
      </c>
      <c r="BB59" s="297">
        <f t="shared" si="23"/>
        <v>2959.0000000000018</v>
      </c>
      <c r="BC59" s="311">
        <f t="shared" si="24"/>
        <v>1.2773195876288661</v>
      </c>
      <c r="BE59" s="292">
        <v>53</v>
      </c>
      <c r="BF59" s="289">
        <f t="shared" si="61"/>
        <v>12890</v>
      </c>
      <c r="BG59" s="289">
        <f t="shared" si="25"/>
        <v>14179.000000000002</v>
      </c>
      <c r="BH59" s="297">
        <v>10010</v>
      </c>
      <c r="BI59" s="297">
        <f t="shared" si="26"/>
        <v>4169.0000000000018</v>
      </c>
      <c r="BJ59" s="302">
        <f t="shared" si="27"/>
        <v>1.4164835164835166</v>
      </c>
      <c r="BK59" s="306">
        <v>10810</v>
      </c>
      <c r="BL59" s="297">
        <f t="shared" si="28"/>
        <v>3369.0000000000018</v>
      </c>
      <c r="BM59" s="311">
        <f t="shared" si="29"/>
        <v>1.3116558741905644</v>
      </c>
      <c r="BO59" s="292">
        <v>53</v>
      </c>
      <c r="BP59" s="289">
        <f t="shared" si="62"/>
        <v>13890</v>
      </c>
      <c r="BQ59" s="289">
        <f t="shared" si="30"/>
        <v>15279.000000000002</v>
      </c>
      <c r="BR59" s="297">
        <v>10390</v>
      </c>
      <c r="BS59" s="297">
        <f t="shared" si="31"/>
        <v>4889.0000000000018</v>
      </c>
      <c r="BT59" s="302">
        <f t="shared" si="32"/>
        <v>1.4705486044273341</v>
      </c>
      <c r="BU59" s="306">
        <v>11190</v>
      </c>
      <c r="BV59" s="297">
        <f t="shared" si="33"/>
        <v>4089.0000000000018</v>
      </c>
      <c r="BW59" s="311">
        <f t="shared" si="34"/>
        <v>1.3654155495978555</v>
      </c>
      <c r="BY59" s="292">
        <v>53</v>
      </c>
      <c r="BZ59" s="289">
        <f t="shared" si="63"/>
        <v>14890</v>
      </c>
      <c r="CA59" s="289">
        <f t="shared" si="35"/>
        <v>16379.000000000002</v>
      </c>
      <c r="CB59" s="297">
        <v>10620</v>
      </c>
      <c r="CC59" s="297">
        <f t="shared" si="36"/>
        <v>5759.0000000000018</v>
      </c>
      <c r="CD59" s="302">
        <f t="shared" si="37"/>
        <v>1.5422787193973637</v>
      </c>
      <c r="CE59" s="306">
        <v>11420</v>
      </c>
      <c r="CF59" s="297">
        <f t="shared" si="38"/>
        <v>4959.0000000000018</v>
      </c>
      <c r="CG59" s="311">
        <f t="shared" si="39"/>
        <v>1.4342381786339757</v>
      </c>
    </row>
    <row r="60" spans="5:85">
      <c r="E60" s="289">
        <f>計算票!G61</f>
        <v>11420</v>
      </c>
      <c r="G60" s="292">
        <v>54</v>
      </c>
      <c r="H60" s="289">
        <f t="shared" si="56"/>
        <v>10920</v>
      </c>
      <c r="I60" s="289">
        <f t="shared" si="0"/>
        <v>12012.000000000002</v>
      </c>
      <c r="J60" s="297">
        <v>9490</v>
      </c>
      <c r="K60" s="297">
        <f t="shared" si="1"/>
        <v>2522.0000000000018</v>
      </c>
      <c r="L60" s="302">
        <f t="shared" si="2"/>
        <v>1.2657534246575344</v>
      </c>
      <c r="M60" s="306">
        <v>10300</v>
      </c>
      <c r="N60" s="297">
        <f t="shared" si="3"/>
        <v>1712.0000000000018</v>
      </c>
      <c r="O60" s="311">
        <f t="shared" si="4"/>
        <v>1.1662135922330099</v>
      </c>
      <c r="Q60" s="292">
        <v>54</v>
      </c>
      <c r="R60" s="289">
        <f t="shared" si="57"/>
        <v>10920</v>
      </c>
      <c r="S60" s="289">
        <f t="shared" si="5"/>
        <v>12012.000000000002</v>
      </c>
      <c r="T60" s="297">
        <v>9500</v>
      </c>
      <c r="U60" s="297">
        <f t="shared" si="6"/>
        <v>2512.0000000000018</v>
      </c>
      <c r="V60" s="302">
        <f t="shared" si="7"/>
        <v>1.2644210526315791</v>
      </c>
      <c r="W60" s="306">
        <v>10310</v>
      </c>
      <c r="X60" s="297">
        <f t="shared" si="8"/>
        <v>1702.0000000000018</v>
      </c>
      <c r="Y60" s="311">
        <f t="shared" si="9"/>
        <v>1.1650824442289041</v>
      </c>
      <c r="AA60" s="292">
        <v>54</v>
      </c>
      <c r="AB60" s="289">
        <f t="shared" si="58"/>
        <v>11620</v>
      </c>
      <c r="AC60" s="289">
        <f t="shared" si="10"/>
        <v>12782.000000000002</v>
      </c>
      <c r="AD60" s="297">
        <v>9990</v>
      </c>
      <c r="AE60" s="297">
        <f t="shared" si="11"/>
        <v>2792.0000000000018</v>
      </c>
      <c r="AF60" s="302">
        <f t="shared" si="12"/>
        <v>1.2794794794794797</v>
      </c>
      <c r="AG60" s="306">
        <v>10810</v>
      </c>
      <c r="AH60" s="297">
        <f t="shared" si="13"/>
        <v>1972.0000000000018</v>
      </c>
      <c r="AI60" s="311">
        <f t="shared" si="14"/>
        <v>1.1824236817761333</v>
      </c>
      <c r="AK60" s="292">
        <v>54</v>
      </c>
      <c r="AL60" s="289">
        <f t="shared" si="59"/>
        <v>12120</v>
      </c>
      <c r="AM60" s="289">
        <f t="shared" si="15"/>
        <v>13332.000000000002</v>
      </c>
      <c r="AN60" s="297">
        <v>10040</v>
      </c>
      <c r="AO60" s="297">
        <f t="shared" si="16"/>
        <v>3292.0000000000018</v>
      </c>
      <c r="AP60" s="302">
        <f t="shared" si="17"/>
        <v>1.3278884462151397</v>
      </c>
      <c r="AQ60" s="306">
        <v>10850</v>
      </c>
      <c r="AR60" s="297">
        <f t="shared" si="18"/>
        <v>2482.0000000000018</v>
      </c>
      <c r="AS60" s="311">
        <f t="shared" si="19"/>
        <v>1.2287557603686639</v>
      </c>
      <c r="AU60" s="292">
        <v>54</v>
      </c>
      <c r="AV60" s="289">
        <f t="shared" si="60"/>
        <v>12620</v>
      </c>
      <c r="AW60" s="289">
        <f t="shared" si="20"/>
        <v>13882.000000000002</v>
      </c>
      <c r="AX60" s="297">
        <v>10060</v>
      </c>
      <c r="AY60" s="297">
        <f t="shared" si="21"/>
        <v>3822.0000000000018</v>
      </c>
      <c r="AZ60" s="302">
        <f t="shared" si="22"/>
        <v>1.3799204771371771</v>
      </c>
      <c r="BA60" s="306">
        <v>10870</v>
      </c>
      <c r="BB60" s="297">
        <f t="shared" si="23"/>
        <v>3012.0000000000018</v>
      </c>
      <c r="BC60" s="311">
        <f t="shared" si="24"/>
        <v>1.2770929162833489</v>
      </c>
      <c r="BE60" s="292">
        <v>54</v>
      </c>
      <c r="BF60" s="289">
        <f t="shared" si="61"/>
        <v>13120</v>
      </c>
      <c r="BG60" s="289">
        <f t="shared" si="25"/>
        <v>14432.000000000002</v>
      </c>
      <c r="BH60" s="297">
        <v>10200</v>
      </c>
      <c r="BI60" s="297">
        <f t="shared" si="26"/>
        <v>4232.0000000000018</v>
      </c>
      <c r="BJ60" s="302">
        <f t="shared" si="27"/>
        <v>1.4149019607843139</v>
      </c>
      <c r="BK60" s="306">
        <v>11020</v>
      </c>
      <c r="BL60" s="297">
        <f t="shared" si="28"/>
        <v>3412.0000000000018</v>
      </c>
      <c r="BM60" s="311">
        <f t="shared" si="29"/>
        <v>1.3096188747731399</v>
      </c>
      <c r="BO60" s="292">
        <v>54</v>
      </c>
      <c r="BP60" s="289">
        <f t="shared" si="62"/>
        <v>14120</v>
      </c>
      <c r="BQ60" s="289">
        <f t="shared" si="30"/>
        <v>15532.000000000002</v>
      </c>
      <c r="BR60" s="297">
        <v>10590</v>
      </c>
      <c r="BS60" s="297">
        <f t="shared" si="31"/>
        <v>4942.0000000000018</v>
      </c>
      <c r="BT60" s="302">
        <f t="shared" si="32"/>
        <v>1.4666666666666668</v>
      </c>
      <c r="BU60" s="306">
        <v>11400</v>
      </c>
      <c r="BV60" s="297">
        <f t="shared" si="33"/>
        <v>4132.0000000000018</v>
      </c>
      <c r="BW60" s="311">
        <f t="shared" si="34"/>
        <v>1.3624561403508773</v>
      </c>
      <c r="BY60" s="292">
        <v>54</v>
      </c>
      <c r="BZ60" s="289">
        <f t="shared" si="63"/>
        <v>15120</v>
      </c>
      <c r="CA60" s="289">
        <f t="shared" si="35"/>
        <v>16632</v>
      </c>
      <c r="CB60" s="297">
        <v>10820</v>
      </c>
      <c r="CC60" s="297">
        <f t="shared" si="36"/>
        <v>5812</v>
      </c>
      <c r="CD60" s="302">
        <f t="shared" si="37"/>
        <v>1.5371534195933456</v>
      </c>
      <c r="CE60" s="306">
        <v>11630</v>
      </c>
      <c r="CF60" s="297">
        <f t="shared" si="38"/>
        <v>5002</v>
      </c>
      <c r="CG60" s="311">
        <f t="shared" si="39"/>
        <v>1.4300945829750644</v>
      </c>
    </row>
    <row r="61" spans="5:85">
      <c r="E61" s="289">
        <f>計算票!G62</f>
        <v>11660</v>
      </c>
      <c r="G61" s="292">
        <v>55</v>
      </c>
      <c r="H61" s="289">
        <f t="shared" si="56"/>
        <v>11150</v>
      </c>
      <c r="I61" s="289">
        <f t="shared" si="0"/>
        <v>12265.000000000002</v>
      </c>
      <c r="J61" s="297">
        <v>9680</v>
      </c>
      <c r="K61" s="297">
        <f t="shared" si="1"/>
        <v>2585.0000000000018</v>
      </c>
      <c r="L61" s="302">
        <f t="shared" si="2"/>
        <v>1.2670454545454548</v>
      </c>
      <c r="M61" s="306">
        <v>10500</v>
      </c>
      <c r="N61" s="297">
        <f t="shared" si="3"/>
        <v>1765.0000000000018</v>
      </c>
      <c r="O61" s="311">
        <f t="shared" si="4"/>
        <v>1.1680952380952383</v>
      </c>
      <c r="Q61" s="292">
        <v>55</v>
      </c>
      <c r="R61" s="289">
        <f t="shared" si="57"/>
        <v>11150</v>
      </c>
      <c r="S61" s="289">
        <f t="shared" si="5"/>
        <v>12265.000000000002</v>
      </c>
      <c r="T61" s="297">
        <v>9690</v>
      </c>
      <c r="U61" s="297">
        <f t="shared" si="6"/>
        <v>2575.0000000000018</v>
      </c>
      <c r="V61" s="302">
        <f t="shared" si="7"/>
        <v>1.2657378740970073</v>
      </c>
      <c r="W61" s="306">
        <v>10510</v>
      </c>
      <c r="X61" s="297">
        <f t="shared" si="8"/>
        <v>1755.0000000000018</v>
      </c>
      <c r="Y61" s="311">
        <f t="shared" si="9"/>
        <v>1.1669838249286395</v>
      </c>
      <c r="AA61" s="292">
        <v>55</v>
      </c>
      <c r="AB61" s="289">
        <f t="shared" si="58"/>
        <v>11850</v>
      </c>
      <c r="AC61" s="289">
        <f t="shared" si="10"/>
        <v>13035.000000000002</v>
      </c>
      <c r="AD61" s="297">
        <v>10190</v>
      </c>
      <c r="AE61" s="297">
        <f t="shared" si="11"/>
        <v>2845.0000000000018</v>
      </c>
      <c r="AF61" s="302">
        <f t="shared" si="12"/>
        <v>1.2791952894995096</v>
      </c>
      <c r="AG61" s="306">
        <v>11020</v>
      </c>
      <c r="AH61" s="297">
        <f t="shared" si="13"/>
        <v>2015.0000000000018</v>
      </c>
      <c r="AI61" s="311">
        <f t="shared" si="14"/>
        <v>1.1828493647912888</v>
      </c>
      <c r="AK61" s="292">
        <v>55</v>
      </c>
      <c r="AL61" s="289">
        <f t="shared" si="59"/>
        <v>12350</v>
      </c>
      <c r="AM61" s="289">
        <f t="shared" si="15"/>
        <v>13585.000000000002</v>
      </c>
      <c r="AN61" s="297">
        <v>10240</v>
      </c>
      <c r="AO61" s="297">
        <f t="shared" si="16"/>
        <v>3345.0000000000018</v>
      </c>
      <c r="AP61" s="302">
        <f t="shared" si="17"/>
        <v>1.3266601562500002</v>
      </c>
      <c r="AQ61" s="306">
        <v>11060</v>
      </c>
      <c r="AR61" s="297">
        <f t="shared" si="18"/>
        <v>2525.0000000000018</v>
      </c>
      <c r="AS61" s="311">
        <f t="shared" si="19"/>
        <v>1.2283001808318266</v>
      </c>
      <c r="AU61" s="292">
        <v>55</v>
      </c>
      <c r="AV61" s="289">
        <f t="shared" si="60"/>
        <v>12850</v>
      </c>
      <c r="AW61" s="289">
        <f t="shared" si="20"/>
        <v>14135.000000000002</v>
      </c>
      <c r="AX61" s="297">
        <v>10260</v>
      </c>
      <c r="AY61" s="297">
        <f t="shared" si="21"/>
        <v>3875.0000000000018</v>
      </c>
      <c r="AZ61" s="302">
        <f t="shared" si="22"/>
        <v>1.3776803118908383</v>
      </c>
      <c r="BA61" s="306">
        <v>11080</v>
      </c>
      <c r="BB61" s="297">
        <f t="shared" si="23"/>
        <v>3055.0000000000018</v>
      </c>
      <c r="BC61" s="311">
        <f t="shared" si="24"/>
        <v>1.27572202166065</v>
      </c>
      <c r="BE61" s="292">
        <v>55</v>
      </c>
      <c r="BF61" s="289">
        <f t="shared" si="61"/>
        <v>13350</v>
      </c>
      <c r="BG61" s="289">
        <f t="shared" si="25"/>
        <v>14685.000000000002</v>
      </c>
      <c r="BH61" s="297">
        <v>10400</v>
      </c>
      <c r="BI61" s="297">
        <f t="shared" si="26"/>
        <v>4285.0000000000018</v>
      </c>
      <c r="BJ61" s="302">
        <f t="shared" si="27"/>
        <v>1.412019230769231</v>
      </c>
      <c r="BK61" s="306">
        <v>11230</v>
      </c>
      <c r="BL61" s="297">
        <f t="shared" si="28"/>
        <v>3455.0000000000018</v>
      </c>
      <c r="BM61" s="311">
        <f t="shared" si="29"/>
        <v>1.3076580587711488</v>
      </c>
      <c r="BO61" s="292">
        <v>55</v>
      </c>
      <c r="BP61" s="289">
        <f t="shared" si="62"/>
        <v>14350</v>
      </c>
      <c r="BQ61" s="289">
        <f t="shared" si="30"/>
        <v>15785.000000000002</v>
      </c>
      <c r="BR61" s="297">
        <v>10790</v>
      </c>
      <c r="BS61" s="297">
        <f t="shared" si="31"/>
        <v>4995.0000000000018</v>
      </c>
      <c r="BT61" s="302">
        <f t="shared" si="32"/>
        <v>1.4629286376274331</v>
      </c>
      <c r="BU61" s="306">
        <v>11610</v>
      </c>
      <c r="BV61" s="297">
        <f t="shared" si="33"/>
        <v>4175.0000000000018</v>
      </c>
      <c r="BW61" s="311">
        <f t="shared" si="34"/>
        <v>1.3596037898363482</v>
      </c>
      <c r="BY61" s="292">
        <v>55</v>
      </c>
      <c r="BZ61" s="289">
        <f t="shared" si="63"/>
        <v>15350</v>
      </c>
      <c r="CA61" s="289">
        <f t="shared" si="35"/>
        <v>16885</v>
      </c>
      <c r="CB61" s="297">
        <v>11020</v>
      </c>
      <c r="CC61" s="297">
        <f t="shared" si="36"/>
        <v>5865</v>
      </c>
      <c r="CD61" s="302">
        <f t="shared" si="37"/>
        <v>1.5322141560798548</v>
      </c>
      <c r="CE61" s="306">
        <v>11840</v>
      </c>
      <c r="CF61" s="297">
        <f t="shared" si="38"/>
        <v>5045</v>
      </c>
      <c r="CG61" s="311">
        <f t="shared" si="39"/>
        <v>1.426097972972973</v>
      </c>
    </row>
    <row r="62" spans="5:85">
      <c r="E62" s="289">
        <f>計算票!G63</f>
        <v>11890</v>
      </c>
      <c r="G62" s="292">
        <v>56</v>
      </c>
      <c r="H62" s="289">
        <f t="shared" si="56"/>
        <v>11380</v>
      </c>
      <c r="I62" s="289">
        <f t="shared" si="0"/>
        <v>12518.000000000002</v>
      </c>
      <c r="J62" s="297">
        <v>9860</v>
      </c>
      <c r="K62" s="297">
        <f t="shared" si="1"/>
        <v>2658.0000000000018</v>
      </c>
      <c r="L62" s="302">
        <f t="shared" si="2"/>
        <v>1.2695740365111563</v>
      </c>
      <c r="M62" s="306">
        <v>10700</v>
      </c>
      <c r="N62" s="297">
        <f t="shared" si="3"/>
        <v>1818.0000000000018</v>
      </c>
      <c r="O62" s="311">
        <f t="shared" si="4"/>
        <v>1.169906542056075</v>
      </c>
      <c r="Q62" s="292">
        <v>56</v>
      </c>
      <c r="R62" s="289">
        <f t="shared" si="57"/>
        <v>11380</v>
      </c>
      <c r="S62" s="289">
        <f t="shared" si="5"/>
        <v>12518.000000000002</v>
      </c>
      <c r="T62" s="297">
        <v>9870</v>
      </c>
      <c r="U62" s="297">
        <f t="shared" si="6"/>
        <v>2648.0000000000018</v>
      </c>
      <c r="V62" s="302">
        <f t="shared" si="7"/>
        <v>1.2682877406281663</v>
      </c>
      <c r="W62" s="306">
        <v>10710</v>
      </c>
      <c r="X62" s="297">
        <f t="shared" si="8"/>
        <v>1808.0000000000018</v>
      </c>
      <c r="Y62" s="311">
        <f t="shared" si="9"/>
        <v>1.1688141923436042</v>
      </c>
      <c r="AA62" s="292">
        <v>56</v>
      </c>
      <c r="AB62" s="289">
        <f t="shared" si="58"/>
        <v>12080</v>
      </c>
      <c r="AC62" s="289">
        <f t="shared" si="10"/>
        <v>13288.000000000002</v>
      </c>
      <c r="AD62" s="297">
        <v>10390</v>
      </c>
      <c r="AE62" s="297">
        <f t="shared" si="11"/>
        <v>2898.0000000000018</v>
      </c>
      <c r="AF62" s="302">
        <f t="shared" si="12"/>
        <v>1.2789220404234842</v>
      </c>
      <c r="AG62" s="306">
        <v>11230</v>
      </c>
      <c r="AH62" s="297">
        <f t="shared" si="13"/>
        <v>2058.0000000000018</v>
      </c>
      <c r="AI62" s="311">
        <f t="shared" si="14"/>
        <v>1.1832591273374891</v>
      </c>
      <c r="AK62" s="292">
        <v>56</v>
      </c>
      <c r="AL62" s="289">
        <f t="shared" si="59"/>
        <v>12580</v>
      </c>
      <c r="AM62" s="289">
        <f t="shared" si="15"/>
        <v>13838.000000000002</v>
      </c>
      <c r="AN62" s="297">
        <v>10430</v>
      </c>
      <c r="AO62" s="297">
        <f t="shared" si="16"/>
        <v>3408.0000000000018</v>
      </c>
      <c r="AP62" s="302">
        <f t="shared" si="17"/>
        <v>1.3267497603068075</v>
      </c>
      <c r="AQ62" s="306">
        <v>11270</v>
      </c>
      <c r="AR62" s="297">
        <f t="shared" si="18"/>
        <v>2568.0000000000018</v>
      </c>
      <c r="AS62" s="311">
        <f t="shared" si="19"/>
        <v>1.2278615794143746</v>
      </c>
      <c r="AU62" s="292">
        <v>56</v>
      </c>
      <c r="AV62" s="289">
        <f t="shared" si="60"/>
        <v>13080</v>
      </c>
      <c r="AW62" s="289">
        <f t="shared" si="20"/>
        <v>14388.000000000002</v>
      </c>
      <c r="AX62" s="297">
        <v>10460</v>
      </c>
      <c r="AY62" s="297">
        <f t="shared" si="21"/>
        <v>3928.0000000000018</v>
      </c>
      <c r="AZ62" s="302">
        <f t="shared" si="22"/>
        <v>1.3755258126195031</v>
      </c>
      <c r="BA62" s="306">
        <v>11290</v>
      </c>
      <c r="BB62" s="297">
        <f t="shared" si="23"/>
        <v>3098.0000000000018</v>
      </c>
      <c r="BC62" s="311">
        <f t="shared" si="24"/>
        <v>1.2744021257750222</v>
      </c>
      <c r="BE62" s="292">
        <v>56</v>
      </c>
      <c r="BF62" s="289">
        <f t="shared" si="61"/>
        <v>13580</v>
      </c>
      <c r="BG62" s="289">
        <f t="shared" si="25"/>
        <v>14938.000000000002</v>
      </c>
      <c r="BH62" s="297">
        <v>10600</v>
      </c>
      <c r="BI62" s="297">
        <f t="shared" si="26"/>
        <v>4338.0000000000018</v>
      </c>
      <c r="BJ62" s="302">
        <f t="shared" si="27"/>
        <v>1.4092452830188682</v>
      </c>
      <c r="BK62" s="306">
        <v>11440</v>
      </c>
      <c r="BL62" s="297">
        <f t="shared" si="28"/>
        <v>3498.0000000000018</v>
      </c>
      <c r="BM62" s="311">
        <f t="shared" si="29"/>
        <v>1.305769230769231</v>
      </c>
      <c r="BO62" s="292">
        <v>56</v>
      </c>
      <c r="BP62" s="289">
        <f t="shared" si="62"/>
        <v>14580</v>
      </c>
      <c r="BQ62" s="289">
        <f t="shared" si="30"/>
        <v>16038.000000000002</v>
      </c>
      <c r="BR62" s="297">
        <v>10980</v>
      </c>
      <c r="BS62" s="297">
        <f t="shared" si="31"/>
        <v>5058.0000000000018</v>
      </c>
      <c r="BT62" s="302">
        <f t="shared" si="32"/>
        <v>1.4606557377049183</v>
      </c>
      <c r="BU62" s="306">
        <v>11820</v>
      </c>
      <c r="BV62" s="297">
        <f t="shared" si="33"/>
        <v>4218.0000000000018</v>
      </c>
      <c r="BW62" s="311">
        <f t="shared" si="34"/>
        <v>1.3568527918781728</v>
      </c>
      <c r="BY62" s="292">
        <v>56</v>
      </c>
      <c r="BZ62" s="289">
        <f t="shared" si="63"/>
        <v>15580</v>
      </c>
      <c r="CA62" s="289">
        <f t="shared" si="35"/>
        <v>17138</v>
      </c>
      <c r="CB62" s="297">
        <v>11220</v>
      </c>
      <c r="CC62" s="297">
        <f t="shared" si="36"/>
        <v>5918</v>
      </c>
      <c r="CD62" s="302">
        <f t="shared" si="37"/>
        <v>1.5274509803921568</v>
      </c>
      <c r="CE62" s="306">
        <v>12050</v>
      </c>
      <c r="CF62" s="297">
        <f t="shared" si="38"/>
        <v>5088</v>
      </c>
      <c r="CG62" s="311">
        <f t="shared" si="39"/>
        <v>1.422240663900415</v>
      </c>
    </row>
    <row r="63" spans="5:85">
      <c r="E63" s="289">
        <f>計算票!G64</f>
        <v>12120</v>
      </c>
      <c r="G63" s="292">
        <v>57</v>
      </c>
      <c r="H63" s="289">
        <f t="shared" si="56"/>
        <v>11610</v>
      </c>
      <c r="I63" s="289">
        <f t="shared" si="0"/>
        <v>12771.000000000002</v>
      </c>
      <c r="J63" s="297">
        <v>10050</v>
      </c>
      <c r="K63" s="297">
        <f t="shared" si="1"/>
        <v>2721.0000000000018</v>
      </c>
      <c r="L63" s="302">
        <f t="shared" si="2"/>
        <v>1.2707462686567166</v>
      </c>
      <c r="M63" s="306">
        <v>10900</v>
      </c>
      <c r="N63" s="297">
        <f t="shared" si="3"/>
        <v>1871.0000000000018</v>
      </c>
      <c r="O63" s="311">
        <f t="shared" si="4"/>
        <v>1.171651376146789</v>
      </c>
      <c r="Q63" s="292">
        <v>57</v>
      </c>
      <c r="R63" s="289">
        <f t="shared" si="57"/>
        <v>11610</v>
      </c>
      <c r="S63" s="289">
        <f t="shared" si="5"/>
        <v>12771.000000000002</v>
      </c>
      <c r="T63" s="297">
        <v>10060</v>
      </c>
      <c r="U63" s="297">
        <f t="shared" si="6"/>
        <v>2711.0000000000018</v>
      </c>
      <c r="V63" s="302">
        <f t="shared" si="7"/>
        <v>1.2694831013916503</v>
      </c>
      <c r="W63" s="306">
        <v>10910</v>
      </c>
      <c r="X63" s="297">
        <f t="shared" si="8"/>
        <v>1861.0000000000018</v>
      </c>
      <c r="Y63" s="311">
        <f t="shared" si="9"/>
        <v>1.1705774518790102</v>
      </c>
      <c r="AA63" s="292">
        <v>57</v>
      </c>
      <c r="AB63" s="289">
        <f t="shared" si="58"/>
        <v>12310</v>
      </c>
      <c r="AC63" s="289">
        <f t="shared" si="10"/>
        <v>13541.000000000002</v>
      </c>
      <c r="AD63" s="297">
        <v>10590</v>
      </c>
      <c r="AE63" s="297">
        <f t="shared" si="11"/>
        <v>2951.0000000000018</v>
      </c>
      <c r="AF63" s="302">
        <f t="shared" si="12"/>
        <v>1.2786591123701607</v>
      </c>
      <c r="AG63" s="306">
        <v>11440</v>
      </c>
      <c r="AH63" s="297">
        <f t="shared" si="13"/>
        <v>2101.0000000000018</v>
      </c>
      <c r="AI63" s="311">
        <f t="shared" si="14"/>
        <v>1.1836538461538464</v>
      </c>
      <c r="AK63" s="292">
        <v>57</v>
      </c>
      <c r="AL63" s="289">
        <f t="shared" si="59"/>
        <v>12810</v>
      </c>
      <c r="AM63" s="289">
        <f t="shared" si="15"/>
        <v>14091.000000000002</v>
      </c>
      <c r="AN63" s="297">
        <v>10630</v>
      </c>
      <c r="AO63" s="297">
        <f t="shared" si="16"/>
        <v>3461.0000000000018</v>
      </c>
      <c r="AP63" s="302">
        <f t="shared" si="17"/>
        <v>1.3255879586077142</v>
      </c>
      <c r="AQ63" s="306">
        <v>11480</v>
      </c>
      <c r="AR63" s="297">
        <f t="shared" si="18"/>
        <v>2611.0000000000018</v>
      </c>
      <c r="AS63" s="311">
        <f t="shared" si="19"/>
        <v>1.227439024390244</v>
      </c>
      <c r="AU63" s="292">
        <v>57</v>
      </c>
      <c r="AV63" s="289">
        <f t="shared" si="60"/>
        <v>13310</v>
      </c>
      <c r="AW63" s="289">
        <f t="shared" si="20"/>
        <v>14641.000000000002</v>
      </c>
      <c r="AX63" s="297">
        <v>10650</v>
      </c>
      <c r="AY63" s="297">
        <f t="shared" si="21"/>
        <v>3991.0000000000018</v>
      </c>
      <c r="AZ63" s="302">
        <f t="shared" si="22"/>
        <v>1.3747417840375589</v>
      </c>
      <c r="BA63" s="306">
        <v>11500</v>
      </c>
      <c r="BB63" s="297">
        <f t="shared" si="23"/>
        <v>3141.0000000000018</v>
      </c>
      <c r="BC63" s="311">
        <f t="shared" si="24"/>
        <v>1.2731304347826089</v>
      </c>
      <c r="BE63" s="292">
        <v>57</v>
      </c>
      <c r="BF63" s="289">
        <f t="shared" si="61"/>
        <v>13810</v>
      </c>
      <c r="BG63" s="289">
        <f t="shared" si="25"/>
        <v>15191.000000000002</v>
      </c>
      <c r="BH63" s="297">
        <v>10800</v>
      </c>
      <c r="BI63" s="297">
        <f t="shared" si="26"/>
        <v>4391.0000000000018</v>
      </c>
      <c r="BJ63" s="302">
        <f t="shared" si="27"/>
        <v>1.4065740740740742</v>
      </c>
      <c r="BK63" s="306">
        <v>11640</v>
      </c>
      <c r="BL63" s="297">
        <f t="shared" si="28"/>
        <v>3551.0000000000018</v>
      </c>
      <c r="BM63" s="311">
        <f t="shared" si="29"/>
        <v>1.305068728522337</v>
      </c>
      <c r="BO63" s="292">
        <v>57</v>
      </c>
      <c r="BP63" s="289">
        <f t="shared" si="62"/>
        <v>14810</v>
      </c>
      <c r="BQ63" s="289">
        <f t="shared" si="30"/>
        <v>16291.000000000002</v>
      </c>
      <c r="BR63" s="297">
        <v>11180</v>
      </c>
      <c r="BS63" s="297">
        <f t="shared" si="31"/>
        <v>5111.0000000000018</v>
      </c>
      <c r="BT63" s="302">
        <f t="shared" si="32"/>
        <v>1.457155635062612</v>
      </c>
      <c r="BU63" s="306">
        <v>12030</v>
      </c>
      <c r="BV63" s="297">
        <f t="shared" si="33"/>
        <v>4261.0000000000018</v>
      </c>
      <c r="BW63" s="311">
        <f t="shared" si="34"/>
        <v>1.3541978387364924</v>
      </c>
      <c r="BY63" s="292">
        <v>57</v>
      </c>
      <c r="BZ63" s="289">
        <f t="shared" si="63"/>
        <v>15810</v>
      </c>
      <c r="CA63" s="289">
        <f t="shared" si="35"/>
        <v>17391</v>
      </c>
      <c r="CB63" s="297">
        <v>11410</v>
      </c>
      <c r="CC63" s="297">
        <f t="shared" si="36"/>
        <v>5981</v>
      </c>
      <c r="CD63" s="302">
        <f t="shared" si="37"/>
        <v>1.5241893076248905</v>
      </c>
      <c r="CE63" s="306">
        <v>12260</v>
      </c>
      <c r="CF63" s="297">
        <f t="shared" si="38"/>
        <v>5131</v>
      </c>
      <c r="CG63" s="311">
        <f t="shared" si="39"/>
        <v>1.4185154975530179</v>
      </c>
    </row>
    <row r="64" spans="5:85">
      <c r="E64" s="289">
        <f>計算票!G65</f>
        <v>12350</v>
      </c>
      <c r="G64" s="292">
        <v>58</v>
      </c>
      <c r="H64" s="289">
        <f t="shared" si="56"/>
        <v>11840</v>
      </c>
      <c r="I64" s="289">
        <f t="shared" si="0"/>
        <v>13024.000000000002</v>
      </c>
      <c r="J64" s="297">
        <v>10240</v>
      </c>
      <c r="K64" s="297">
        <f t="shared" si="1"/>
        <v>2784.0000000000018</v>
      </c>
      <c r="L64" s="302">
        <f t="shared" si="2"/>
        <v>1.2718750000000001</v>
      </c>
      <c r="M64" s="306">
        <v>11090</v>
      </c>
      <c r="N64" s="297">
        <f t="shared" si="3"/>
        <v>1934.0000000000018</v>
      </c>
      <c r="O64" s="311">
        <f t="shared" si="4"/>
        <v>1.1743913435527504</v>
      </c>
      <c r="Q64" s="292">
        <v>58</v>
      </c>
      <c r="R64" s="289">
        <f t="shared" si="57"/>
        <v>11840</v>
      </c>
      <c r="S64" s="289">
        <f t="shared" si="5"/>
        <v>13024.000000000002</v>
      </c>
      <c r="T64" s="297">
        <v>10250</v>
      </c>
      <c r="U64" s="297">
        <f t="shared" si="6"/>
        <v>2774.0000000000018</v>
      </c>
      <c r="V64" s="302">
        <f t="shared" si="7"/>
        <v>1.2706341463414637</v>
      </c>
      <c r="W64" s="306">
        <v>11110</v>
      </c>
      <c r="X64" s="297">
        <f t="shared" si="8"/>
        <v>1914.0000000000018</v>
      </c>
      <c r="Y64" s="311">
        <f t="shared" si="9"/>
        <v>1.1722772277227724</v>
      </c>
      <c r="AA64" s="292">
        <v>58</v>
      </c>
      <c r="AB64" s="289">
        <f t="shared" si="58"/>
        <v>12540</v>
      </c>
      <c r="AC64" s="289">
        <f t="shared" si="10"/>
        <v>13794.000000000002</v>
      </c>
      <c r="AD64" s="297">
        <v>10790</v>
      </c>
      <c r="AE64" s="297">
        <f t="shared" si="11"/>
        <v>3004.0000000000018</v>
      </c>
      <c r="AF64" s="302">
        <f t="shared" si="12"/>
        <v>1.2784059314179799</v>
      </c>
      <c r="AG64" s="306">
        <v>11640</v>
      </c>
      <c r="AH64" s="297">
        <f t="shared" si="13"/>
        <v>2154.0000000000018</v>
      </c>
      <c r="AI64" s="311">
        <f t="shared" si="14"/>
        <v>1.1850515463917528</v>
      </c>
      <c r="AK64" s="292">
        <v>58</v>
      </c>
      <c r="AL64" s="289">
        <f t="shared" si="59"/>
        <v>13040</v>
      </c>
      <c r="AM64" s="289">
        <f t="shared" si="15"/>
        <v>14344.000000000002</v>
      </c>
      <c r="AN64" s="297">
        <v>10830</v>
      </c>
      <c r="AO64" s="297">
        <f t="shared" si="16"/>
        <v>3514.0000000000018</v>
      </c>
      <c r="AP64" s="302">
        <f t="shared" si="17"/>
        <v>1.3244690674053556</v>
      </c>
      <c r="AQ64" s="306">
        <v>11690</v>
      </c>
      <c r="AR64" s="297">
        <f t="shared" si="18"/>
        <v>2654.0000000000018</v>
      </c>
      <c r="AS64" s="311">
        <f t="shared" si="19"/>
        <v>1.2270316509837469</v>
      </c>
      <c r="AU64" s="292">
        <v>58</v>
      </c>
      <c r="AV64" s="289">
        <f t="shared" si="60"/>
        <v>13540</v>
      </c>
      <c r="AW64" s="289">
        <f t="shared" si="20"/>
        <v>14894.000000000002</v>
      </c>
      <c r="AX64" s="297">
        <v>10850</v>
      </c>
      <c r="AY64" s="297">
        <f t="shared" si="21"/>
        <v>4044.0000000000018</v>
      </c>
      <c r="AZ64" s="302">
        <f t="shared" si="22"/>
        <v>1.3727188940092168</v>
      </c>
      <c r="BA64" s="306">
        <v>11710</v>
      </c>
      <c r="BB64" s="297">
        <f t="shared" si="23"/>
        <v>3184.0000000000018</v>
      </c>
      <c r="BC64" s="311">
        <f t="shared" si="24"/>
        <v>1.2719043552519216</v>
      </c>
      <c r="BE64" s="292">
        <v>58</v>
      </c>
      <c r="BF64" s="289">
        <f t="shared" si="61"/>
        <v>14040</v>
      </c>
      <c r="BG64" s="289">
        <f t="shared" si="25"/>
        <v>15444.000000000002</v>
      </c>
      <c r="BH64" s="297">
        <v>11000</v>
      </c>
      <c r="BI64" s="297">
        <f t="shared" si="26"/>
        <v>4444.0000000000018</v>
      </c>
      <c r="BJ64" s="302">
        <f t="shared" si="27"/>
        <v>1.4040000000000001</v>
      </c>
      <c r="BK64" s="306">
        <v>11850</v>
      </c>
      <c r="BL64" s="297">
        <f t="shared" si="28"/>
        <v>3594.0000000000018</v>
      </c>
      <c r="BM64" s="311">
        <f t="shared" si="29"/>
        <v>1.3032911392405064</v>
      </c>
      <c r="BO64" s="292">
        <v>58</v>
      </c>
      <c r="BP64" s="289">
        <f t="shared" si="62"/>
        <v>15040</v>
      </c>
      <c r="BQ64" s="289">
        <f t="shared" si="30"/>
        <v>16544</v>
      </c>
      <c r="BR64" s="297">
        <v>11380</v>
      </c>
      <c r="BS64" s="297">
        <f t="shared" si="31"/>
        <v>5164</v>
      </c>
      <c r="BT64" s="302">
        <f t="shared" si="32"/>
        <v>1.4537785588752197</v>
      </c>
      <c r="BU64" s="306">
        <v>12240</v>
      </c>
      <c r="BV64" s="297">
        <f t="shared" si="33"/>
        <v>4304</v>
      </c>
      <c r="BW64" s="311">
        <f t="shared" si="34"/>
        <v>1.3516339869281047</v>
      </c>
      <c r="BY64" s="292">
        <v>58</v>
      </c>
      <c r="BZ64" s="289">
        <f t="shared" si="63"/>
        <v>16040</v>
      </c>
      <c r="CA64" s="289">
        <f t="shared" si="35"/>
        <v>17644</v>
      </c>
      <c r="CB64" s="297">
        <v>11610</v>
      </c>
      <c r="CC64" s="297">
        <f t="shared" si="36"/>
        <v>6034</v>
      </c>
      <c r="CD64" s="302">
        <f t="shared" si="37"/>
        <v>1.519724375538329</v>
      </c>
      <c r="CE64" s="306">
        <v>12470</v>
      </c>
      <c r="CF64" s="297">
        <f t="shared" si="38"/>
        <v>5174</v>
      </c>
      <c r="CG64" s="311">
        <f t="shared" si="39"/>
        <v>1.414915797914996</v>
      </c>
    </row>
    <row r="65" spans="5:85">
      <c r="E65" s="289">
        <f>計算票!G66</f>
        <v>12580</v>
      </c>
      <c r="G65" s="292">
        <v>59</v>
      </c>
      <c r="H65" s="289">
        <f t="shared" si="56"/>
        <v>12070</v>
      </c>
      <c r="I65" s="289">
        <f t="shared" si="0"/>
        <v>13277.000000000002</v>
      </c>
      <c r="J65" s="297">
        <v>10420</v>
      </c>
      <c r="K65" s="297">
        <f t="shared" si="1"/>
        <v>2857.0000000000018</v>
      </c>
      <c r="L65" s="302">
        <f t="shared" si="2"/>
        <v>1.2741842610364684</v>
      </c>
      <c r="M65" s="306">
        <v>11290</v>
      </c>
      <c r="N65" s="297">
        <f t="shared" si="3"/>
        <v>1987.0000000000018</v>
      </c>
      <c r="O65" s="311">
        <f t="shared" si="4"/>
        <v>1.1759964570416299</v>
      </c>
      <c r="Q65" s="292">
        <v>59</v>
      </c>
      <c r="R65" s="289">
        <f t="shared" si="57"/>
        <v>12070</v>
      </c>
      <c r="S65" s="289">
        <f t="shared" si="5"/>
        <v>13277.000000000002</v>
      </c>
      <c r="T65" s="297">
        <v>10430</v>
      </c>
      <c r="U65" s="297">
        <f t="shared" si="6"/>
        <v>2847.0000000000018</v>
      </c>
      <c r="V65" s="302">
        <f t="shared" si="7"/>
        <v>1.2729626078619369</v>
      </c>
      <c r="W65" s="306">
        <v>11300</v>
      </c>
      <c r="X65" s="297">
        <f t="shared" si="8"/>
        <v>1977.0000000000018</v>
      </c>
      <c r="Y65" s="311">
        <f t="shared" si="9"/>
        <v>1.1749557522123895</v>
      </c>
      <c r="AA65" s="292">
        <v>59</v>
      </c>
      <c r="AB65" s="289">
        <f t="shared" si="58"/>
        <v>12770</v>
      </c>
      <c r="AC65" s="289">
        <f t="shared" si="10"/>
        <v>14047.000000000002</v>
      </c>
      <c r="AD65" s="297">
        <v>10980</v>
      </c>
      <c r="AE65" s="297">
        <f t="shared" si="11"/>
        <v>3067.0000000000018</v>
      </c>
      <c r="AF65" s="302">
        <f t="shared" si="12"/>
        <v>1.2793260473588344</v>
      </c>
      <c r="AG65" s="306">
        <v>11850</v>
      </c>
      <c r="AH65" s="297">
        <f t="shared" si="13"/>
        <v>2197.0000000000018</v>
      </c>
      <c r="AI65" s="311">
        <f t="shared" si="14"/>
        <v>1.1854008438818566</v>
      </c>
      <c r="AK65" s="292">
        <v>59</v>
      </c>
      <c r="AL65" s="289">
        <f t="shared" si="59"/>
        <v>13270</v>
      </c>
      <c r="AM65" s="289">
        <f t="shared" si="15"/>
        <v>14597.000000000002</v>
      </c>
      <c r="AN65" s="297">
        <v>11030</v>
      </c>
      <c r="AO65" s="297">
        <f t="shared" si="16"/>
        <v>3567.0000000000018</v>
      </c>
      <c r="AP65" s="302">
        <f t="shared" si="17"/>
        <v>1.3233907524932005</v>
      </c>
      <c r="AQ65" s="306">
        <v>11900</v>
      </c>
      <c r="AR65" s="297">
        <f t="shared" si="18"/>
        <v>2697.0000000000018</v>
      </c>
      <c r="AS65" s="311">
        <f t="shared" si="19"/>
        <v>1.2266386554621851</v>
      </c>
      <c r="AU65" s="292">
        <v>59</v>
      </c>
      <c r="AV65" s="289">
        <f t="shared" si="60"/>
        <v>13770</v>
      </c>
      <c r="AW65" s="289">
        <f t="shared" si="20"/>
        <v>15147.000000000002</v>
      </c>
      <c r="AX65" s="297">
        <v>11050</v>
      </c>
      <c r="AY65" s="297">
        <f t="shared" si="21"/>
        <v>4097.0000000000018</v>
      </c>
      <c r="AZ65" s="302">
        <f t="shared" si="22"/>
        <v>1.370769230769231</v>
      </c>
      <c r="BA65" s="306">
        <v>11920</v>
      </c>
      <c r="BB65" s="297">
        <f t="shared" si="23"/>
        <v>3227.0000000000018</v>
      </c>
      <c r="BC65" s="311">
        <f t="shared" si="24"/>
        <v>1.2707214765100672</v>
      </c>
      <c r="BE65" s="292">
        <v>59</v>
      </c>
      <c r="BF65" s="289">
        <f t="shared" si="61"/>
        <v>14270</v>
      </c>
      <c r="BG65" s="289">
        <f t="shared" si="25"/>
        <v>15697.000000000002</v>
      </c>
      <c r="BH65" s="297">
        <v>11190</v>
      </c>
      <c r="BI65" s="297">
        <f t="shared" si="26"/>
        <v>4507.0000000000018</v>
      </c>
      <c r="BJ65" s="302">
        <f t="shared" si="27"/>
        <v>1.4027703306523684</v>
      </c>
      <c r="BK65" s="306">
        <v>12060</v>
      </c>
      <c r="BL65" s="297">
        <f t="shared" si="28"/>
        <v>3637.0000000000018</v>
      </c>
      <c r="BM65" s="311">
        <f t="shared" si="29"/>
        <v>1.3015754560530681</v>
      </c>
      <c r="BO65" s="292">
        <v>59</v>
      </c>
      <c r="BP65" s="289">
        <f t="shared" si="62"/>
        <v>15270</v>
      </c>
      <c r="BQ65" s="289">
        <f t="shared" si="30"/>
        <v>16797</v>
      </c>
      <c r="BR65" s="297">
        <v>11580</v>
      </c>
      <c r="BS65" s="297">
        <f t="shared" si="31"/>
        <v>5217</v>
      </c>
      <c r="BT65" s="302">
        <f t="shared" si="32"/>
        <v>1.450518134715026</v>
      </c>
      <c r="BU65" s="306">
        <v>12450</v>
      </c>
      <c r="BV65" s="297">
        <f t="shared" si="33"/>
        <v>4347</v>
      </c>
      <c r="BW65" s="311">
        <f t="shared" si="34"/>
        <v>1.3491566265060242</v>
      </c>
      <c r="BY65" s="292">
        <v>59</v>
      </c>
      <c r="BZ65" s="289">
        <f t="shared" si="63"/>
        <v>16270</v>
      </c>
      <c r="CA65" s="289">
        <f t="shared" si="35"/>
        <v>17897</v>
      </c>
      <c r="CB65" s="297">
        <v>11810</v>
      </c>
      <c r="CC65" s="297">
        <f t="shared" si="36"/>
        <v>6087</v>
      </c>
      <c r="CD65" s="302">
        <f t="shared" si="37"/>
        <v>1.51541066892464</v>
      </c>
      <c r="CE65" s="306">
        <v>12680</v>
      </c>
      <c r="CF65" s="297">
        <f t="shared" si="38"/>
        <v>5217</v>
      </c>
      <c r="CG65" s="311">
        <f t="shared" si="39"/>
        <v>1.4114353312302839</v>
      </c>
    </row>
    <row r="66" spans="5:85">
      <c r="E66" s="289">
        <f>計算票!G67</f>
        <v>12810</v>
      </c>
      <c r="G66" s="292">
        <v>60</v>
      </c>
      <c r="H66" s="289">
        <f t="shared" si="56"/>
        <v>12300</v>
      </c>
      <c r="I66" s="289">
        <f t="shared" si="0"/>
        <v>13530.000000000002</v>
      </c>
      <c r="J66" s="297">
        <v>10610</v>
      </c>
      <c r="K66" s="297">
        <f t="shared" si="1"/>
        <v>2920.0000000000018</v>
      </c>
      <c r="L66" s="302">
        <f t="shared" si="2"/>
        <v>1.2752120640904809</v>
      </c>
      <c r="M66" s="306">
        <v>11490</v>
      </c>
      <c r="N66" s="297">
        <f t="shared" si="3"/>
        <v>2040.0000000000018</v>
      </c>
      <c r="O66" s="311">
        <f t="shared" si="4"/>
        <v>1.1775456919060054</v>
      </c>
      <c r="Q66" s="292">
        <v>60</v>
      </c>
      <c r="R66" s="289">
        <f t="shared" si="57"/>
        <v>12300</v>
      </c>
      <c r="S66" s="289">
        <f t="shared" si="5"/>
        <v>13530.000000000002</v>
      </c>
      <c r="T66" s="297">
        <v>10620</v>
      </c>
      <c r="U66" s="297">
        <f t="shared" si="6"/>
        <v>2910.0000000000018</v>
      </c>
      <c r="V66" s="302">
        <f t="shared" si="7"/>
        <v>1.2740112994350283</v>
      </c>
      <c r="W66" s="306">
        <v>11500</v>
      </c>
      <c r="X66" s="297">
        <f t="shared" si="8"/>
        <v>2030.0000000000018</v>
      </c>
      <c r="Y66" s="311">
        <f t="shared" si="9"/>
        <v>1.176521739130435</v>
      </c>
      <c r="AA66" s="292">
        <v>60</v>
      </c>
      <c r="AB66" s="289">
        <f t="shared" si="58"/>
        <v>13000</v>
      </c>
      <c r="AC66" s="289">
        <f t="shared" si="10"/>
        <v>14300.000000000002</v>
      </c>
      <c r="AD66" s="297">
        <v>11180</v>
      </c>
      <c r="AE66" s="297">
        <f t="shared" si="11"/>
        <v>3120.0000000000018</v>
      </c>
      <c r="AF66" s="302">
        <f t="shared" si="12"/>
        <v>1.2790697674418607</v>
      </c>
      <c r="AG66" s="306">
        <v>12060</v>
      </c>
      <c r="AH66" s="297">
        <f t="shared" si="13"/>
        <v>2240.0000000000018</v>
      </c>
      <c r="AI66" s="311">
        <f t="shared" si="14"/>
        <v>1.1857379767827529</v>
      </c>
      <c r="AK66" s="292">
        <v>60</v>
      </c>
      <c r="AL66" s="289">
        <f t="shared" si="59"/>
        <v>13500</v>
      </c>
      <c r="AM66" s="289">
        <f t="shared" si="15"/>
        <v>14850.000000000002</v>
      </c>
      <c r="AN66" s="297">
        <v>11230</v>
      </c>
      <c r="AO66" s="297">
        <f t="shared" si="16"/>
        <v>3620.0000000000018</v>
      </c>
      <c r="AP66" s="302">
        <f t="shared" si="17"/>
        <v>1.3223508459483528</v>
      </c>
      <c r="AQ66" s="306">
        <v>12110</v>
      </c>
      <c r="AR66" s="297">
        <f t="shared" si="18"/>
        <v>2740.0000000000018</v>
      </c>
      <c r="AS66" s="311">
        <f t="shared" si="19"/>
        <v>1.2262592898431051</v>
      </c>
      <c r="AU66" s="292">
        <v>60</v>
      </c>
      <c r="AV66" s="289">
        <f t="shared" si="60"/>
        <v>14000</v>
      </c>
      <c r="AW66" s="289">
        <f t="shared" si="20"/>
        <v>15400.000000000002</v>
      </c>
      <c r="AX66" s="297">
        <v>11250</v>
      </c>
      <c r="AY66" s="297">
        <f t="shared" si="21"/>
        <v>4150.0000000000018</v>
      </c>
      <c r="AZ66" s="302">
        <f t="shared" si="22"/>
        <v>1.368888888888889</v>
      </c>
      <c r="BA66" s="306">
        <v>12130</v>
      </c>
      <c r="BB66" s="297">
        <f t="shared" si="23"/>
        <v>3270.0000000000018</v>
      </c>
      <c r="BC66" s="311">
        <f t="shared" si="24"/>
        <v>1.2695795548227538</v>
      </c>
      <c r="BE66" s="292">
        <v>60</v>
      </c>
      <c r="BF66" s="289">
        <f t="shared" si="61"/>
        <v>14500</v>
      </c>
      <c r="BG66" s="289">
        <f t="shared" si="25"/>
        <v>15950.000000000002</v>
      </c>
      <c r="BH66" s="297">
        <v>11390</v>
      </c>
      <c r="BI66" s="297">
        <f t="shared" si="26"/>
        <v>4560.0000000000018</v>
      </c>
      <c r="BJ66" s="302">
        <f t="shared" si="27"/>
        <v>1.4003511852502197</v>
      </c>
      <c r="BK66" s="306">
        <v>12270</v>
      </c>
      <c r="BL66" s="297">
        <f t="shared" si="28"/>
        <v>3680.0000000000018</v>
      </c>
      <c r="BM66" s="311">
        <f t="shared" si="29"/>
        <v>1.299918500407498</v>
      </c>
      <c r="BO66" s="292">
        <v>60</v>
      </c>
      <c r="BP66" s="289">
        <f t="shared" si="62"/>
        <v>15500</v>
      </c>
      <c r="BQ66" s="289">
        <f t="shared" si="30"/>
        <v>17050</v>
      </c>
      <c r="BR66" s="297">
        <v>11780</v>
      </c>
      <c r="BS66" s="297">
        <f t="shared" si="31"/>
        <v>5270</v>
      </c>
      <c r="BT66" s="302">
        <f t="shared" si="32"/>
        <v>1.4473684210526316</v>
      </c>
      <c r="BU66" s="306">
        <v>12660</v>
      </c>
      <c r="BV66" s="297">
        <f t="shared" si="33"/>
        <v>4390</v>
      </c>
      <c r="BW66" s="311">
        <f t="shared" si="34"/>
        <v>1.3467614533965244</v>
      </c>
      <c r="BY66" s="292">
        <v>60</v>
      </c>
      <c r="BZ66" s="289">
        <f t="shared" si="63"/>
        <v>16500</v>
      </c>
      <c r="CA66" s="289">
        <f t="shared" si="35"/>
        <v>18150</v>
      </c>
      <c r="CB66" s="297">
        <v>12010</v>
      </c>
      <c r="CC66" s="297">
        <f t="shared" si="36"/>
        <v>6140</v>
      </c>
      <c r="CD66" s="302">
        <f t="shared" si="37"/>
        <v>1.5112406328059951</v>
      </c>
      <c r="CE66" s="306">
        <v>12890</v>
      </c>
      <c r="CF66" s="297">
        <f t="shared" si="38"/>
        <v>5260</v>
      </c>
      <c r="CG66" s="311">
        <f t="shared" si="39"/>
        <v>1.4080682699767262</v>
      </c>
    </row>
    <row r="67" spans="5:85">
      <c r="E67" s="289">
        <f>計算票!G68</f>
        <v>13040</v>
      </c>
      <c r="G67" s="292">
        <v>61</v>
      </c>
      <c r="H67" s="289">
        <f t="shared" si="56"/>
        <v>12530</v>
      </c>
      <c r="I67" s="289">
        <f t="shared" si="0"/>
        <v>13783.000000000002</v>
      </c>
      <c r="J67" s="297">
        <v>10800</v>
      </c>
      <c r="K67" s="297">
        <f t="shared" si="1"/>
        <v>2983.0000000000018</v>
      </c>
      <c r="L67" s="302">
        <f t="shared" si="2"/>
        <v>1.276203703703704</v>
      </c>
      <c r="M67" s="306">
        <v>11690</v>
      </c>
      <c r="N67" s="297">
        <f t="shared" si="3"/>
        <v>2093.0000000000018</v>
      </c>
      <c r="O67" s="311">
        <f t="shared" si="4"/>
        <v>1.1790419161676648</v>
      </c>
      <c r="Q67" s="292">
        <v>61</v>
      </c>
      <c r="R67" s="289">
        <f t="shared" si="57"/>
        <v>12530</v>
      </c>
      <c r="S67" s="289">
        <f t="shared" si="5"/>
        <v>13783.000000000002</v>
      </c>
      <c r="T67" s="297">
        <v>10810</v>
      </c>
      <c r="U67" s="297">
        <f t="shared" si="6"/>
        <v>2973.0000000000018</v>
      </c>
      <c r="V67" s="302">
        <f t="shared" si="7"/>
        <v>1.2750231267345054</v>
      </c>
      <c r="W67" s="306">
        <v>11700</v>
      </c>
      <c r="X67" s="297">
        <f t="shared" si="8"/>
        <v>2083.0000000000018</v>
      </c>
      <c r="Y67" s="311">
        <f t="shared" si="9"/>
        <v>1.1780341880341882</v>
      </c>
      <c r="AA67" s="292">
        <v>61</v>
      </c>
      <c r="AB67" s="289">
        <f t="shared" si="58"/>
        <v>13230</v>
      </c>
      <c r="AC67" s="289">
        <f t="shared" si="10"/>
        <v>14553.000000000002</v>
      </c>
      <c r="AD67" s="297">
        <v>11380</v>
      </c>
      <c r="AE67" s="297">
        <f t="shared" si="11"/>
        <v>3173.0000000000018</v>
      </c>
      <c r="AF67" s="302">
        <f t="shared" si="12"/>
        <v>1.278822495606327</v>
      </c>
      <c r="AG67" s="306">
        <v>12270</v>
      </c>
      <c r="AH67" s="297">
        <f t="shared" si="13"/>
        <v>2283.0000000000018</v>
      </c>
      <c r="AI67" s="311">
        <f t="shared" si="14"/>
        <v>1.1860635696821518</v>
      </c>
      <c r="AK67" s="292">
        <v>61</v>
      </c>
      <c r="AL67" s="289">
        <f t="shared" si="59"/>
        <v>13730</v>
      </c>
      <c r="AM67" s="289">
        <f t="shared" si="15"/>
        <v>15103.000000000002</v>
      </c>
      <c r="AN67" s="297">
        <v>11420</v>
      </c>
      <c r="AO67" s="297">
        <f t="shared" si="16"/>
        <v>3683.0000000000018</v>
      </c>
      <c r="AP67" s="302">
        <f t="shared" si="17"/>
        <v>1.3225043782837129</v>
      </c>
      <c r="AQ67" s="306">
        <v>12320</v>
      </c>
      <c r="AR67" s="297">
        <f t="shared" si="18"/>
        <v>2783.0000000000018</v>
      </c>
      <c r="AS67" s="311">
        <f t="shared" si="19"/>
        <v>1.2258928571428573</v>
      </c>
      <c r="AU67" s="292">
        <v>61</v>
      </c>
      <c r="AV67" s="289">
        <f t="shared" si="60"/>
        <v>14230</v>
      </c>
      <c r="AW67" s="289">
        <f t="shared" si="20"/>
        <v>15653.000000000002</v>
      </c>
      <c r="AX67" s="297">
        <v>11450</v>
      </c>
      <c r="AY67" s="297">
        <f t="shared" si="21"/>
        <v>4203.0000000000018</v>
      </c>
      <c r="AZ67" s="302">
        <f t="shared" si="22"/>
        <v>1.3670742358078605</v>
      </c>
      <c r="BA67" s="306">
        <v>12340</v>
      </c>
      <c r="BB67" s="297">
        <f t="shared" si="23"/>
        <v>3313.0000000000018</v>
      </c>
      <c r="BC67" s="311">
        <f t="shared" si="24"/>
        <v>1.2684764991896273</v>
      </c>
      <c r="BE67" s="292">
        <v>61</v>
      </c>
      <c r="BF67" s="289">
        <f t="shared" si="61"/>
        <v>14730</v>
      </c>
      <c r="BG67" s="289">
        <f t="shared" si="25"/>
        <v>16203.000000000002</v>
      </c>
      <c r="BH67" s="297">
        <v>11590</v>
      </c>
      <c r="BI67" s="297">
        <f t="shared" si="26"/>
        <v>4613.0000000000018</v>
      </c>
      <c r="BJ67" s="302">
        <f t="shared" si="27"/>
        <v>1.3980155306298534</v>
      </c>
      <c r="BK67" s="306">
        <v>12480</v>
      </c>
      <c r="BL67" s="297">
        <f t="shared" si="28"/>
        <v>3723.0000000000018</v>
      </c>
      <c r="BM67" s="311">
        <f t="shared" si="29"/>
        <v>1.2983173076923078</v>
      </c>
      <c r="BO67" s="292">
        <v>61</v>
      </c>
      <c r="BP67" s="289">
        <f t="shared" si="62"/>
        <v>15730</v>
      </c>
      <c r="BQ67" s="289">
        <f t="shared" si="30"/>
        <v>17303</v>
      </c>
      <c r="BR67" s="297">
        <v>11970</v>
      </c>
      <c r="BS67" s="297">
        <f t="shared" si="31"/>
        <v>5333</v>
      </c>
      <c r="BT67" s="302">
        <f t="shared" si="32"/>
        <v>1.4455304928989139</v>
      </c>
      <c r="BU67" s="306">
        <v>12870</v>
      </c>
      <c r="BV67" s="297">
        <f t="shared" si="33"/>
        <v>4433</v>
      </c>
      <c r="BW67" s="311">
        <f t="shared" si="34"/>
        <v>1.3444444444444446</v>
      </c>
      <c r="BY67" s="292">
        <v>61</v>
      </c>
      <c r="BZ67" s="289">
        <f t="shared" si="63"/>
        <v>16730</v>
      </c>
      <c r="CA67" s="289">
        <f t="shared" si="35"/>
        <v>18403</v>
      </c>
      <c r="CB67" s="297">
        <v>12210</v>
      </c>
      <c r="CC67" s="297">
        <f t="shared" si="36"/>
        <v>6193</v>
      </c>
      <c r="CD67" s="302">
        <f t="shared" si="37"/>
        <v>1.5072072072072071</v>
      </c>
      <c r="CE67" s="306">
        <v>13100</v>
      </c>
      <c r="CF67" s="297">
        <f t="shared" si="38"/>
        <v>5303</v>
      </c>
      <c r="CG67" s="311">
        <f t="shared" si="39"/>
        <v>1.4048091603053434</v>
      </c>
    </row>
    <row r="68" spans="5:85">
      <c r="E68" s="289">
        <f>計算票!G69</f>
        <v>13270</v>
      </c>
      <c r="G68" s="292">
        <v>62</v>
      </c>
      <c r="H68" s="289">
        <f t="shared" si="56"/>
        <v>12760</v>
      </c>
      <c r="I68" s="289">
        <f t="shared" si="0"/>
        <v>14036.000000000002</v>
      </c>
      <c r="J68" s="297">
        <v>10980</v>
      </c>
      <c r="K68" s="297">
        <f t="shared" si="1"/>
        <v>3056.0000000000018</v>
      </c>
      <c r="L68" s="302">
        <f t="shared" si="2"/>
        <v>1.2783242258652097</v>
      </c>
      <c r="M68" s="306">
        <v>11890</v>
      </c>
      <c r="N68" s="297">
        <f t="shared" si="3"/>
        <v>2146.0000000000018</v>
      </c>
      <c r="O68" s="311">
        <f t="shared" si="4"/>
        <v>1.1804878048780489</v>
      </c>
      <c r="Q68" s="292">
        <v>62</v>
      </c>
      <c r="R68" s="289">
        <f t="shared" si="57"/>
        <v>12760</v>
      </c>
      <c r="S68" s="289">
        <f t="shared" si="5"/>
        <v>14036.000000000002</v>
      </c>
      <c r="T68" s="297">
        <v>11000</v>
      </c>
      <c r="U68" s="297">
        <f t="shared" si="6"/>
        <v>3036.0000000000018</v>
      </c>
      <c r="V68" s="302">
        <f t="shared" si="7"/>
        <v>1.2760000000000002</v>
      </c>
      <c r="W68" s="306">
        <v>11900</v>
      </c>
      <c r="X68" s="297">
        <f t="shared" si="8"/>
        <v>2136.0000000000018</v>
      </c>
      <c r="Y68" s="311">
        <f t="shared" si="9"/>
        <v>1.1794957983193279</v>
      </c>
      <c r="AA68" s="292">
        <v>62</v>
      </c>
      <c r="AB68" s="289">
        <f t="shared" si="58"/>
        <v>13460</v>
      </c>
      <c r="AC68" s="289">
        <f t="shared" si="10"/>
        <v>14806.000000000002</v>
      </c>
      <c r="AD68" s="297">
        <v>11580</v>
      </c>
      <c r="AE68" s="297">
        <f t="shared" si="11"/>
        <v>3226.0000000000018</v>
      </c>
      <c r="AF68" s="302">
        <f t="shared" si="12"/>
        <v>1.2785837651122627</v>
      </c>
      <c r="AG68" s="306">
        <v>12480</v>
      </c>
      <c r="AH68" s="297">
        <f t="shared" si="13"/>
        <v>2326.0000000000018</v>
      </c>
      <c r="AI68" s="311">
        <f t="shared" si="14"/>
        <v>1.1863782051282052</v>
      </c>
      <c r="AK68" s="292">
        <v>62</v>
      </c>
      <c r="AL68" s="289">
        <f t="shared" si="59"/>
        <v>13960</v>
      </c>
      <c r="AM68" s="289">
        <f t="shared" si="15"/>
        <v>15356.000000000002</v>
      </c>
      <c r="AN68" s="297">
        <v>11620</v>
      </c>
      <c r="AO68" s="297">
        <f t="shared" si="16"/>
        <v>3736.0000000000018</v>
      </c>
      <c r="AP68" s="302">
        <f t="shared" si="17"/>
        <v>1.3215146299483651</v>
      </c>
      <c r="AQ68" s="306">
        <v>12520</v>
      </c>
      <c r="AR68" s="297">
        <f t="shared" si="18"/>
        <v>2836.0000000000018</v>
      </c>
      <c r="AS68" s="311">
        <f t="shared" si="19"/>
        <v>1.2265175718849841</v>
      </c>
      <c r="AU68" s="292">
        <v>62</v>
      </c>
      <c r="AV68" s="289">
        <f t="shared" si="60"/>
        <v>14460</v>
      </c>
      <c r="AW68" s="289">
        <f t="shared" si="20"/>
        <v>15906.000000000002</v>
      </c>
      <c r="AX68" s="297">
        <v>11640</v>
      </c>
      <c r="AY68" s="297">
        <f t="shared" si="21"/>
        <v>4266.0000000000018</v>
      </c>
      <c r="AZ68" s="302">
        <f t="shared" si="22"/>
        <v>1.366494845360825</v>
      </c>
      <c r="BA68" s="306">
        <v>12550</v>
      </c>
      <c r="BB68" s="297">
        <f t="shared" si="23"/>
        <v>3356.0000000000018</v>
      </c>
      <c r="BC68" s="311">
        <f t="shared" si="24"/>
        <v>1.2674103585657372</v>
      </c>
      <c r="BE68" s="292">
        <v>62</v>
      </c>
      <c r="BF68" s="289">
        <f t="shared" si="61"/>
        <v>14960</v>
      </c>
      <c r="BG68" s="289">
        <f t="shared" si="25"/>
        <v>16456</v>
      </c>
      <c r="BH68" s="297">
        <v>11790</v>
      </c>
      <c r="BI68" s="297">
        <f t="shared" si="26"/>
        <v>4666</v>
      </c>
      <c r="BJ68" s="302">
        <f t="shared" si="27"/>
        <v>1.3957591178965225</v>
      </c>
      <c r="BK68" s="306">
        <v>12690</v>
      </c>
      <c r="BL68" s="297">
        <f t="shared" si="28"/>
        <v>3766</v>
      </c>
      <c r="BM68" s="311">
        <f t="shared" si="29"/>
        <v>1.2967691095350671</v>
      </c>
      <c r="BO68" s="292">
        <v>62</v>
      </c>
      <c r="BP68" s="289">
        <f t="shared" si="62"/>
        <v>15960</v>
      </c>
      <c r="BQ68" s="289">
        <f t="shared" si="30"/>
        <v>17556</v>
      </c>
      <c r="BR68" s="297">
        <v>12170</v>
      </c>
      <c r="BS68" s="297">
        <f t="shared" si="31"/>
        <v>5386</v>
      </c>
      <c r="BT68" s="302">
        <f t="shared" si="32"/>
        <v>1.4425636811832374</v>
      </c>
      <c r="BU68" s="306">
        <v>13070</v>
      </c>
      <c r="BV68" s="297">
        <f t="shared" si="33"/>
        <v>4486</v>
      </c>
      <c r="BW68" s="311">
        <f t="shared" si="34"/>
        <v>1.3432287681713848</v>
      </c>
      <c r="BY68" s="292">
        <v>62</v>
      </c>
      <c r="BZ68" s="289">
        <f t="shared" si="63"/>
        <v>16960</v>
      </c>
      <c r="CA68" s="289">
        <f t="shared" si="35"/>
        <v>18656</v>
      </c>
      <c r="CB68" s="297">
        <v>12400</v>
      </c>
      <c r="CC68" s="297">
        <f t="shared" si="36"/>
        <v>6256</v>
      </c>
      <c r="CD68" s="302">
        <f t="shared" si="37"/>
        <v>1.504516129032258</v>
      </c>
      <c r="CE68" s="306">
        <v>13310</v>
      </c>
      <c r="CF68" s="297">
        <f t="shared" si="38"/>
        <v>5346</v>
      </c>
      <c r="CG68" s="311">
        <f t="shared" si="39"/>
        <v>1.4016528925619836</v>
      </c>
    </row>
    <row r="69" spans="5:85">
      <c r="E69" s="289">
        <f>計算票!G70</f>
        <v>13500</v>
      </c>
      <c r="G69" s="292">
        <v>63</v>
      </c>
      <c r="H69" s="289">
        <f t="shared" si="56"/>
        <v>12990</v>
      </c>
      <c r="I69" s="289">
        <f t="shared" si="0"/>
        <v>14289.000000000002</v>
      </c>
      <c r="J69" s="297">
        <v>11170</v>
      </c>
      <c r="K69" s="297">
        <f t="shared" si="1"/>
        <v>3119.0000000000018</v>
      </c>
      <c r="L69" s="302">
        <f t="shared" si="2"/>
        <v>1.2792300805729635</v>
      </c>
      <c r="M69" s="306">
        <v>12080</v>
      </c>
      <c r="N69" s="297">
        <f t="shared" si="3"/>
        <v>2209.0000000000018</v>
      </c>
      <c r="O69" s="311">
        <f t="shared" si="4"/>
        <v>1.1828642384105961</v>
      </c>
      <c r="Q69" s="292">
        <v>63</v>
      </c>
      <c r="R69" s="289">
        <f t="shared" si="57"/>
        <v>12990</v>
      </c>
      <c r="S69" s="289">
        <f t="shared" si="5"/>
        <v>14289.000000000002</v>
      </c>
      <c r="T69" s="297">
        <v>11180</v>
      </c>
      <c r="U69" s="297">
        <f t="shared" si="6"/>
        <v>3109.0000000000018</v>
      </c>
      <c r="V69" s="302">
        <f t="shared" si="7"/>
        <v>1.2780858676207516</v>
      </c>
      <c r="W69" s="306">
        <v>12100</v>
      </c>
      <c r="X69" s="297">
        <f t="shared" si="8"/>
        <v>2189.0000000000018</v>
      </c>
      <c r="Y69" s="311">
        <f t="shared" si="9"/>
        <v>1.1809090909090911</v>
      </c>
      <c r="AA69" s="292">
        <v>63</v>
      </c>
      <c r="AB69" s="289">
        <f t="shared" si="58"/>
        <v>13690</v>
      </c>
      <c r="AC69" s="289">
        <f t="shared" si="10"/>
        <v>15059.000000000002</v>
      </c>
      <c r="AD69" s="297">
        <v>11780</v>
      </c>
      <c r="AE69" s="297">
        <f t="shared" si="11"/>
        <v>3279.0000000000018</v>
      </c>
      <c r="AF69" s="302">
        <f t="shared" si="12"/>
        <v>1.2783531409168083</v>
      </c>
      <c r="AG69" s="306">
        <v>12690</v>
      </c>
      <c r="AH69" s="297">
        <f t="shared" si="13"/>
        <v>2369.0000000000018</v>
      </c>
      <c r="AI69" s="311">
        <f t="shared" si="14"/>
        <v>1.1866824271079592</v>
      </c>
      <c r="AK69" s="292">
        <v>63</v>
      </c>
      <c r="AL69" s="289">
        <f t="shared" si="59"/>
        <v>14190</v>
      </c>
      <c r="AM69" s="289">
        <f t="shared" si="15"/>
        <v>15609.000000000002</v>
      </c>
      <c r="AN69" s="297">
        <v>11820</v>
      </c>
      <c r="AO69" s="297">
        <f t="shared" si="16"/>
        <v>3789.0000000000018</v>
      </c>
      <c r="AP69" s="302">
        <f t="shared" si="17"/>
        <v>1.3205583756345178</v>
      </c>
      <c r="AQ69" s="306">
        <v>12730</v>
      </c>
      <c r="AR69" s="297">
        <f t="shared" si="18"/>
        <v>2879.0000000000018</v>
      </c>
      <c r="AS69" s="311">
        <f t="shared" si="19"/>
        <v>1.2261586802827966</v>
      </c>
      <c r="AU69" s="292">
        <v>63</v>
      </c>
      <c r="AV69" s="289">
        <f t="shared" si="60"/>
        <v>14690</v>
      </c>
      <c r="AW69" s="289">
        <f t="shared" si="20"/>
        <v>16159.000000000002</v>
      </c>
      <c r="AX69" s="297">
        <v>11840</v>
      </c>
      <c r="AY69" s="297">
        <f t="shared" si="21"/>
        <v>4319.0000000000018</v>
      </c>
      <c r="AZ69" s="302">
        <f t="shared" si="22"/>
        <v>1.3647804054054056</v>
      </c>
      <c r="BA69" s="306">
        <v>12760</v>
      </c>
      <c r="BB69" s="297">
        <f t="shared" si="23"/>
        <v>3399.0000000000018</v>
      </c>
      <c r="BC69" s="311">
        <f t="shared" si="24"/>
        <v>1.2663793103448278</v>
      </c>
      <c r="BE69" s="292">
        <v>63</v>
      </c>
      <c r="BF69" s="289">
        <f t="shared" si="61"/>
        <v>15190</v>
      </c>
      <c r="BG69" s="289">
        <f t="shared" si="25"/>
        <v>16709</v>
      </c>
      <c r="BH69" s="297">
        <v>11990</v>
      </c>
      <c r="BI69" s="297">
        <f t="shared" si="26"/>
        <v>4719</v>
      </c>
      <c r="BJ69" s="302">
        <f t="shared" si="27"/>
        <v>1.3935779816513763</v>
      </c>
      <c r="BK69" s="306">
        <v>12900</v>
      </c>
      <c r="BL69" s="297">
        <f t="shared" si="28"/>
        <v>3809</v>
      </c>
      <c r="BM69" s="311">
        <f t="shared" si="29"/>
        <v>1.2952713178294573</v>
      </c>
      <c r="BO69" s="292">
        <v>63</v>
      </c>
      <c r="BP69" s="289">
        <f t="shared" si="62"/>
        <v>16190</v>
      </c>
      <c r="BQ69" s="289">
        <f t="shared" si="30"/>
        <v>17809</v>
      </c>
      <c r="BR69" s="297">
        <v>12370</v>
      </c>
      <c r="BS69" s="297">
        <f t="shared" si="31"/>
        <v>5439</v>
      </c>
      <c r="BT69" s="302">
        <f t="shared" si="32"/>
        <v>1.4396928051738076</v>
      </c>
      <c r="BU69" s="306">
        <v>13280</v>
      </c>
      <c r="BV69" s="297">
        <f t="shared" si="33"/>
        <v>4529</v>
      </c>
      <c r="BW69" s="311">
        <f t="shared" si="34"/>
        <v>1.3410391566265061</v>
      </c>
      <c r="BY69" s="292">
        <v>63</v>
      </c>
      <c r="BZ69" s="289">
        <f t="shared" si="63"/>
        <v>17190</v>
      </c>
      <c r="CA69" s="289">
        <f t="shared" si="35"/>
        <v>18909</v>
      </c>
      <c r="CB69" s="297">
        <v>12600</v>
      </c>
      <c r="CC69" s="297">
        <f t="shared" si="36"/>
        <v>6309</v>
      </c>
      <c r="CD69" s="302">
        <f t="shared" si="37"/>
        <v>1.5007142857142857</v>
      </c>
      <c r="CE69" s="306">
        <v>13510</v>
      </c>
      <c r="CF69" s="297">
        <f t="shared" si="38"/>
        <v>5399</v>
      </c>
      <c r="CG69" s="311">
        <f t="shared" si="39"/>
        <v>1.3996299037749815</v>
      </c>
    </row>
    <row r="70" spans="5:85">
      <c r="E70" s="289">
        <f>計算票!G71</f>
        <v>13730</v>
      </c>
      <c r="G70" s="292">
        <v>64</v>
      </c>
      <c r="H70" s="289">
        <f t="shared" si="56"/>
        <v>13220</v>
      </c>
      <c r="I70" s="289">
        <f t="shared" ref="I70:I133" si="64">H70*1.1</f>
        <v>14542.000000000002</v>
      </c>
      <c r="J70" s="297">
        <v>11360</v>
      </c>
      <c r="K70" s="297">
        <f t="shared" ref="K70:K133" si="65">I70-J70</f>
        <v>3182.0000000000018</v>
      </c>
      <c r="L70" s="302">
        <f t="shared" ref="L70:L133" si="66">I70/J70</f>
        <v>1.2801056338028172</v>
      </c>
      <c r="M70" s="306">
        <v>12280</v>
      </c>
      <c r="N70" s="297">
        <f t="shared" ref="N70:N133" si="67">I70-M70</f>
        <v>2262.0000000000018</v>
      </c>
      <c r="O70" s="311">
        <f t="shared" ref="O70:O133" si="68">I70/M70</f>
        <v>1.1842019543973943</v>
      </c>
      <c r="Q70" s="292">
        <v>64</v>
      </c>
      <c r="R70" s="289">
        <f t="shared" si="57"/>
        <v>13220</v>
      </c>
      <c r="S70" s="289">
        <f t="shared" ref="S70:S133" si="69">R70*1.1</f>
        <v>14542.000000000002</v>
      </c>
      <c r="T70" s="297">
        <v>11370</v>
      </c>
      <c r="U70" s="297">
        <f t="shared" ref="U70:U133" si="70">S70-T70</f>
        <v>3172.0000000000018</v>
      </c>
      <c r="V70" s="302">
        <f t="shared" ref="V70:V133" si="71">S70/T70</f>
        <v>1.2789797713280564</v>
      </c>
      <c r="W70" s="306">
        <v>12290</v>
      </c>
      <c r="X70" s="297">
        <f t="shared" ref="X70:X133" si="72">S70-W70</f>
        <v>2252.0000000000018</v>
      </c>
      <c r="Y70" s="311">
        <f t="shared" ref="Y70:Y133" si="73">S70/W70</f>
        <v>1.1832384052074858</v>
      </c>
      <c r="AA70" s="292">
        <v>64</v>
      </c>
      <c r="AB70" s="289">
        <f t="shared" si="58"/>
        <v>13920</v>
      </c>
      <c r="AC70" s="289">
        <f t="shared" ref="AC70:AC133" si="74">AB70*1.1</f>
        <v>15312.000000000002</v>
      </c>
      <c r="AD70" s="297">
        <v>11970</v>
      </c>
      <c r="AE70" s="297">
        <f t="shared" ref="AE70:AE133" si="75">AC70-AD70</f>
        <v>3342.0000000000018</v>
      </c>
      <c r="AF70" s="302">
        <f t="shared" ref="AF70:AF133" si="76">AC70/AD70</f>
        <v>1.2791979949874688</v>
      </c>
      <c r="AG70" s="306">
        <v>12900</v>
      </c>
      <c r="AH70" s="297">
        <f t="shared" ref="AH70:AH133" si="77">AC70-AG70</f>
        <v>2412.0000000000018</v>
      </c>
      <c r="AI70" s="311">
        <f t="shared" ref="AI70:AI133" si="78">AC70/AG70</f>
        <v>1.1869767441860466</v>
      </c>
      <c r="AK70" s="292">
        <v>64</v>
      </c>
      <c r="AL70" s="289">
        <f t="shared" si="59"/>
        <v>14420</v>
      </c>
      <c r="AM70" s="289">
        <f t="shared" ref="AM70:AM133" si="79">AL70*1.1</f>
        <v>15862.000000000002</v>
      </c>
      <c r="AN70" s="297">
        <v>12020</v>
      </c>
      <c r="AO70" s="297">
        <f t="shared" ref="AO70:AO133" si="80">AM70-AN70</f>
        <v>3842.0000000000018</v>
      </c>
      <c r="AP70" s="302">
        <f t="shared" ref="AP70:AP133" si="81">AM70/AN70</f>
        <v>1.3196339434276207</v>
      </c>
      <c r="AQ70" s="306">
        <v>12940</v>
      </c>
      <c r="AR70" s="297">
        <f t="shared" ref="AR70:AR133" si="82">AM70-AQ70</f>
        <v>2922.0000000000018</v>
      </c>
      <c r="AS70" s="311">
        <f t="shared" ref="AS70:AS133" si="83">AM70/AQ70</f>
        <v>1.2258114374034004</v>
      </c>
      <c r="AU70" s="292">
        <v>64</v>
      </c>
      <c r="AV70" s="289">
        <f t="shared" si="60"/>
        <v>14920</v>
      </c>
      <c r="AW70" s="289">
        <f t="shared" ref="AW70:AW133" si="84">AV70*1.1</f>
        <v>16412</v>
      </c>
      <c r="AX70" s="297">
        <v>12040</v>
      </c>
      <c r="AY70" s="297">
        <f t="shared" ref="AY70:AY133" si="85">AW70-AX70</f>
        <v>4372</v>
      </c>
      <c r="AZ70" s="302">
        <f t="shared" ref="AZ70:AZ133" si="86">AW70/AX70</f>
        <v>1.3631229235880398</v>
      </c>
      <c r="BA70" s="306">
        <v>12960</v>
      </c>
      <c r="BB70" s="297">
        <f t="shared" ref="BB70:BB133" si="87">AW70-BA70</f>
        <v>3452</v>
      </c>
      <c r="BC70" s="311">
        <f t="shared" ref="BC70:BC133" si="88">AW70/BA70</f>
        <v>1.2663580246913579</v>
      </c>
      <c r="BE70" s="292">
        <v>64</v>
      </c>
      <c r="BF70" s="289">
        <f t="shared" si="61"/>
        <v>15420</v>
      </c>
      <c r="BG70" s="289">
        <f t="shared" ref="BG70:BG133" si="89">BF70*1.1</f>
        <v>16962</v>
      </c>
      <c r="BH70" s="297">
        <v>12180</v>
      </c>
      <c r="BI70" s="297">
        <f t="shared" ref="BI70:BI133" si="90">BG70-BH70</f>
        <v>4782</v>
      </c>
      <c r="BJ70" s="302">
        <f t="shared" ref="BJ70:BJ133" si="91">BG70/BH70</f>
        <v>1.3926108374384236</v>
      </c>
      <c r="BK70" s="306">
        <v>13110</v>
      </c>
      <c r="BL70" s="297">
        <f t="shared" ref="BL70:BL133" si="92">BG70-BK70</f>
        <v>3852</v>
      </c>
      <c r="BM70" s="311">
        <f t="shared" ref="BM70:BM133" si="93">BG70/BK70</f>
        <v>1.2938215102974828</v>
      </c>
      <c r="BO70" s="292">
        <v>64</v>
      </c>
      <c r="BP70" s="289">
        <f t="shared" si="62"/>
        <v>16420</v>
      </c>
      <c r="BQ70" s="289">
        <f t="shared" ref="BQ70:BQ133" si="94">BP70*1.1</f>
        <v>18062</v>
      </c>
      <c r="BR70" s="297">
        <v>12570</v>
      </c>
      <c r="BS70" s="297">
        <f t="shared" ref="BS70:BS133" si="95">BQ70-BR70</f>
        <v>5492</v>
      </c>
      <c r="BT70" s="302">
        <f t="shared" ref="BT70:BT133" si="96">BQ70/BR70</f>
        <v>1.4369132856006364</v>
      </c>
      <c r="BU70" s="306">
        <v>13490</v>
      </c>
      <c r="BV70" s="297">
        <f t="shared" ref="BV70:BV133" si="97">BQ70-BU70</f>
        <v>4572</v>
      </c>
      <c r="BW70" s="311">
        <f t="shared" ref="BW70:BW133" si="98">BQ70/BU70</f>
        <v>1.3389177168272794</v>
      </c>
      <c r="BY70" s="292">
        <v>64</v>
      </c>
      <c r="BZ70" s="289">
        <f t="shared" si="63"/>
        <v>17420</v>
      </c>
      <c r="CA70" s="289">
        <f t="shared" ref="CA70:CA133" si="99">BZ70*1.1</f>
        <v>19162</v>
      </c>
      <c r="CB70" s="297">
        <v>12800</v>
      </c>
      <c r="CC70" s="297">
        <f t="shared" ref="CC70:CC133" si="100">CA70-CB70</f>
        <v>6362</v>
      </c>
      <c r="CD70" s="302">
        <f t="shared" ref="CD70:CD133" si="101">CA70/CB70</f>
        <v>1.49703125</v>
      </c>
      <c r="CE70" s="306">
        <v>13720</v>
      </c>
      <c r="CF70" s="297">
        <f t="shared" ref="CF70:CF133" si="102">CA70-CE70</f>
        <v>5442</v>
      </c>
      <c r="CG70" s="311">
        <f t="shared" ref="CG70:CG133" si="103">CA70/CE70</f>
        <v>1.3966472303206998</v>
      </c>
    </row>
    <row r="71" spans="5:85">
      <c r="E71" s="289">
        <f>計算票!G72</f>
        <v>13970</v>
      </c>
      <c r="G71" s="292">
        <v>65</v>
      </c>
      <c r="H71" s="289">
        <f t="shared" si="56"/>
        <v>13450</v>
      </c>
      <c r="I71" s="289">
        <f t="shared" si="64"/>
        <v>14795.000000000002</v>
      </c>
      <c r="J71" s="297">
        <v>11550</v>
      </c>
      <c r="K71" s="297">
        <f t="shared" si="65"/>
        <v>3245.0000000000018</v>
      </c>
      <c r="L71" s="302">
        <f t="shared" si="66"/>
        <v>1.2809523809523811</v>
      </c>
      <c r="M71" s="306">
        <v>12480</v>
      </c>
      <c r="N71" s="297">
        <f t="shared" si="67"/>
        <v>2315.0000000000018</v>
      </c>
      <c r="O71" s="311">
        <f t="shared" si="68"/>
        <v>1.1854967948717949</v>
      </c>
      <c r="Q71" s="292">
        <v>65</v>
      </c>
      <c r="R71" s="289">
        <f t="shared" si="57"/>
        <v>13450</v>
      </c>
      <c r="S71" s="289">
        <f t="shared" si="69"/>
        <v>14795.000000000002</v>
      </c>
      <c r="T71" s="297">
        <v>11560</v>
      </c>
      <c r="U71" s="297">
        <f t="shared" si="70"/>
        <v>3235.0000000000018</v>
      </c>
      <c r="V71" s="302">
        <f t="shared" si="71"/>
        <v>1.2798442906574397</v>
      </c>
      <c r="W71" s="306">
        <v>12490</v>
      </c>
      <c r="X71" s="297">
        <f t="shared" si="72"/>
        <v>2305.0000000000018</v>
      </c>
      <c r="Y71" s="311">
        <f t="shared" si="73"/>
        <v>1.1845476381104885</v>
      </c>
      <c r="AA71" s="292">
        <v>65</v>
      </c>
      <c r="AB71" s="289">
        <f t="shared" si="58"/>
        <v>14150</v>
      </c>
      <c r="AC71" s="289">
        <f t="shared" si="74"/>
        <v>15565.000000000002</v>
      </c>
      <c r="AD71" s="297">
        <v>12170</v>
      </c>
      <c r="AE71" s="297">
        <f t="shared" si="75"/>
        <v>3395.0000000000018</v>
      </c>
      <c r="AF71" s="302">
        <f t="shared" si="76"/>
        <v>1.2789646672144619</v>
      </c>
      <c r="AG71" s="306">
        <v>13110</v>
      </c>
      <c r="AH71" s="297">
        <f t="shared" si="77"/>
        <v>2455.0000000000018</v>
      </c>
      <c r="AI71" s="311">
        <f t="shared" si="78"/>
        <v>1.187261632341724</v>
      </c>
      <c r="AK71" s="292">
        <v>65</v>
      </c>
      <c r="AL71" s="289">
        <f t="shared" si="59"/>
        <v>14650</v>
      </c>
      <c r="AM71" s="289">
        <f t="shared" si="79"/>
        <v>16115.000000000002</v>
      </c>
      <c r="AN71" s="297">
        <v>12220</v>
      </c>
      <c r="AO71" s="297">
        <f t="shared" si="80"/>
        <v>3895.0000000000018</v>
      </c>
      <c r="AP71" s="302">
        <f t="shared" si="81"/>
        <v>1.3187397708674307</v>
      </c>
      <c r="AQ71" s="306">
        <v>13150</v>
      </c>
      <c r="AR71" s="297">
        <f t="shared" si="82"/>
        <v>2965.0000000000018</v>
      </c>
      <c r="AS71" s="311">
        <f t="shared" si="83"/>
        <v>1.2254752851711028</v>
      </c>
      <c r="AU71" s="292">
        <v>65</v>
      </c>
      <c r="AV71" s="289">
        <f t="shared" si="60"/>
        <v>15150</v>
      </c>
      <c r="AW71" s="289">
        <f t="shared" si="84"/>
        <v>16665</v>
      </c>
      <c r="AX71" s="297">
        <v>12240</v>
      </c>
      <c r="AY71" s="297">
        <f t="shared" si="85"/>
        <v>4425</v>
      </c>
      <c r="AZ71" s="302">
        <f t="shared" si="86"/>
        <v>1.3615196078431373</v>
      </c>
      <c r="BA71" s="306">
        <v>13170</v>
      </c>
      <c r="BB71" s="297">
        <f t="shared" si="87"/>
        <v>3495</v>
      </c>
      <c r="BC71" s="311">
        <f t="shared" si="88"/>
        <v>1.2653758542141229</v>
      </c>
      <c r="BE71" s="292">
        <v>65</v>
      </c>
      <c r="BF71" s="289">
        <f t="shared" si="61"/>
        <v>15650</v>
      </c>
      <c r="BG71" s="289">
        <f t="shared" si="89"/>
        <v>17215</v>
      </c>
      <c r="BH71" s="297">
        <v>12380</v>
      </c>
      <c r="BI71" s="297">
        <f t="shared" si="90"/>
        <v>4835</v>
      </c>
      <c r="BJ71" s="302">
        <f t="shared" si="91"/>
        <v>1.3905492730210016</v>
      </c>
      <c r="BK71" s="306">
        <v>13320</v>
      </c>
      <c r="BL71" s="297">
        <f t="shared" si="92"/>
        <v>3895</v>
      </c>
      <c r="BM71" s="311">
        <f t="shared" si="93"/>
        <v>1.2924174174174174</v>
      </c>
      <c r="BO71" s="292">
        <v>65</v>
      </c>
      <c r="BP71" s="289">
        <f t="shared" si="62"/>
        <v>16650</v>
      </c>
      <c r="BQ71" s="289">
        <f t="shared" si="94"/>
        <v>18315</v>
      </c>
      <c r="BR71" s="297">
        <v>12770</v>
      </c>
      <c r="BS71" s="297">
        <f t="shared" si="95"/>
        <v>5545</v>
      </c>
      <c r="BT71" s="302">
        <f t="shared" si="96"/>
        <v>1.4342208300704777</v>
      </c>
      <c r="BU71" s="306">
        <v>13700</v>
      </c>
      <c r="BV71" s="297">
        <f t="shared" si="97"/>
        <v>4615</v>
      </c>
      <c r="BW71" s="311">
        <f t="shared" si="98"/>
        <v>1.3368613138686132</v>
      </c>
      <c r="BY71" s="292">
        <v>65</v>
      </c>
      <c r="BZ71" s="289">
        <f t="shared" si="63"/>
        <v>17650</v>
      </c>
      <c r="CA71" s="289">
        <f t="shared" si="99"/>
        <v>19415</v>
      </c>
      <c r="CB71" s="297">
        <v>13000</v>
      </c>
      <c r="CC71" s="297">
        <f t="shared" si="100"/>
        <v>6415</v>
      </c>
      <c r="CD71" s="302">
        <f t="shared" si="101"/>
        <v>1.4934615384615384</v>
      </c>
      <c r="CE71" s="306">
        <v>13930</v>
      </c>
      <c r="CF71" s="297">
        <f t="shared" si="102"/>
        <v>5485</v>
      </c>
      <c r="CG71" s="311">
        <f t="shared" si="103"/>
        <v>1.3937544867193108</v>
      </c>
    </row>
    <row r="72" spans="5:85">
      <c r="E72" s="289">
        <f>計算票!G73</f>
        <v>14200</v>
      </c>
      <c r="G72" s="292">
        <v>66</v>
      </c>
      <c r="H72" s="289">
        <f t="shared" si="56"/>
        <v>13680</v>
      </c>
      <c r="I72" s="289">
        <f t="shared" si="64"/>
        <v>15048.000000000002</v>
      </c>
      <c r="J72" s="297">
        <v>11730</v>
      </c>
      <c r="K72" s="297">
        <f t="shared" si="65"/>
        <v>3318.0000000000018</v>
      </c>
      <c r="L72" s="302">
        <f t="shared" si="66"/>
        <v>1.2828644501278774</v>
      </c>
      <c r="M72" s="306">
        <v>12680</v>
      </c>
      <c r="N72" s="297">
        <f t="shared" si="67"/>
        <v>2368.0000000000018</v>
      </c>
      <c r="O72" s="311">
        <f t="shared" si="68"/>
        <v>1.1867507886435333</v>
      </c>
      <c r="Q72" s="292">
        <v>66</v>
      </c>
      <c r="R72" s="289">
        <f t="shared" si="57"/>
        <v>13680</v>
      </c>
      <c r="S72" s="289">
        <f t="shared" si="69"/>
        <v>15048.000000000002</v>
      </c>
      <c r="T72" s="297">
        <v>11740</v>
      </c>
      <c r="U72" s="297">
        <f t="shared" si="70"/>
        <v>3308.0000000000018</v>
      </c>
      <c r="V72" s="302">
        <f t="shared" si="71"/>
        <v>1.2817717206132881</v>
      </c>
      <c r="W72" s="306">
        <v>12690</v>
      </c>
      <c r="X72" s="297">
        <f t="shared" si="72"/>
        <v>2358.0000000000018</v>
      </c>
      <c r="Y72" s="311">
        <f t="shared" si="73"/>
        <v>1.1858156028368796</v>
      </c>
      <c r="AA72" s="292">
        <v>66</v>
      </c>
      <c r="AB72" s="289">
        <f t="shared" si="58"/>
        <v>14380</v>
      </c>
      <c r="AC72" s="289">
        <f t="shared" si="74"/>
        <v>15818.000000000002</v>
      </c>
      <c r="AD72" s="297">
        <v>12370</v>
      </c>
      <c r="AE72" s="297">
        <f t="shared" si="75"/>
        <v>3448.0000000000018</v>
      </c>
      <c r="AF72" s="302">
        <f t="shared" si="76"/>
        <v>1.2787388843977365</v>
      </c>
      <c r="AG72" s="306">
        <v>13320</v>
      </c>
      <c r="AH72" s="297">
        <f t="shared" si="77"/>
        <v>2498.0000000000018</v>
      </c>
      <c r="AI72" s="311">
        <f t="shared" si="78"/>
        <v>1.1875375375375377</v>
      </c>
      <c r="AK72" s="292">
        <v>66</v>
      </c>
      <c r="AL72" s="289">
        <f t="shared" si="59"/>
        <v>14880</v>
      </c>
      <c r="AM72" s="289">
        <f t="shared" si="79"/>
        <v>16368.000000000002</v>
      </c>
      <c r="AN72" s="297">
        <v>12410</v>
      </c>
      <c r="AO72" s="297">
        <f t="shared" si="80"/>
        <v>3958.0000000000018</v>
      </c>
      <c r="AP72" s="302">
        <f t="shared" si="81"/>
        <v>1.3189363416599518</v>
      </c>
      <c r="AQ72" s="306">
        <v>13360</v>
      </c>
      <c r="AR72" s="297">
        <f t="shared" si="82"/>
        <v>3008.0000000000018</v>
      </c>
      <c r="AS72" s="311">
        <f t="shared" si="83"/>
        <v>1.2251497005988026</v>
      </c>
      <c r="AU72" s="292">
        <v>66</v>
      </c>
      <c r="AV72" s="289">
        <f t="shared" si="60"/>
        <v>15380</v>
      </c>
      <c r="AW72" s="289">
        <f t="shared" si="84"/>
        <v>16918</v>
      </c>
      <c r="AX72" s="297">
        <v>12440</v>
      </c>
      <c r="AY72" s="297">
        <f t="shared" si="85"/>
        <v>4478</v>
      </c>
      <c r="AZ72" s="302">
        <f t="shared" si="86"/>
        <v>1.359967845659164</v>
      </c>
      <c r="BA72" s="306">
        <v>13380</v>
      </c>
      <c r="BB72" s="297">
        <f t="shared" si="87"/>
        <v>3538</v>
      </c>
      <c r="BC72" s="311">
        <f t="shared" si="88"/>
        <v>1.264424514200299</v>
      </c>
      <c r="BE72" s="292">
        <v>66</v>
      </c>
      <c r="BF72" s="289">
        <f t="shared" si="61"/>
        <v>15880</v>
      </c>
      <c r="BG72" s="289">
        <f t="shared" si="89"/>
        <v>17468</v>
      </c>
      <c r="BH72" s="297">
        <v>12580</v>
      </c>
      <c r="BI72" s="297">
        <f t="shared" si="90"/>
        <v>4888</v>
      </c>
      <c r="BJ72" s="302">
        <f t="shared" si="91"/>
        <v>1.3885532591414944</v>
      </c>
      <c r="BK72" s="306">
        <v>13530</v>
      </c>
      <c r="BL72" s="297">
        <f t="shared" si="92"/>
        <v>3938</v>
      </c>
      <c r="BM72" s="311">
        <f t="shared" si="93"/>
        <v>1.2910569105691057</v>
      </c>
      <c r="BO72" s="292">
        <v>66</v>
      </c>
      <c r="BP72" s="289">
        <f t="shared" si="62"/>
        <v>16880</v>
      </c>
      <c r="BQ72" s="289">
        <f t="shared" si="94"/>
        <v>18568</v>
      </c>
      <c r="BR72" s="297">
        <v>12960</v>
      </c>
      <c r="BS72" s="297">
        <f t="shared" si="95"/>
        <v>5608</v>
      </c>
      <c r="BT72" s="302">
        <f t="shared" si="96"/>
        <v>1.432716049382716</v>
      </c>
      <c r="BU72" s="306">
        <v>13910</v>
      </c>
      <c r="BV72" s="297">
        <f t="shared" si="97"/>
        <v>4658</v>
      </c>
      <c r="BW72" s="311">
        <f t="shared" si="98"/>
        <v>1.3348670021567217</v>
      </c>
      <c r="BY72" s="292">
        <v>66</v>
      </c>
      <c r="BZ72" s="289">
        <f t="shared" si="63"/>
        <v>17880</v>
      </c>
      <c r="CA72" s="289">
        <f t="shared" si="99"/>
        <v>19668</v>
      </c>
      <c r="CB72" s="297">
        <v>13200</v>
      </c>
      <c r="CC72" s="297">
        <f t="shared" si="100"/>
        <v>6468</v>
      </c>
      <c r="CD72" s="302">
        <f t="shared" si="101"/>
        <v>1.49</v>
      </c>
      <c r="CE72" s="306">
        <v>14140</v>
      </c>
      <c r="CF72" s="297">
        <f t="shared" si="102"/>
        <v>5528</v>
      </c>
      <c r="CG72" s="311">
        <f t="shared" si="103"/>
        <v>1.3909476661951909</v>
      </c>
    </row>
    <row r="73" spans="5:85">
      <c r="E73" s="289">
        <f>計算票!G74</f>
        <v>14430</v>
      </c>
      <c r="G73" s="292">
        <v>67</v>
      </c>
      <c r="H73" s="289">
        <f t="shared" si="56"/>
        <v>13910</v>
      </c>
      <c r="I73" s="289">
        <f t="shared" si="64"/>
        <v>15301.000000000002</v>
      </c>
      <c r="J73" s="297">
        <v>11920</v>
      </c>
      <c r="K73" s="297">
        <f t="shared" si="65"/>
        <v>3381.0000000000018</v>
      </c>
      <c r="L73" s="302">
        <f t="shared" si="66"/>
        <v>1.2836409395973156</v>
      </c>
      <c r="M73" s="306">
        <v>12880</v>
      </c>
      <c r="N73" s="297">
        <f t="shared" si="67"/>
        <v>2421.0000000000018</v>
      </c>
      <c r="O73" s="311">
        <f t="shared" si="68"/>
        <v>1.1879658385093168</v>
      </c>
      <c r="Q73" s="292">
        <v>67</v>
      </c>
      <c r="R73" s="289">
        <f t="shared" si="57"/>
        <v>13910</v>
      </c>
      <c r="S73" s="289">
        <f t="shared" si="69"/>
        <v>15301.000000000002</v>
      </c>
      <c r="T73" s="297">
        <v>11930</v>
      </c>
      <c r="U73" s="297">
        <f t="shared" si="70"/>
        <v>3371.0000000000018</v>
      </c>
      <c r="V73" s="302">
        <f t="shared" si="71"/>
        <v>1.2825649622799666</v>
      </c>
      <c r="W73" s="306">
        <v>12890</v>
      </c>
      <c r="X73" s="297">
        <f t="shared" si="72"/>
        <v>2411.0000000000018</v>
      </c>
      <c r="Y73" s="311">
        <f t="shared" si="73"/>
        <v>1.1870442203258342</v>
      </c>
      <c r="AA73" s="292">
        <v>67</v>
      </c>
      <c r="AB73" s="289">
        <f t="shared" si="58"/>
        <v>14610</v>
      </c>
      <c r="AC73" s="289">
        <f t="shared" si="74"/>
        <v>16071.000000000002</v>
      </c>
      <c r="AD73" s="297">
        <v>12570</v>
      </c>
      <c r="AE73" s="297">
        <f t="shared" si="75"/>
        <v>3501.0000000000018</v>
      </c>
      <c r="AF73" s="302">
        <f t="shared" si="76"/>
        <v>1.2785202863961815</v>
      </c>
      <c r="AG73" s="306">
        <v>13530</v>
      </c>
      <c r="AH73" s="297">
        <f t="shared" si="77"/>
        <v>2541.0000000000018</v>
      </c>
      <c r="AI73" s="311">
        <f t="shared" si="78"/>
        <v>1.1878048780487807</v>
      </c>
      <c r="AK73" s="292">
        <v>67</v>
      </c>
      <c r="AL73" s="289">
        <f t="shared" si="59"/>
        <v>15110</v>
      </c>
      <c r="AM73" s="289">
        <f t="shared" si="79"/>
        <v>16621</v>
      </c>
      <c r="AN73" s="297">
        <v>12610</v>
      </c>
      <c r="AO73" s="297">
        <f t="shared" si="80"/>
        <v>4011</v>
      </c>
      <c r="AP73" s="302">
        <f t="shared" si="81"/>
        <v>1.3180808881839809</v>
      </c>
      <c r="AQ73" s="306">
        <v>13570</v>
      </c>
      <c r="AR73" s="297">
        <f t="shared" si="82"/>
        <v>3051</v>
      </c>
      <c r="AS73" s="311">
        <f t="shared" si="83"/>
        <v>1.2248341930729552</v>
      </c>
      <c r="AU73" s="292">
        <v>67</v>
      </c>
      <c r="AV73" s="289">
        <f t="shared" si="60"/>
        <v>15610</v>
      </c>
      <c r="AW73" s="289">
        <f t="shared" si="84"/>
        <v>17171</v>
      </c>
      <c r="AX73" s="297">
        <v>12630</v>
      </c>
      <c r="AY73" s="297">
        <f t="shared" si="85"/>
        <v>4541</v>
      </c>
      <c r="AZ73" s="302">
        <f t="shared" si="86"/>
        <v>1.3595407759303246</v>
      </c>
      <c r="BA73" s="306">
        <v>13590</v>
      </c>
      <c r="BB73" s="297">
        <f t="shared" si="87"/>
        <v>3581</v>
      </c>
      <c r="BC73" s="311">
        <f t="shared" si="88"/>
        <v>1.2635025754231053</v>
      </c>
      <c r="BE73" s="292">
        <v>67</v>
      </c>
      <c r="BF73" s="289">
        <f t="shared" si="61"/>
        <v>16110</v>
      </c>
      <c r="BG73" s="289">
        <f t="shared" si="89"/>
        <v>17721</v>
      </c>
      <c r="BH73" s="297">
        <v>12780</v>
      </c>
      <c r="BI73" s="297">
        <f t="shared" si="90"/>
        <v>4941</v>
      </c>
      <c r="BJ73" s="302">
        <f t="shared" si="91"/>
        <v>1.3866197183098592</v>
      </c>
      <c r="BK73" s="306">
        <v>13730</v>
      </c>
      <c r="BL73" s="297">
        <f t="shared" si="92"/>
        <v>3991</v>
      </c>
      <c r="BM73" s="311">
        <f t="shared" si="93"/>
        <v>1.2906773488710852</v>
      </c>
      <c r="BO73" s="292">
        <v>67</v>
      </c>
      <c r="BP73" s="289">
        <f t="shared" si="62"/>
        <v>17110</v>
      </c>
      <c r="BQ73" s="289">
        <f t="shared" si="94"/>
        <v>18821</v>
      </c>
      <c r="BR73" s="297">
        <v>13160</v>
      </c>
      <c r="BS73" s="297">
        <f t="shared" si="95"/>
        <v>5661</v>
      </c>
      <c r="BT73" s="302">
        <f t="shared" si="96"/>
        <v>1.4301671732522796</v>
      </c>
      <c r="BU73" s="306">
        <v>14120</v>
      </c>
      <c r="BV73" s="297">
        <f t="shared" si="97"/>
        <v>4701</v>
      </c>
      <c r="BW73" s="311">
        <f t="shared" si="98"/>
        <v>1.3329320113314447</v>
      </c>
      <c r="BY73" s="292">
        <v>67</v>
      </c>
      <c r="BZ73" s="289">
        <f t="shared" si="63"/>
        <v>18110</v>
      </c>
      <c r="CA73" s="289">
        <f t="shared" si="99"/>
        <v>19921</v>
      </c>
      <c r="CB73" s="297">
        <v>13390</v>
      </c>
      <c r="CC73" s="297">
        <f t="shared" si="100"/>
        <v>6531</v>
      </c>
      <c r="CD73" s="302">
        <f t="shared" si="101"/>
        <v>1.4877520537714712</v>
      </c>
      <c r="CE73" s="306">
        <v>14350</v>
      </c>
      <c r="CF73" s="297">
        <f t="shared" si="102"/>
        <v>5571</v>
      </c>
      <c r="CG73" s="311">
        <f t="shared" si="103"/>
        <v>1.3882229965156794</v>
      </c>
    </row>
    <row r="74" spans="5:85">
      <c r="E74" s="289">
        <f>計算票!G75</f>
        <v>14660</v>
      </c>
      <c r="G74" s="292">
        <v>68</v>
      </c>
      <c r="H74" s="289">
        <f t="shared" si="56"/>
        <v>14140</v>
      </c>
      <c r="I74" s="289">
        <f t="shared" si="64"/>
        <v>15554.000000000002</v>
      </c>
      <c r="J74" s="297">
        <v>12110</v>
      </c>
      <c r="K74" s="297">
        <f t="shared" si="65"/>
        <v>3444.0000000000018</v>
      </c>
      <c r="L74" s="302">
        <f t="shared" si="66"/>
        <v>1.2843930635838152</v>
      </c>
      <c r="M74" s="306">
        <v>13070</v>
      </c>
      <c r="N74" s="297">
        <f t="shared" si="67"/>
        <v>2484.0000000000018</v>
      </c>
      <c r="O74" s="311">
        <f t="shared" si="68"/>
        <v>1.1900535577658762</v>
      </c>
      <c r="Q74" s="292">
        <v>68</v>
      </c>
      <c r="R74" s="289">
        <f t="shared" si="57"/>
        <v>14140</v>
      </c>
      <c r="S74" s="289">
        <f t="shared" si="69"/>
        <v>15554.000000000002</v>
      </c>
      <c r="T74" s="297">
        <v>12120</v>
      </c>
      <c r="U74" s="297">
        <f t="shared" si="70"/>
        <v>3434.0000000000018</v>
      </c>
      <c r="V74" s="302">
        <f t="shared" si="71"/>
        <v>1.2833333333333334</v>
      </c>
      <c r="W74" s="306">
        <v>13090</v>
      </c>
      <c r="X74" s="297">
        <f t="shared" si="72"/>
        <v>2464.0000000000018</v>
      </c>
      <c r="Y74" s="311">
        <f t="shared" si="73"/>
        <v>1.1882352941176473</v>
      </c>
      <c r="AA74" s="292">
        <v>68</v>
      </c>
      <c r="AB74" s="289">
        <f t="shared" si="58"/>
        <v>14840</v>
      </c>
      <c r="AC74" s="289">
        <f t="shared" si="74"/>
        <v>16324.000000000002</v>
      </c>
      <c r="AD74" s="297">
        <v>12770</v>
      </c>
      <c r="AE74" s="297">
        <f t="shared" si="75"/>
        <v>3554.0000000000018</v>
      </c>
      <c r="AF74" s="302">
        <f t="shared" si="76"/>
        <v>1.2783085356303838</v>
      </c>
      <c r="AG74" s="306">
        <v>13730</v>
      </c>
      <c r="AH74" s="297">
        <f t="shared" si="77"/>
        <v>2594.0000000000018</v>
      </c>
      <c r="AI74" s="311">
        <f t="shared" si="78"/>
        <v>1.1889293517844137</v>
      </c>
      <c r="AK74" s="292">
        <v>68</v>
      </c>
      <c r="AL74" s="289">
        <f t="shared" si="59"/>
        <v>15340</v>
      </c>
      <c r="AM74" s="289">
        <f t="shared" si="79"/>
        <v>16874</v>
      </c>
      <c r="AN74" s="297">
        <v>12810</v>
      </c>
      <c r="AO74" s="297">
        <f t="shared" si="80"/>
        <v>4064</v>
      </c>
      <c r="AP74" s="302">
        <f t="shared" si="81"/>
        <v>1.3172521467603435</v>
      </c>
      <c r="AQ74" s="306">
        <v>13780</v>
      </c>
      <c r="AR74" s="297">
        <f t="shared" si="82"/>
        <v>3094</v>
      </c>
      <c r="AS74" s="311">
        <f t="shared" si="83"/>
        <v>1.2245283018867925</v>
      </c>
      <c r="AU74" s="292">
        <v>68</v>
      </c>
      <c r="AV74" s="289">
        <f t="shared" si="60"/>
        <v>15840</v>
      </c>
      <c r="AW74" s="289">
        <f t="shared" si="84"/>
        <v>17424</v>
      </c>
      <c r="AX74" s="297">
        <v>12830</v>
      </c>
      <c r="AY74" s="297">
        <f t="shared" si="85"/>
        <v>4594</v>
      </c>
      <c r="AZ74" s="302">
        <f t="shared" si="86"/>
        <v>1.3580670303975058</v>
      </c>
      <c r="BA74" s="306">
        <v>13800</v>
      </c>
      <c r="BB74" s="297">
        <f t="shared" si="87"/>
        <v>3624</v>
      </c>
      <c r="BC74" s="311">
        <f t="shared" si="88"/>
        <v>1.2626086956521738</v>
      </c>
      <c r="BE74" s="292">
        <v>68</v>
      </c>
      <c r="BF74" s="289">
        <f t="shared" si="61"/>
        <v>16340</v>
      </c>
      <c r="BG74" s="289">
        <f t="shared" si="89"/>
        <v>17974</v>
      </c>
      <c r="BH74" s="297">
        <v>12980</v>
      </c>
      <c r="BI74" s="297">
        <f t="shared" si="90"/>
        <v>4994</v>
      </c>
      <c r="BJ74" s="302">
        <f t="shared" si="91"/>
        <v>1.3847457627118644</v>
      </c>
      <c r="BK74" s="306">
        <v>13940</v>
      </c>
      <c r="BL74" s="297">
        <f t="shared" si="92"/>
        <v>4034</v>
      </c>
      <c r="BM74" s="311">
        <f t="shared" si="93"/>
        <v>1.2893830703012912</v>
      </c>
      <c r="BO74" s="292">
        <v>68</v>
      </c>
      <c r="BP74" s="289">
        <f t="shared" si="62"/>
        <v>17340</v>
      </c>
      <c r="BQ74" s="289">
        <f t="shared" si="94"/>
        <v>19074</v>
      </c>
      <c r="BR74" s="297">
        <v>13360</v>
      </c>
      <c r="BS74" s="297">
        <f t="shared" si="95"/>
        <v>5714</v>
      </c>
      <c r="BT74" s="302">
        <f t="shared" si="96"/>
        <v>1.4276946107784432</v>
      </c>
      <c r="BU74" s="306">
        <v>14330</v>
      </c>
      <c r="BV74" s="297">
        <f t="shared" si="97"/>
        <v>4744</v>
      </c>
      <c r="BW74" s="311">
        <f t="shared" si="98"/>
        <v>1.3310537334263783</v>
      </c>
      <c r="BY74" s="292">
        <v>68</v>
      </c>
      <c r="BZ74" s="289">
        <f t="shared" si="63"/>
        <v>18340</v>
      </c>
      <c r="CA74" s="289">
        <f t="shared" si="99"/>
        <v>20174</v>
      </c>
      <c r="CB74" s="297">
        <v>13590</v>
      </c>
      <c r="CC74" s="297">
        <f t="shared" si="100"/>
        <v>6584</v>
      </c>
      <c r="CD74" s="302">
        <f t="shared" si="101"/>
        <v>1.4844738778513613</v>
      </c>
      <c r="CE74" s="306">
        <v>14560</v>
      </c>
      <c r="CF74" s="297">
        <f t="shared" si="102"/>
        <v>5614</v>
      </c>
      <c r="CG74" s="311">
        <f t="shared" si="103"/>
        <v>1.385576923076923</v>
      </c>
    </row>
    <row r="75" spans="5:85">
      <c r="E75" s="289">
        <f>計算票!G76</f>
        <v>14890</v>
      </c>
      <c r="G75" s="292">
        <v>69</v>
      </c>
      <c r="H75" s="289">
        <f t="shared" si="56"/>
        <v>14370</v>
      </c>
      <c r="I75" s="289">
        <f t="shared" si="64"/>
        <v>15807.000000000002</v>
      </c>
      <c r="J75" s="297">
        <v>12290</v>
      </c>
      <c r="K75" s="297">
        <f t="shared" si="65"/>
        <v>3517.0000000000018</v>
      </c>
      <c r="L75" s="302">
        <f t="shared" si="66"/>
        <v>1.2861676159479254</v>
      </c>
      <c r="M75" s="306">
        <v>13270</v>
      </c>
      <c r="N75" s="297">
        <f t="shared" si="67"/>
        <v>2537.0000000000018</v>
      </c>
      <c r="O75" s="311">
        <f t="shared" si="68"/>
        <v>1.1911831198191412</v>
      </c>
      <c r="Q75" s="292">
        <v>69</v>
      </c>
      <c r="R75" s="289">
        <f t="shared" si="57"/>
        <v>14370</v>
      </c>
      <c r="S75" s="289">
        <f t="shared" si="69"/>
        <v>15807.000000000002</v>
      </c>
      <c r="T75" s="297">
        <v>12300</v>
      </c>
      <c r="U75" s="297">
        <f t="shared" si="70"/>
        <v>3507.0000000000018</v>
      </c>
      <c r="V75" s="302">
        <f t="shared" si="71"/>
        <v>1.2851219512195124</v>
      </c>
      <c r="W75" s="306">
        <v>13280</v>
      </c>
      <c r="X75" s="297">
        <f t="shared" si="72"/>
        <v>2527.0000000000018</v>
      </c>
      <c r="Y75" s="311">
        <f t="shared" si="73"/>
        <v>1.1902861445783135</v>
      </c>
      <c r="AA75" s="292">
        <v>69</v>
      </c>
      <c r="AB75" s="289">
        <f t="shared" si="58"/>
        <v>15070</v>
      </c>
      <c r="AC75" s="289">
        <f t="shared" si="74"/>
        <v>16577</v>
      </c>
      <c r="AD75" s="297">
        <v>12960</v>
      </c>
      <c r="AE75" s="297">
        <f t="shared" si="75"/>
        <v>3617</v>
      </c>
      <c r="AF75" s="302">
        <f t="shared" si="76"/>
        <v>1.2790895061728396</v>
      </c>
      <c r="AG75" s="306">
        <v>13940</v>
      </c>
      <c r="AH75" s="297">
        <f t="shared" si="77"/>
        <v>2637</v>
      </c>
      <c r="AI75" s="311">
        <f t="shared" si="78"/>
        <v>1.189167862266858</v>
      </c>
      <c r="AK75" s="292">
        <v>69</v>
      </c>
      <c r="AL75" s="289">
        <f t="shared" si="59"/>
        <v>15570</v>
      </c>
      <c r="AM75" s="289">
        <f t="shared" si="79"/>
        <v>17127</v>
      </c>
      <c r="AN75" s="297">
        <v>13010</v>
      </c>
      <c r="AO75" s="297">
        <f t="shared" si="80"/>
        <v>4117</v>
      </c>
      <c r="AP75" s="302">
        <f t="shared" si="81"/>
        <v>1.3164488854727132</v>
      </c>
      <c r="AQ75" s="306">
        <v>13990</v>
      </c>
      <c r="AR75" s="297">
        <f t="shared" si="82"/>
        <v>3137</v>
      </c>
      <c r="AS75" s="311">
        <f t="shared" si="83"/>
        <v>1.2242315939957111</v>
      </c>
      <c r="AU75" s="292">
        <v>69</v>
      </c>
      <c r="AV75" s="289">
        <f t="shared" si="60"/>
        <v>16070</v>
      </c>
      <c r="AW75" s="289">
        <f t="shared" si="84"/>
        <v>17677</v>
      </c>
      <c r="AX75" s="297">
        <v>13030</v>
      </c>
      <c r="AY75" s="297">
        <f t="shared" si="85"/>
        <v>4647</v>
      </c>
      <c r="AZ75" s="302">
        <f t="shared" si="86"/>
        <v>1.3566385264773599</v>
      </c>
      <c r="BA75" s="306">
        <v>14010</v>
      </c>
      <c r="BB75" s="297">
        <f t="shared" si="87"/>
        <v>3667</v>
      </c>
      <c r="BC75" s="311">
        <f t="shared" si="88"/>
        <v>1.261741613133476</v>
      </c>
      <c r="BE75" s="292">
        <v>69</v>
      </c>
      <c r="BF75" s="289">
        <f t="shared" si="61"/>
        <v>16570</v>
      </c>
      <c r="BG75" s="289">
        <f t="shared" si="89"/>
        <v>18227</v>
      </c>
      <c r="BH75" s="297">
        <v>13170</v>
      </c>
      <c r="BI75" s="297">
        <f t="shared" si="90"/>
        <v>5057</v>
      </c>
      <c r="BJ75" s="302">
        <f t="shared" si="91"/>
        <v>1.3839787395596053</v>
      </c>
      <c r="BK75" s="306">
        <v>14150</v>
      </c>
      <c r="BL75" s="297">
        <f t="shared" si="92"/>
        <v>4077</v>
      </c>
      <c r="BM75" s="311">
        <f t="shared" si="93"/>
        <v>1.2881272084805653</v>
      </c>
      <c r="BO75" s="292">
        <v>69</v>
      </c>
      <c r="BP75" s="289">
        <f t="shared" si="62"/>
        <v>17570</v>
      </c>
      <c r="BQ75" s="289">
        <f t="shared" si="94"/>
        <v>19327</v>
      </c>
      <c r="BR75" s="297">
        <v>13560</v>
      </c>
      <c r="BS75" s="297">
        <f t="shared" si="95"/>
        <v>5767</v>
      </c>
      <c r="BT75" s="302">
        <f t="shared" si="96"/>
        <v>1.4252949852507375</v>
      </c>
      <c r="BU75" s="306">
        <v>14540</v>
      </c>
      <c r="BV75" s="297">
        <f t="shared" si="97"/>
        <v>4787</v>
      </c>
      <c r="BW75" s="311">
        <f t="shared" si="98"/>
        <v>1.3292297111416782</v>
      </c>
      <c r="BY75" s="292">
        <v>69</v>
      </c>
      <c r="BZ75" s="289">
        <f t="shared" si="63"/>
        <v>18570</v>
      </c>
      <c r="CA75" s="289">
        <f t="shared" si="99"/>
        <v>20427</v>
      </c>
      <c r="CB75" s="297">
        <v>13790</v>
      </c>
      <c r="CC75" s="297">
        <f t="shared" si="100"/>
        <v>6637</v>
      </c>
      <c r="CD75" s="302">
        <f t="shared" si="101"/>
        <v>1.4812907904278463</v>
      </c>
      <c r="CE75" s="306">
        <v>14770</v>
      </c>
      <c r="CF75" s="297">
        <f t="shared" si="102"/>
        <v>5657</v>
      </c>
      <c r="CG75" s="311">
        <f t="shared" si="103"/>
        <v>1.3830060934326338</v>
      </c>
    </row>
    <row r="76" spans="5:85">
      <c r="E76" s="289">
        <f>計算票!G77</f>
        <v>15120</v>
      </c>
      <c r="G76" s="292">
        <v>70</v>
      </c>
      <c r="H76" s="289">
        <f t="shared" si="56"/>
        <v>14600</v>
      </c>
      <c r="I76" s="289">
        <f t="shared" si="64"/>
        <v>16060.000000000002</v>
      </c>
      <c r="J76" s="297">
        <v>12480</v>
      </c>
      <c r="K76" s="297">
        <f t="shared" si="65"/>
        <v>3580.0000000000018</v>
      </c>
      <c r="L76" s="302">
        <f t="shared" si="66"/>
        <v>1.2868589743589745</v>
      </c>
      <c r="M76" s="306">
        <v>13470</v>
      </c>
      <c r="N76" s="297">
        <f t="shared" si="67"/>
        <v>2590.0000000000018</v>
      </c>
      <c r="O76" s="311">
        <f t="shared" si="68"/>
        <v>1.1922791388270231</v>
      </c>
      <c r="Q76" s="292">
        <v>70</v>
      </c>
      <c r="R76" s="289">
        <f t="shared" si="57"/>
        <v>14600</v>
      </c>
      <c r="S76" s="289">
        <f t="shared" si="69"/>
        <v>16060.000000000002</v>
      </c>
      <c r="T76" s="297">
        <v>12490</v>
      </c>
      <c r="U76" s="297">
        <f t="shared" si="70"/>
        <v>3570.0000000000018</v>
      </c>
      <c r="V76" s="302">
        <f t="shared" si="71"/>
        <v>1.2858286629303444</v>
      </c>
      <c r="W76" s="306">
        <v>13480</v>
      </c>
      <c r="X76" s="297">
        <f t="shared" si="72"/>
        <v>2580.0000000000018</v>
      </c>
      <c r="Y76" s="311">
        <f t="shared" si="73"/>
        <v>1.1913946587537094</v>
      </c>
      <c r="AA76" s="292">
        <v>70</v>
      </c>
      <c r="AB76" s="289">
        <f t="shared" si="58"/>
        <v>15300</v>
      </c>
      <c r="AC76" s="289">
        <f t="shared" si="74"/>
        <v>16830</v>
      </c>
      <c r="AD76" s="297">
        <v>13160</v>
      </c>
      <c r="AE76" s="297">
        <f t="shared" si="75"/>
        <v>3670</v>
      </c>
      <c r="AF76" s="302">
        <f t="shared" si="76"/>
        <v>1.2788753799392096</v>
      </c>
      <c r="AG76" s="306">
        <v>14150</v>
      </c>
      <c r="AH76" s="297">
        <f t="shared" si="77"/>
        <v>2680</v>
      </c>
      <c r="AI76" s="311">
        <f t="shared" si="78"/>
        <v>1.1893992932862192</v>
      </c>
      <c r="AK76" s="292">
        <v>70</v>
      </c>
      <c r="AL76" s="289">
        <f t="shared" si="59"/>
        <v>15800</v>
      </c>
      <c r="AM76" s="289">
        <f t="shared" si="79"/>
        <v>17380</v>
      </c>
      <c r="AN76" s="297">
        <v>13210</v>
      </c>
      <c r="AO76" s="297">
        <f t="shared" si="80"/>
        <v>4170</v>
      </c>
      <c r="AP76" s="302">
        <f t="shared" si="81"/>
        <v>1.315669947009841</v>
      </c>
      <c r="AQ76" s="306">
        <v>14200</v>
      </c>
      <c r="AR76" s="297">
        <f t="shared" si="82"/>
        <v>3180</v>
      </c>
      <c r="AS76" s="311">
        <f t="shared" si="83"/>
        <v>1.2239436619718309</v>
      </c>
      <c r="AU76" s="292">
        <v>70</v>
      </c>
      <c r="AV76" s="289">
        <f t="shared" si="60"/>
        <v>16300</v>
      </c>
      <c r="AW76" s="289">
        <f t="shared" si="84"/>
        <v>17930</v>
      </c>
      <c r="AX76" s="297">
        <v>13230</v>
      </c>
      <c r="AY76" s="297">
        <f t="shared" si="85"/>
        <v>4700</v>
      </c>
      <c r="AZ76" s="302">
        <f t="shared" si="86"/>
        <v>1.3552532123960694</v>
      </c>
      <c r="BA76" s="306">
        <v>14220</v>
      </c>
      <c r="BB76" s="297">
        <f t="shared" si="87"/>
        <v>3710</v>
      </c>
      <c r="BC76" s="311">
        <f t="shared" si="88"/>
        <v>1.2609001406469762</v>
      </c>
      <c r="BE76" s="292">
        <v>70</v>
      </c>
      <c r="BF76" s="289">
        <f t="shared" si="61"/>
        <v>16800</v>
      </c>
      <c r="BG76" s="289">
        <f t="shared" si="89"/>
        <v>18480</v>
      </c>
      <c r="BH76" s="297">
        <v>13370</v>
      </c>
      <c r="BI76" s="297">
        <f t="shared" si="90"/>
        <v>5110</v>
      </c>
      <c r="BJ76" s="302">
        <f t="shared" si="91"/>
        <v>1.3821989528795811</v>
      </c>
      <c r="BK76" s="306">
        <v>14360</v>
      </c>
      <c r="BL76" s="297">
        <f t="shared" si="92"/>
        <v>4120</v>
      </c>
      <c r="BM76" s="311">
        <f t="shared" si="93"/>
        <v>1.2869080779944291</v>
      </c>
      <c r="BO76" s="292">
        <v>70</v>
      </c>
      <c r="BP76" s="289">
        <f t="shared" si="62"/>
        <v>17800</v>
      </c>
      <c r="BQ76" s="289">
        <f t="shared" si="94"/>
        <v>19580</v>
      </c>
      <c r="BR76" s="297">
        <v>13760</v>
      </c>
      <c r="BS76" s="297">
        <f t="shared" si="95"/>
        <v>5820</v>
      </c>
      <c r="BT76" s="302">
        <f t="shared" si="96"/>
        <v>1.4229651162790697</v>
      </c>
      <c r="BU76" s="306">
        <v>14750</v>
      </c>
      <c r="BV76" s="297">
        <f t="shared" si="97"/>
        <v>4830</v>
      </c>
      <c r="BW76" s="311">
        <f t="shared" si="98"/>
        <v>1.327457627118644</v>
      </c>
      <c r="BY76" s="292">
        <v>70</v>
      </c>
      <c r="BZ76" s="289">
        <f t="shared" si="63"/>
        <v>18800</v>
      </c>
      <c r="CA76" s="289">
        <f t="shared" si="99"/>
        <v>20680</v>
      </c>
      <c r="CB76" s="297">
        <v>13990</v>
      </c>
      <c r="CC76" s="297">
        <f t="shared" si="100"/>
        <v>6690</v>
      </c>
      <c r="CD76" s="302">
        <f t="shared" si="101"/>
        <v>1.4781987133666905</v>
      </c>
      <c r="CE76" s="306">
        <v>14980</v>
      </c>
      <c r="CF76" s="297">
        <f t="shared" si="102"/>
        <v>5700</v>
      </c>
      <c r="CG76" s="311">
        <f t="shared" si="103"/>
        <v>1.3805073431241655</v>
      </c>
    </row>
    <row r="77" spans="5:85">
      <c r="E77" s="289">
        <f>計算票!G78</f>
        <v>15350</v>
      </c>
      <c r="G77" s="292">
        <v>71</v>
      </c>
      <c r="H77" s="289">
        <f t="shared" si="56"/>
        <v>14830</v>
      </c>
      <c r="I77" s="289">
        <f t="shared" si="64"/>
        <v>16313.000000000002</v>
      </c>
      <c r="J77" s="297">
        <v>12670</v>
      </c>
      <c r="K77" s="297">
        <f t="shared" si="65"/>
        <v>3643.0000000000018</v>
      </c>
      <c r="L77" s="302">
        <f t="shared" si="66"/>
        <v>1.287529597474349</v>
      </c>
      <c r="M77" s="306">
        <v>13670</v>
      </c>
      <c r="N77" s="297">
        <f t="shared" si="67"/>
        <v>2643.0000000000018</v>
      </c>
      <c r="O77" s="311">
        <f t="shared" si="68"/>
        <v>1.1933430870519386</v>
      </c>
      <c r="Q77" s="292">
        <v>71</v>
      </c>
      <c r="R77" s="289">
        <f t="shared" si="57"/>
        <v>14830</v>
      </c>
      <c r="S77" s="289">
        <f t="shared" si="69"/>
        <v>16313.000000000002</v>
      </c>
      <c r="T77" s="297">
        <v>12680</v>
      </c>
      <c r="U77" s="297">
        <f t="shared" si="70"/>
        <v>3633.0000000000018</v>
      </c>
      <c r="V77" s="302">
        <f t="shared" si="71"/>
        <v>1.2865141955835964</v>
      </c>
      <c r="W77" s="306">
        <v>13680</v>
      </c>
      <c r="X77" s="297">
        <f t="shared" si="72"/>
        <v>2633.0000000000018</v>
      </c>
      <c r="Y77" s="311">
        <f t="shared" si="73"/>
        <v>1.1924707602339182</v>
      </c>
      <c r="AA77" s="292">
        <v>71</v>
      </c>
      <c r="AB77" s="289">
        <f t="shared" si="58"/>
        <v>15530</v>
      </c>
      <c r="AC77" s="289">
        <f t="shared" si="74"/>
        <v>17083</v>
      </c>
      <c r="AD77" s="297">
        <v>13360</v>
      </c>
      <c r="AE77" s="297">
        <f t="shared" si="75"/>
        <v>3723</v>
      </c>
      <c r="AF77" s="302">
        <f t="shared" si="76"/>
        <v>1.2786676646706587</v>
      </c>
      <c r="AG77" s="306">
        <v>14360</v>
      </c>
      <c r="AH77" s="297">
        <f t="shared" si="77"/>
        <v>2723</v>
      </c>
      <c r="AI77" s="311">
        <f t="shared" si="78"/>
        <v>1.1896239554317549</v>
      </c>
      <c r="AK77" s="292">
        <v>71</v>
      </c>
      <c r="AL77" s="289">
        <f t="shared" si="59"/>
        <v>16030</v>
      </c>
      <c r="AM77" s="289">
        <f t="shared" si="79"/>
        <v>17633</v>
      </c>
      <c r="AN77" s="297">
        <v>13400</v>
      </c>
      <c r="AO77" s="297">
        <f t="shared" si="80"/>
        <v>4233</v>
      </c>
      <c r="AP77" s="302">
        <f t="shared" si="81"/>
        <v>1.3158955223880597</v>
      </c>
      <c r="AQ77" s="306">
        <v>14410</v>
      </c>
      <c r="AR77" s="297">
        <f t="shared" si="82"/>
        <v>3223</v>
      </c>
      <c r="AS77" s="311">
        <f t="shared" si="83"/>
        <v>1.2236641221374045</v>
      </c>
      <c r="AU77" s="292">
        <v>71</v>
      </c>
      <c r="AV77" s="289">
        <f t="shared" si="60"/>
        <v>16530</v>
      </c>
      <c r="AW77" s="289">
        <f t="shared" si="84"/>
        <v>18183</v>
      </c>
      <c r="AX77" s="297">
        <v>13430</v>
      </c>
      <c r="AY77" s="297">
        <f t="shared" si="85"/>
        <v>4753</v>
      </c>
      <c r="AZ77" s="302">
        <f t="shared" si="86"/>
        <v>1.3539091586001488</v>
      </c>
      <c r="BA77" s="306">
        <v>14430</v>
      </c>
      <c r="BB77" s="297">
        <f t="shared" si="87"/>
        <v>3753</v>
      </c>
      <c r="BC77" s="311">
        <f t="shared" si="88"/>
        <v>1.2600831600831601</v>
      </c>
      <c r="BE77" s="292">
        <v>71</v>
      </c>
      <c r="BF77" s="289">
        <f t="shared" si="61"/>
        <v>17030</v>
      </c>
      <c r="BG77" s="289">
        <f t="shared" si="89"/>
        <v>18733</v>
      </c>
      <c r="BH77" s="297">
        <v>13570</v>
      </c>
      <c r="BI77" s="297">
        <f t="shared" si="90"/>
        <v>5163</v>
      </c>
      <c r="BJ77" s="302">
        <f t="shared" si="91"/>
        <v>1.3804716285924834</v>
      </c>
      <c r="BK77" s="306">
        <v>14570</v>
      </c>
      <c r="BL77" s="297">
        <f t="shared" si="92"/>
        <v>4163</v>
      </c>
      <c r="BM77" s="311">
        <f t="shared" si="93"/>
        <v>1.2857240905971175</v>
      </c>
      <c r="BO77" s="292">
        <v>71</v>
      </c>
      <c r="BP77" s="289">
        <f t="shared" si="62"/>
        <v>18030</v>
      </c>
      <c r="BQ77" s="289">
        <f t="shared" si="94"/>
        <v>19833</v>
      </c>
      <c r="BR77" s="297">
        <v>13950</v>
      </c>
      <c r="BS77" s="297">
        <f t="shared" si="95"/>
        <v>5883</v>
      </c>
      <c r="BT77" s="302">
        <f t="shared" si="96"/>
        <v>1.4217204301075268</v>
      </c>
      <c r="BU77" s="306">
        <v>14960</v>
      </c>
      <c r="BV77" s="297">
        <f t="shared" si="97"/>
        <v>4873</v>
      </c>
      <c r="BW77" s="311">
        <f t="shared" si="98"/>
        <v>1.325735294117647</v>
      </c>
      <c r="BY77" s="292">
        <v>71</v>
      </c>
      <c r="BZ77" s="289">
        <f t="shared" si="63"/>
        <v>19030</v>
      </c>
      <c r="CA77" s="289">
        <f t="shared" si="99"/>
        <v>20933</v>
      </c>
      <c r="CB77" s="297">
        <v>14190</v>
      </c>
      <c r="CC77" s="297">
        <f t="shared" si="100"/>
        <v>6743</v>
      </c>
      <c r="CD77" s="302">
        <f t="shared" si="101"/>
        <v>1.4751937984496124</v>
      </c>
      <c r="CE77" s="306">
        <v>15190</v>
      </c>
      <c r="CF77" s="297">
        <f t="shared" si="102"/>
        <v>5743</v>
      </c>
      <c r="CG77" s="311">
        <f t="shared" si="103"/>
        <v>1.3780776826859775</v>
      </c>
    </row>
    <row r="78" spans="5:85">
      <c r="E78" s="289">
        <f>計算票!G79</f>
        <v>15580</v>
      </c>
      <c r="G78" s="292">
        <v>72</v>
      </c>
      <c r="H78" s="289">
        <f t="shared" si="56"/>
        <v>15060</v>
      </c>
      <c r="I78" s="289">
        <f t="shared" si="64"/>
        <v>16566</v>
      </c>
      <c r="J78" s="297">
        <v>12850</v>
      </c>
      <c r="K78" s="297">
        <f t="shared" si="65"/>
        <v>3716</v>
      </c>
      <c r="L78" s="302">
        <f t="shared" si="66"/>
        <v>1.2891828793774318</v>
      </c>
      <c r="M78" s="306">
        <v>13870</v>
      </c>
      <c r="N78" s="297">
        <f t="shared" si="67"/>
        <v>2696</v>
      </c>
      <c r="O78" s="311">
        <f t="shared" si="68"/>
        <v>1.1943763518385004</v>
      </c>
      <c r="Q78" s="292">
        <v>72</v>
      </c>
      <c r="R78" s="289">
        <f t="shared" si="57"/>
        <v>15060</v>
      </c>
      <c r="S78" s="289">
        <f t="shared" si="69"/>
        <v>16566</v>
      </c>
      <c r="T78" s="297">
        <v>12870</v>
      </c>
      <c r="U78" s="297">
        <f t="shared" si="70"/>
        <v>3696</v>
      </c>
      <c r="V78" s="302">
        <f t="shared" si="71"/>
        <v>1.2871794871794873</v>
      </c>
      <c r="W78" s="306">
        <v>13880</v>
      </c>
      <c r="X78" s="297">
        <f t="shared" si="72"/>
        <v>2686</v>
      </c>
      <c r="Y78" s="311">
        <f t="shared" si="73"/>
        <v>1.1935158501440921</v>
      </c>
      <c r="AA78" s="292">
        <v>72</v>
      </c>
      <c r="AB78" s="289">
        <f t="shared" si="58"/>
        <v>15760</v>
      </c>
      <c r="AC78" s="289">
        <f t="shared" si="74"/>
        <v>17336</v>
      </c>
      <c r="AD78" s="297">
        <v>13560</v>
      </c>
      <c r="AE78" s="297">
        <f t="shared" si="75"/>
        <v>3776</v>
      </c>
      <c r="AF78" s="302">
        <f t="shared" si="76"/>
        <v>1.2784660766961653</v>
      </c>
      <c r="AG78" s="306">
        <v>14570</v>
      </c>
      <c r="AH78" s="297">
        <f t="shared" si="77"/>
        <v>2766</v>
      </c>
      <c r="AI78" s="311">
        <f t="shared" si="78"/>
        <v>1.1898421413864104</v>
      </c>
      <c r="AK78" s="292">
        <v>72</v>
      </c>
      <c r="AL78" s="289">
        <f t="shared" si="59"/>
        <v>16260</v>
      </c>
      <c r="AM78" s="289">
        <f t="shared" si="79"/>
        <v>17886</v>
      </c>
      <c r="AN78" s="297">
        <v>13600</v>
      </c>
      <c r="AO78" s="297">
        <f t="shared" si="80"/>
        <v>4286</v>
      </c>
      <c r="AP78" s="302">
        <f t="shared" si="81"/>
        <v>1.3151470588235294</v>
      </c>
      <c r="AQ78" s="306">
        <v>14610</v>
      </c>
      <c r="AR78" s="297">
        <f t="shared" si="82"/>
        <v>3276</v>
      </c>
      <c r="AS78" s="311">
        <f t="shared" si="83"/>
        <v>1.2242299794661191</v>
      </c>
      <c r="AU78" s="292">
        <v>72</v>
      </c>
      <c r="AV78" s="289">
        <f t="shared" si="60"/>
        <v>16760</v>
      </c>
      <c r="AW78" s="289">
        <f t="shared" si="84"/>
        <v>18436</v>
      </c>
      <c r="AX78" s="297">
        <v>13620</v>
      </c>
      <c r="AY78" s="297">
        <f t="shared" si="85"/>
        <v>4816</v>
      </c>
      <c r="AZ78" s="302">
        <f t="shared" si="86"/>
        <v>1.35359765051395</v>
      </c>
      <c r="BA78" s="306">
        <v>14640</v>
      </c>
      <c r="BB78" s="297">
        <f t="shared" si="87"/>
        <v>3796</v>
      </c>
      <c r="BC78" s="311">
        <f t="shared" si="88"/>
        <v>1.2592896174863388</v>
      </c>
      <c r="BE78" s="292">
        <v>72</v>
      </c>
      <c r="BF78" s="289">
        <f t="shared" si="61"/>
        <v>17260</v>
      </c>
      <c r="BG78" s="289">
        <f t="shared" si="89"/>
        <v>18986</v>
      </c>
      <c r="BH78" s="297">
        <v>13770</v>
      </c>
      <c r="BI78" s="297">
        <f t="shared" si="90"/>
        <v>5216</v>
      </c>
      <c r="BJ78" s="302">
        <f t="shared" si="91"/>
        <v>1.378794480755265</v>
      </c>
      <c r="BK78" s="306">
        <v>14780</v>
      </c>
      <c r="BL78" s="297">
        <f t="shared" si="92"/>
        <v>4206</v>
      </c>
      <c r="BM78" s="311">
        <f t="shared" si="93"/>
        <v>1.2845737483085251</v>
      </c>
      <c r="BO78" s="292">
        <v>72</v>
      </c>
      <c r="BP78" s="289">
        <f t="shared" si="62"/>
        <v>18260</v>
      </c>
      <c r="BQ78" s="289">
        <f t="shared" si="94"/>
        <v>20086</v>
      </c>
      <c r="BR78" s="297">
        <v>14150</v>
      </c>
      <c r="BS78" s="297">
        <f t="shared" si="95"/>
        <v>5936</v>
      </c>
      <c r="BT78" s="302">
        <f t="shared" si="96"/>
        <v>1.4195053003533569</v>
      </c>
      <c r="BU78" s="306">
        <v>15160</v>
      </c>
      <c r="BV78" s="297">
        <f t="shared" si="97"/>
        <v>4926</v>
      </c>
      <c r="BW78" s="311">
        <f t="shared" si="98"/>
        <v>1.3249340369393139</v>
      </c>
      <c r="BY78" s="292">
        <v>72</v>
      </c>
      <c r="BZ78" s="289">
        <f t="shared" si="63"/>
        <v>19260</v>
      </c>
      <c r="CA78" s="289">
        <f t="shared" si="99"/>
        <v>21186</v>
      </c>
      <c r="CB78" s="297">
        <v>14380</v>
      </c>
      <c r="CC78" s="297">
        <f t="shared" si="100"/>
        <v>6806</v>
      </c>
      <c r="CD78" s="302">
        <f t="shared" si="101"/>
        <v>1.4732962447844229</v>
      </c>
      <c r="CE78" s="306">
        <v>15400</v>
      </c>
      <c r="CF78" s="297">
        <f t="shared" si="102"/>
        <v>5786</v>
      </c>
      <c r="CG78" s="311">
        <f t="shared" si="103"/>
        <v>1.3757142857142857</v>
      </c>
    </row>
    <row r="79" spans="5:85">
      <c r="E79" s="289">
        <f>計算票!G80</f>
        <v>15810</v>
      </c>
      <c r="G79" s="292">
        <v>73</v>
      </c>
      <c r="H79" s="289">
        <f t="shared" si="56"/>
        <v>15290</v>
      </c>
      <c r="I79" s="289">
        <f t="shared" si="64"/>
        <v>16819</v>
      </c>
      <c r="J79" s="297">
        <v>13040</v>
      </c>
      <c r="K79" s="297">
        <f t="shared" si="65"/>
        <v>3779</v>
      </c>
      <c r="L79" s="302">
        <f t="shared" si="66"/>
        <v>1.2898006134969324</v>
      </c>
      <c r="M79" s="306">
        <v>14060</v>
      </c>
      <c r="N79" s="297">
        <f t="shared" si="67"/>
        <v>2759</v>
      </c>
      <c r="O79" s="311">
        <f t="shared" si="68"/>
        <v>1.196230440967283</v>
      </c>
      <c r="Q79" s="292">
        <v>73</v>
      </c>
      <c r="R79" s="289">
        <f t="shared" si="57"/>
        <v>15290</v>
      </c>
      <c r="S79" s="289">
        <f t="shared" si="69"/>
        <v>16819</v>
      </c>
      <c r="T79" s="297">
        <v>13050</v>
      </c>
      <c r="U79" s="297">
        <f t="shared" si="70"/>
        <v>3769</v>
      </c>
      <c r="V79" s="302">
        <f t="shared" si="71"/>
        <v>1.2888122605363985</v>
      </c>
      <c r="W79" s="306">
        <v>14080</v>
      </c>
      <c r="X79" s="297">
        <f t="shared" si="72"/>
        <v>2739</v>
      </c>
      <c r="Y79" s="311">
        <f t="shared" si="73"/>
        <v>1.19453125</v>
      </c>
      <c r="AA79" s="292">
        <v>73</v>
      </c>
      <c r="AB79" s="289">
        <f t="shared" si="58"/>
        <v>15990</v>
      </c>
      <c r="AC79" s="289">
        <f t="shared" si="74"/>
        <v>17589</v>
      </c>
      <c r="AD79" s="297">
        <v>13760</v>
      </c>
      <c r="AE79" s="297">
        <f t="shared" si="75"/>
        <v>3829</v>
      </c>
      <c r="AF79" s="302">
        <f t="shared" si="76"/>
        <v>1.2782703488372094</v>
      </c>
      <c r="AG79" s="306">
        <v>14780</v>
      </c>
      <c r="AH79" s="297">
        <f t="shared" si="77"/>
        <v>2809</v>
      </c>
      <c r="AI79" s="311">
        <f t="shared" si="78"/>
        <v>1.1900541271989176</v>
      </c>
      <c r="AK79" s="292">
        <v>73</v>
      </c>
      <c r="AL79" s="289">
        <f t="shared" si="59"/>
        <v>16490</v>
      </c>
      <c r="AM79" s="289">
        <f t="shared" si="79"/>
        <v>18139</v>
      </c>
      <c r="AN79" s="297">
        <v>13800</v>
      </c>
      <c r="AO79" s="297">
        <f t="shared" si="80"/>
        <v>4339</v>
      </c>
      <c r="AP79" s="302">
        <f t="shared" si="81"/>
        <v>1.3144202898550725</v>
      </c>
      <c r="AQ79" s="306">
        <v>14820</v>
      </c>
      <c r="AR79" s="297">
        <f t="shared" si="82"/>
        <v>3319</v>
      </c>
      <c r="AS79" s="311">
        <f t="shared" si="83"/>
        <v>1.2239541160593792</v>
      </c>
      <c r="AU79" s="292">
        <v>73</v>
      </c>
      <c r="AV79" s="289">
        <f t="shared" si="60"/>
        <v>16990</v>
      </c>
      <c r="AW79" s="289">
        <f t="shared" si="84"/>
        <v>18689</v>
      </c>
      <c r="AX79" s="297">
        <v>13820</v>
      </c>
      <c r="AY79" s="297">
        <f t="shared" si="85"/>
        <v>4869</v>
      </c>
      <c r="AZ79" s="302">
        <f t="shared" si="86"/>
        <v>1.352315484804631</v>
      </c>
      <c r="BA79" s="306">
        <v>14850</v>
      </c>
      <c r="BB79" s="297">
        <f t="shared" si="87"/>
        <v>3839</v>
      </c>
      <c r="BC79" s="311">
        <f t="shared" si="88"/>
        <v>1.2585185185185186</v>
      </c>
      <c r="BE79" s="292">
        <v>73</v>
      </c>
      <c r="BF79" s="289">
        <f t="shared" si="61"/>
        <v>17490</v>
      </c>
      <c r="BG79" s="289">
        <f t="shared" si="89"/>
        <v>19239</v>
      </c>
      <c r="BH79" s="297">
        <v>13970</v>
      </c>
      <c r="BI79" s="297">
        <f t="shared" si="90"/>
        <v>5269</v>
      </c>
      <c r="BJ79" s="302">
        <f t="shared" si="91"/>
        <v>1.3771653543307087</v>
      </c>
      <c r="BK79" s="306">
        <v>14990</v>
      </c>
      <c r="BL79" s="297">
        <f t="shared" si="92"/>
        <v>4249</v>
      </c>
      <c r="BM79" s="311">
        <f t="shared" si="93"/>
        <v>1.2834556370913943</v>
      </c>
      <c r="BO79" s="292">
        <v>73</v>
      </c>
      <c r="BP79" s="289">
        <f t="shared" si="62"/>
        <v>18490</v>
      </c>
      <c r="BQ79" s="289">
        <f t="shared" si="94"/>
        <v>20339</v>
      </c>
      <c r="BR79" s="297">
        <v>14350</v>
      </c>
      <c r="BS79" s="297">
        <f t="shared" si="95"/>
        <v>5989</v>
      </c>
      <c r="BT79" s="302">
        <f t="shared" si="96"/>
        <v>1.4173519163763066</v>
      </c>
      <c r="BU79" s="306">
        <v>15370</v>
      </c>
      <c r="BV79" s="297">
        <f t="shared" si="97"/>
        <v>4969</v>
      </c>
      <c r="BW79" s="311">
        <f t="shared" si="98"/>
        <v>1.3232921275211451</v>
      </c>
      <c r="BY79" s="292">
        <v>73</v>
      </c>
      <c r="BZ79" s="289">
        <f t="shared" si="63"/>
        <v>19490</v>
      </c>
      <c r="CA79" s="289">
        <f t="shared" si="99"/>
        <v>21439</v>
      </c>
      <c r="CB79" s="297">
        <v>14580</v>
      </c>
      <c r="CC79" s="297">
        <f t="shared" si="100"/>
        <v>6859</v>
      </c>
      <c r="CD79" s="302">
        <f t="shared" si="101"/>
        <v>1.4704389574759946</v>
      </c>
      <c r="CE79" s="306">
        <v>15600</v>
      </c>
      <c r="CF79" s="297">
        <f t="shared" si="102"/>
        <v>5839</v>
      </c>
      <c r="CG79" s="311">
        <f t="shared" si="103"/>
        <v>1.3742948717948718</v>
      </c>
    </row>
    <row r="80" spans="5:85">
      <c r="E80" s="289">
        <f>計算票!G81</f>
        <v>16040</v>
      </c>
      <c r="G80" s="292">
        <v>74</v>
      </c>
      <c r="H80" s="289">
        <f t="shared" si="56"/>
        <v>15520</v>
      </c>
      <c r="I80" s="289">
        <f t="shared" si="64"/>
        <v>17072</v>
      </c>
      <c r="J80" s="297">
        <v>13230</v>
      </c>
      <c r="K80" s="297">
        <f t="shared" si="65"/>
        <v>3842</v>
      </c>
      <c r="L80" s="302">
        <f t="shared" si="66"/>
        <v>1.290400604686319</v>
      </c>
      <c r="M80" s="306">
        <v>14260</v>
      </c>
      <c r="N80" s="297">
        <f t="shared" si="67"/>
        <v>2812</v>
      </c>
      <c r="O80" s="311">
        <f t="shared" si="68"/>
        <v>1.1971949509116409</v>
      </c>
      <c r="Q80" s="292">
        <v>74</v>
      </c>
      <c r="R80" s="289">
        <f t="shared" si="57"/>
        <v>15520</v>
      </c>
      <c r="S80" s="289">
        <f t="shared" si="69"/>
        <v>17072</v>
      </c>
      <c r="T80" s="297">
        <v>13240</v>
      </c>
      <c r="U80" s="297">
        <f t="shared" si="70"/>
        <v>3832</v>
      </c>
      <c r="V80" s="302">
        <f t="shared" si="71"/>
        <v>1.2894259818731117</v>
      </c>
      <c r="W80" s="306">
        <v>14270</v>
      </c>
      <c r="X80" s="297">
        <f t="shared" si="72"/>
        <v>2802</v>
      </c>
      <c r="Y80" s="311">
        <f t="shared" si="73"/>
        <v>1.1963559915907498</v>
      </c>
      <c r="AA80" s="292">
        <v>74</v>
      </c>
      <c r="AB80" s="289">
        <f t="shared" si="58"/>
        <v>16220</v>
      </c>
      <c r="AC80" s="289">
        <f t="shared" si="74"/>
        <v>17842</v>
      </c>
      <c r="AD80" s="297">
        <v>13950</v>
      </c>
      <c r="AE80" s="297">
        <f t="shared" si="75"/>
        <v>3892</v>
      </c>
      <c r="AF80" s="302">
        <f t="shared" si="76"/>
        <v>1.2789964157706093</v>
      </c>
      <c r="AG80" s="306">
        <v>14990</v>
      </c>
      <c r="AH80" s="297">
        <f t="shared" si="77"/>
        <v>2852</v>
      </c>
      <c r="AI80" s="311">
        <f t="shared" si="78"/>
        <v>1.190260173448966</v>
      </c>
      <c r="AK80" s="292">
        <v>74</v>
      </c>
      <c r="AL80" s="289">
        <f t="shared" si="59"/>
        <v>16720</v>
      </c>
      <c r="AM80" s="289">
        <f t="shared" si="79"/>
        <v>18392</v>
      </c>
      <c r="AN80" s="297">
        <v>14000</v>
      </c>
      <c r="AO80" s="297">
        <f t="shared" si="80"/>
        <v>4392</v>
      </c>
      <c r="AP80" s="302">
        <f t="shared" si="81"/>
        <v>1.3137142857142856</v>
      </c>
      <c r="AQ80" s="306">
        <v>15030</v>
      </c>
      <c r="AR80" s="297">
        <f t="shared" si="82"/>
        <v>3362</v>
      </c>
      <c r="AS80" s="311">
        <f t="shared" si="83"/>
        <v>1.2236859614105122</v>
      </c>
      <c r="AU80" s="292">
        <v>74</v>
      </c>
      <c r="AV80" s="289">
        <f t="shared" si="60"/>
        <v>17220</v>
      </c>
      <c r="AW80" s="289">
        <f t="shared" si="84"/>
        <v>18942</v>
      </c>
      <c r="AX80" s="297">
        <v>14020</v>
      </c>
      <c r="AY80" s="297">
        <f t="shared" si="85"/>
        <v>4922</v>
      </c>
      <c r="AZ80" s="302">
        <f t="shared" si="86"/>
        <v>1.3510699001426534</v>
      </c>
      <c r="BA80" s="306">
        <v>15050</v>
      </c>
      <c r="BB80" s="297">
        <f t="shared" si="87"/>
        <v>3892</v>
      </c>
      <c r="BC80" s="311">
        <f t="shared" si="88"/>
        <v>1.2586046511627906</v>
      </c>
      <c r="BE80" s="292">
        <v>74</v>
      </c>
      <c r="BF80" s="289">
        <f t="shared" si="61"/>
        <v>17720</v>
      </c>
      <c r="BG80" s="289">
        <f t="shared" si="89"/>
        <v>19492</v>
      </c>
      <c r="BH80" s="297">
        <v>14160</v>
      </c>
      <c r="BI80" s="297">
        <f t="shared" si="90"/>
        <v>5332</v>
      </c>
      <c r="BJ80" s="302">
        <f t="shared" si="91"/>
        <v>1.3765536723163843</v>
      </c>
      <c r="BK80" s="306">
        <v>15200</v>
      </c>
      <c r="BL80" s="297">
        <f t="shared" si="92"/>
        <v>4292</v>
      </c>
      <c r="BM80" s="311">
        <f t="shared" si="93"/>
        <v>1.2823684210526316</v>
      </c>
      <c r="BO80" s="292">
        <v>74</v>
      </c>
      <c r="BP80" s="289">
        <f t="shared" si="62"/>
        <v>18720</v>
      </c>
      <c r="BQ80" s="289">
        <f t="shared" si="94"/>
        <v>20592</v>
      </c>
      <c r="BR80" s="297">
        <v>14550</v>
      </c>
      <c r="BS80" s="297">
        <f t="shared" si="95"/>
        <v>6042</v>
      </c>
      <c r="BT80" s="302">
        <f t="shared" si="96"/>
        <v>1.4152577319587629</v>
      </c>
      <c r="BU80" s="306">
        <v>15580</v>
      </c>
      <c r="BV80" s="297">
        <f t="shared" si="97"/>
        <v>5012</v>
      </c>
      <c r="BW80" s="311">
        <f t="shared" si="98"/>
        <v>1.3216944801026957</v>
      </c>
      <c r="BY80" s="292">
        <v>74</v>
      </c>
      <c r="BZ80" s="289">
        <f t="shared" si="63"/>
        <v>19720</v>
      </c>
      <c r="CA80" s="289">
        <f t="shared" si="99"/>
        <v>21692</v>
      </c>
      <c r="CB80" s="297">
        <v>14780</v>
      </c>
      <c r="CC80" s="297">
        <f t="shared" si="100"/>
        <v>6912</v>
      </c>
      <c r="CD80" s="302">
        <f t="shared" si="101"/>
        <v>1.46765899864682</v>
      </c>
      <c r="CE80" s="306">
        <v>15810</v>
      </c>
      <c r="CF80" s="297">
        <f t="shared" si="102"/>
        <v>5882</v>
      </c>
      <c r="CG80" s="311">
        <f t="shared" si="103"/>
        <v>1.3720430107526882</v>
      </c>
    </row>
    <row r="81" spans="5:85">
      <c r="E81" s="289">
        <f>計算票!G82</f>
        <v>16280</v>
      </c>
      <c r="G81" s="292">
        <v>75</v>
      </c>
      <c r="H81" s="289">
        <f t="shared" si="56"/>
        <v>15750</v>
      </c>
      <c r="I81" s="289">
        <f t="shared" si="64"/>
        <v>17325</v>
      </c>
      <c r="J81" s="297">
        <v>13420</v>
      </c>
      <c r="K81" s="297">
        <f t="shared" si="65"/>
        <v>3905</v>
      </c>
      <c r="L81" s="302">
        <f t="shared" si="66"/>
        <v>1.290983606557377</v>
      </c>
      <c r="M81" s="306">
        <v>14460</v>
      </c>
      <c r="N81" s="297">
        <f t="shared" si="67"/>
        <v>2865</v>
      </c>
      <c r="O81" s="311">
        <f t="shared" si="68"/>
        <v>1.1981327800829875</v>
      </c>
      <c r="Q81" s="292">
        <v>75</v>
      </c>
      <c r="R81" s="289">
        <f t="shared" si="57"/>
        <v>15750</v>
      </c>
      <c r="S81" s="289">
        <f t="shared" si="69"/>
        <v>17325</v>
      </c>
      <c r="T81" s="297">
        <v>13430</v>
      </c>
      <c r="U81" s="297">
        <f t="shared" si="70"/>
        <v>3895</v>
      </c>
      <c r="V81" s="302">
        <f t="shared" si="71"/>
        <v>1.2900223380491438</v>
      </c>
      <c r="W81" s="306">
        <v>14470</v>
      </c>
      <c r="X81" s="297">
        <f t="shared" si="72"/>
        <v>2855</v>
      </c>
      <c r="Y81" s="311">
        <f t="shared" si="73"/>
        <v>1.1973047684865239</v>
      </c>
      <c r="AA81" s="292">
        <v>75</v>
      </c>
      <c r="AB81" s="289">
        <f t="shared" si="58"/>
        <v>16450</v>
      </c>
      <c r="AC81" s="289">
        <f t="shared" si="74"/>
        <v>18095</v>
      </c>
      <c r="AD81" s="297">
        <v>14150</v>
      </c>
      <c r="AE81" s="297">
        <f t="shared" si="75"/>
        <v>3945</v>
      </c>
      <c r="AF81" s="302">
        <f t="shared" si="76"/>
        <v>1.2787985865724381</v>
      </c>
      <c r="AG81" s="306">
        <v>15200</v>
      </c>
      <c r="AH81" s="297">
        <f t="shared" si="77"/>
        <v>2895</v>
      </c>
      <c r="AI81" s="311">
        <f t="shared" si="78"/>
        <v>1.1904605263157895</v>
      </c>
      <c r="AK81" s="292">
        <v>75</v>
      </c>
      <c r="AL81" s="289">
        <f t="shared" si="59"/>
        <v>16950</v>
      </c>
      <c r="AM81" s="289">
        <f t="shared" si="79"/>
        <v>18645</v>
      </c>
      <c r="AN81" s="297">
        <v>14200</v>
      </c>
      <c r="AO81" s="297">
        <f t="shared" si="80"/>
        <v>4445</v>
      </c>
      <c r="AP81" s="302">
        <f t="shared" si="81"/>
        <v>1.3130281690140846</v>
      </c>
      <c r="AQ81" s="306">
        <v>15240</v>
      </c>
      <c r="AR81" s="297">
        <f t="shared" si="82"/>
        <v>3405</v>
      </c>
      <c r="AS81" s="311">
        <f t="shared" si="83"/>
        <v>1.2234251968503937</v>
      </c>
      <c r="AU81" s="292">
        <v>75</v>
      </c>
      <c r="AV81" s="289">
        <f t="shared" si="60"/>
        <v>17450</v>
      </c>
      <c r="AW81" s="289">
        <f t="shared" si="84"/>
        <v>19195</v>
      </c>
      <c r="AX81" s="297">
        <v>14220</v>
      </c>
      <c r="AY81" s="297">
        <f t="shared" si="85"/>
        <v>4975</v>
      </c>
      <c r="AZ81" s="302">
        <f t="shared" si="86"/>
        <v>1.34985935302391</v>
      </c>
      <c r="BA81" s="306">
        <v>15260</v>
      </c>
      <c r="BB81" s="297">
        <f t="shared" si="87"/>
        <v>3935</v>
      </c>
      <c r="BC81" s="311">
        <f t="shared" si="88"/>
        <v>1.2578636959370904</v>
      </c>
      <c r="BE81" s="292">
        <v>75</v>
      </c>
      <c r="BF81" s="289">
        <f t="shared" si="61"/>
        <v>17950</v>
      </c>
      <c r="BG81" s="289">
        <f t="shared" si="89"/>
        <v>19745</v>
      </c>
      <c r="BH81" s="297">
        <v>14360</v>
      </c>
      <c r="BI81" s="297">
        <f t="shared" si="90"/>
        <v>5385</v>
      </c>
      <c r="BJ81" s="302">
        <f t="shared" si="91"/>
        <v>1.375</v>
      </c>
      <c r="BK81" s="306">
        <v>15410</v>
      </c>
      <c r="BL81" s="297">
        <f t="shared" si="92"/>
        <v>4335</v>
      </c>
      <c r="BM81" s="311">
        <f t="shared" si="93"/>
        <v>1.281310837118754</v>
      </c>
      <c r="BO81" s="292">
        <v>75</v>
      </c>
      <c r="BP81" s="289">
        <f t="shared" si="62"/>
        <v>18950</v>
      </c>
      <c r="BQ81" s="289">
        <f t="shared" si="94"/>
        <v>20845</v>
      </c>
      <c r="BR81" s="297">
        <v>14750</v>
      </c>
      <c r="BS81" s="297">
        <f t="shared" si="95"/>
        <v>6095</v>
      </c>
      <c r="BT81" s="302">
        <f t="shared" si="96"/>
        <v>1.4132203389830509</v>
      </c>
      <c r="BU81" s="306">
        <v>15790</v>
      </c>
      <c r="BV81" s="297">
        <f t="shared" si="97"/>
        <v>5055</v>
      </c>
      <c r="BW81" s="311">
        <f t="shared" si="98"/>
        <v>1.3201393286890437</v>
      </c>
      <c r="BY81" s="292">
        <v>75</v>
      </c>
      <c r="BZ81" s="289">
        <f t="shared" si="63"/>
        <v>19950</v>
      </c>
      <c r="CA81" s="289">
        <f t="shared" si="99"/>
        <v>21945</v>
      </c>
      <c r="CB81" s="297">
        <v>14980</v>
      </c>
      <c r="CC81" s="297">
        <f t="shared" si="100"/>
        <v>6965</v>
      </c>
      <c r="CD81" s="302">
        <f t="shared" si="101"/>
        <v>1.4649532710280373</v>
      </c>
      <c r="CE81" s="306">
        <v>16020</v>
      </c>
      <c r="CF81" s="297">
        <f t="shared" si="102"/>
        <v>5925</v>
      </c>
      <c r="CG81" s="311">
        <f t="shared" si="103"/>
        <v>1.3698501872659177</v>
      </c>
    </row>
    <row r="82" spans="5:85">
      <c r="E82" s="289">
        <f>計算票!G83</f>
        <v>16510</v>
      </c>
      <c r="G82" s="292">
        <v>76</v>
      </c>
      <c r="H82" s="289">
        <f t="shared" si="56"/>
        <v>15980</v>
      </c>
      <c r="I82" s="289">
        <f t="shared" si="64"/>
        <v>17578</v>
      </c>
      <c r="J82" s="297">
        <v>13600</v>
      </c>
      <c r="K82" s="297">
        <f t="shared" si="65"/>
        <v>3978</v>
      </c>
      <c r="L82" s="302">
        <f t="shared" si="66"/>
        <v>1.2925</v>
      </c>
      <c r="M82" s="306">
        <v>14660</v>
      </c>
      <c r="N82" s="297">
        <f t="shared" si="67"/>
        <v>2918</v>
      </c>
      <c r="O82" s="311">
        <f t="shared" si="68"/>
        <v>1.1990450204638472</v>
      </c>
      <c r="Q82" s="292">
        <v>76</v>
      </c>
      <c r="R82" s="289">
        <f t="shared" si="57"/>
        <v>15980</v>
      </c>
      <c r="S82" s="289">
        <f t="shared" si="69"/>
        <v>17578</v>
      </c>
      <c r="T82" s="297">
        <v>13610</v>
      </c>
      <c r="U82" s="297">
        <f t="shared" si="70"/>
        <v>3968</v>
      </c>
      <c r="V82" s="302">
        <f t="shared" si="71"/>
        <v>1.291550330639236</v>
      </c>
      <c r="W82" s="306">
        <v>14670</v>
      </c>
      <c r="X82" s="297">
        <f t="shared" si="72"/>
        <v>2908</v>
      </c>
      <c r="Y82" s="311">
        <f t="shared" si="73"/>
        <v>1.198227675528289</v>
      </c>
      <c r="AA82" s="292">
        <v>76</v>
      </c>
      <c r="AB82" s="289">
        <f t="shared" si="58"/>
        <v>16680</v>
      </c>
      <c r="AC82" s="289">
        <f t="shared" si="74"/>
        <v>18348</v>
      </c>
      <c r="AD82" s="297">
        <v>14350</v>
      </c>
      <c r="AE82" s="297">
        <f t="shared" si="75"/>
        <v>3998</v>
      </c>
      <c r="AF82" s="302">
        <f t="shared" si="76"/>
        <v>1.2786062717770035</v>
      </c>
      <c r="AG82" s="306">
        <v>15410</v>
      </c>
      <c r="AH82" s="297">
        <f t="shared" si="77"/>
        <v>2938</v>
      </c>
      <c r="AI82" s="311">
        <f t="shared" si="78"/>
        <v>1.190655418559377</v>
      </c>
      <c r="AK82" s="292">
        <v>76</v>
      </c>
      <c r="AL82" s="289">
        <f t="shared" si="59"/>
        <v>17180</v>
      </c>
      <c r="AM82" s="289">
        <f t="shared" si="79"/>
        <v>18898</v>
      </c>
      <c r="AN82" s="297">
        <v>14390</v>
      </c>
      <c r="AO82" s="297">
        <f t="shared" si="80"/>
        <v>4508</v>
      </c>
      <c r="AP82" s="302">
        <f t="shared" si="81"/>
        <v>1.3132731063238361</v>
      </c>
      <c r="AQ82" s="306">
        <v>15450</v>
      </c>
      <c r="AR82" s="297">
        <f t="shared" si="82"/>
        <v>3448</v>
      </c>
      <c r="AS82" s="311">
        <f t="shared" si="83"/>
        <v>1.2231715210355987</v>
      </c>
      <c r="AU82" s="292">
        <v>76</v>
      </c>
      <c r="AV82" s="289">
        <f t="shared" si="60"/>
        <v>17680</v>
      </c>
      <c r="AW82" s="289">
        <f t="shared" si="84"/>
        <v>19448</v>
      </c>
      <c r="AX82" s="297">
        <v>14420</v>
      </c>
      <c r="AY82" s="297">
        <f t="shared" si="85"/>
        <v>5028</v>
      </c>
      <c r="AZ82" s="302">
        <f t="shared" si="86"/>
        <v>1.3486823855755894</v>
      </c>
      <c r="BA82" s="306">
        <v>15470</v>
      </c>
      <c r="BB82" s="297">
        <f t="shared" si="87"/>
        <v>3978</v>
      </c>
      <c r="BC82" s="311">
        <f t="shared" si="88"/>
        <v>1.2571428571428571</v>
      </c>
      <c r="BE82" s="292">
        <v>76</v>
      </c>
      <c r="BF82" s="289">
        <f t="shared" si="61"/>
        <v>18180</v>
      </c>
      <c r="BG82" s="289">
        <f t="shared" si="89"/>
        <v>19998</v>
      </c>
      <c r="BH82" s="297">
        <v>14560</v>
      </c>
      <c r="BI82" s="297">
        <f t="shared" si="90"/>
        <v>5438</v>
      </c>
      <c r="BJ82" s="302">
        <f t="shared" si="91"/>
        <v>1.373489010989011</v>
      </c>
      <c r="BK82" s="306">
        <v>15620</v>
      </c>
      <c r="BL82" s="297">
        <f t="shared" si="92"/>
        <v>4378</v>
      </c>
      <c r="BM82" s="311">
        <f t="shared" si="93"/>
        <v>1.2802816901408451</v>
      </c>
      <c r="BO82" s="292">
        <v>76</v>
      </c>
      <c r="BP82" s="289">
        <f t="shared" si="62"/>
        <v>19180</v>
      </c>
      <c r="BQ82" s="289">
        <f t="shared" si="94"/>
        <v>21098</v>
      </c>
      <c r="BR82" s="297">
        <v>14940</v>
      </c>
      <c r="BS82" s="297">
        <f t="shared" si="95"/>
        <v>6158</v>
      </c>
      <c r="BT82" s="302">
        <f t="shared" si="96"/>
        <v>1.4121820615796519</v>
      </c>
      <c r="BU82" s="306">
        <v>16000</v>
      </c>
      <c r="BV82" s="297">
        <f t="shared" si="97"/>
        <v>5098</v>
      </c>
      <c r="BW82" s="311">
        <f t="shared" si="98"/>
        <v>1.3186249999999999</v>
      </c>
      <c r="BY82" s="292">
        <v>76</v>
      </c>
      <c r="BZ82" s="289">
        <f t="shared" si="63"/>
        <v>20180</v>
      </c>
      <c r="CA82" s="289">
        <f t="shared" si="99"/>
        <v>22198</v>
      </c>
      <c r="CB82" s="297">
        <v>15180</v>
      </c>
      <c r="CC82" s="297">
        <f t="shared" si="100"/>
        <v>7018</v>
      </c>
      <c r="CD82" s="302">
        <f t="shared" si="101"/>
        <v>1.4623188405797101</v>
      </c>
      <c r="CE82" s="306">
        <v>16230</v>
      </c>
      <c r="CF82" s="297">
        <f t="shared" si="102"/>
        <v>5968</v>
      </c>
      <c r="CG82" s="311">
        <f t="shared" si="103"/>
        <v>1.3677141096734442</v>
      </c>
    </row>
    <row r="83" spans="5:85">
      <c r="E83" s="289">
        <f>計算票!G84</f>
        <v>16740</v>
      </c>
      <c r="G83" s="292">
        <v>77</v>
      </c>
      <c r="H83" s="289">
        <f t="shared" si="56"/>
        <v>16210</v>
      </c>
      <c r="I83" s="289">
        <f t="shared" si="64"/>
        <v>17831</v>
      </c>
      <c r="J83" s="297">
        <v>13790</v>
      </c>
      <c r="K83" s="297">
        <f t="shared" si="65"/>
        <v>4041</v>
      </c>
      <c r="L83" s="302">
        <f t="shared" si="66"/>
        <v>1.2930384336475707</v>
      </c>
      <c r="M83" s="306">
        <v>14860</v>
      </c>
      <c r="N83" s="297">
        <f t="shared" si="67"/>
        <v>2971</v>
      </c>
      <c r="O83" s="311">
        <f t="shared" si="68"/>
        <v>1.1999327052489905</v>
      </c>
      <c r="Q83" s="292">
        <v>77</v>
      </c>
      <c r="R83" s="289">
        <f t="shared" si="57"/>
        <v>16210</v>
      </c>
      <c r="S83" s="289">
        <f t="shared" si="69"/>
        <v>17831</v>
      </c>
      <c r="T83" s="297">
        <v>13800</v>
      </c>
      <c r="U83" s="297">
        <f t="shared" si="70"/>
        <v>4031</v>
      </c>
      <c r="V83" s="302">
        <f t="shared" si="71"/>
        <v>1.2921014492753624</v>
      </c>
      <c r="W83" s="306">
        <v>14870</v>
      </c>
      <c r="X83" s="297">
        <f t="shared" si="72"/>
        <v>2961</v>
      </c>
      <c r="Y83" s="311">
        <f t="shared" si="73"/>
        <v>1.1991257565568259</v>
      </c>
      <c r="AA83" s="292">
        <v>77</v>
      </c>
      <c r="AB83" s="289">
        <f t="shared" si="58"/>
        <v>16910</v>
      </c>
      <c r="AC83" s="289">
        <f t="shared" si="74"/>
        <v>18601</v>
      </c>
      <c r="AD83" s="297">
        <v>14550</v>
      </c>
      <c r="AE83" s="297">
        <f t="shared" si="75"/>
        <v>4051</v>
      </c>
      <c r="AF83" s="302">
        <f t="shared" si="76"/>
        <v>1.2784192439862543</v>
      </c>
      <c r="AG83" s="306">
        <v>15620</v>
      </c>
      <c r="AH83" s="297">
        <f t="shared" si="77"/>
        <v>2981</v>
      </c>
      <c r="AI83" s="311">
        <f t="shared" si="78"/>
        <v>1.1908450704225353</v>
      </c>
      <c r="AK83" s="292">
        <v>77</v>
      </c>
      <c r="AL83" s="289">
        <f t="shared" si="59"/>
        <v>17410</v>
      </c>
      <c r="AM83" s="289">
        <f t="shared" si="79"/>
        <v>19151</v>
      </c>
      <c r="AN83" s="297">
        <v>14590</v>
      </c>
      <c r="AO83" s="297">
        <f t="shared" si="80"/>
        <v>4561</v>
      </c>
      <c r="AP83" s="302">
        <f t="shared" si="81"/>
        <v>1.3126113776559287</v>
      </c>
      <c r="AQ83" s="306">
        <v>15660</v>
      </c>
      <c r="AR83" s="297">
        <f t="shared" si="82"/>
        <v>3491</v>
      </c>
      <c r="AS83" s="311">
        <f t="shared" si="83"/>
        <v>1.2229246487867178</v>
      </c>
      <c r="AU83" s="292">
        <v>77</v>
      </c>
      <c r="AV83" s="289">
        <f t="shared" si="60"/>
        <v>17910</v>
      </c>
      <c r="AW83" s="289">
        <f t="shared" si="84"/>
        <v>19701</v>
      </c>
      <c r="AX83" s="297">
        <v>14610</v>
      </c>
      <c r="AY83" s="297">
        <f t="shared" si="85"/>
        <v>5091</v>
      </c>
      <c r="AZ83" s="302">
        <f t="shared" si="86"/>
        <v>1.3484599589322381</v>
      </c>
      <c r="BA83" s="306">
        <v>15680</v>
      </c>
      <c r="BB83" s="297">
        <f t="shared" si="87"/>
        <v>4021</v>
      </c>
      <c r="BC83" s="311">
        <f t="shared" si="88"/>
        <v>1.2564413265306122</v>
      </c>
      <c r="BE83" s="292">
        <v>77</v>
      </c>
      <c r="BF83" s="289">
        <f t="shared" si="61"/>
        <v>18410</v>
      </c>
      <c r="BG83" s="289">
        <f t="shared" si="89"/>
        <v>20251</v>
      </c>
      <c r="BH83" s="297">
        <v>14760</v>
      </c>
      <c r="BI83" s="297">
        <f t="shared" si="90"/>
        <v>5491</v>
      </c>
      <c r="BJ83" s="302">
        <f t="shared" si="91"/>
        <v>1.3720189701897019</v>
      </c>
      <c r="BK83" s="306">
        <v>15820</v>
      </c>
      <c r="BL83" s="297">
        <f t="shared" si="92"/>
        <v>4431</v>
      </c>
      <c r="BM83" s="311">
        <f t="shared" si="93"/>
        <v>1.2800884955752212</v>
      </c>
      <c r="BO83" s="292">
        <v>77</v>
      </c>
      <c r="BP83" s="289">
        <f t="shared" si="62"/>
        <v>19410</v>
      </c>
      <c r="BQ83" s="289">
        <f t="shared" si="94"/>
        <v>21351</v>
      </c>
      <c r="BR83" s="297">
        <v>15140</v>
      </c>
      <c r="BS83" s="297">
        <f t="shared" si="95"/>
        <v>6211</v>
      </c>
      <c r="BT83" s="302">
        <f t="shared" si="96"/>
        <v>1.4102377807133422</v>
      </c>
      <c r="BU83" s="306">
        <v>16210</v>
      </c>
      <c r="BV83" s="297">
        <f t="shared" si="97"/>
        <v>5141</v>
      </c>
      <c r="BW83" s="311">
        <f t="shared" si="98"/>
        <v>1.3171499074645281</v>
      </c>
      <c r="BY83" s="292">
        <v>77</v>
      </c>
      <c r="BZ83" s="289">
        <f t="shared" si="63"/>
        <v>20410</v>
      </c>
      <c r="CA83" s="289">
        <f t="shared" si="99"/>
        <v>22451</v>
      </c>
      <c r="CB83" s="297">
        <v>15370</v>
      </c>
      <c r="CC83" s="297">
        <f t="shared" si="100"/>
        <v>7081</v>
      </c>
      <c r="CD83" s="302">
        <f t="shared" si="101"/>
        <v>1.4607026675341575</v>
      </c>
      <c r="CE83" s="306">
        <v>16440</v>
      </c>
      <c r="CF83" s="297">
        <f t="shared" si="102"/>
        <v>6011</v>
      </c>
      <c r="CG83" s="311">
        <f t="shared" si="103"/>
        <v>1.365632603406326</v>
      </c>
    </row>
    <row r="84" spans="5:85">
      <c r="E84" s="289">
        <f>計算票!G85</f>
        <v>16970</v>
      </c>
      <c r="G84" s="292">
        <v>78</v>
      </c>
      <c r="H84" s="289">
        <f t="shared" si="56"/>
        <v>16440</v>
      </c>
      <c r="I84" s="289">
        <f t="shared" si="64"/>
        <v>18084</v>
      </c>
      <c r="J84" s="297">
        <v>13980</v>
      </c>
      <c r="K84" s="297">
        <f t="shared" si="65"/>
        <v>4104</v>
      </c>
      <c r="L84" s="302">
        <f t="shared" si="66"/>
        <v>1.2935622317596567</v>
      </c>
      <c r="M84" s="306">
        <v>15050</v>
      </c>
      <c r="N84" s="297">
        <f t="shared" si="67"/>
        <v>3034</v>
      </c>
      <c r="O84" s="311">
        <f t="shared" si="68"/>
        <v>1.201594684385382</v>
      </c>
      <c r="Q84" s="292">
        <v>78</v>
      </c>
      <c r="R84" s="289">
        <f t="shared" si="57"/>
        <v>16440</v>
      </c>
      <c r="S84" s="289">
        <f t="shared" si="69"/>
        <v>18084</v>
      </c>
      <c r="T84" s="297">
        <v>13990</v>
      </c>
      <c r="U84" s="297">
        <f t="shared" si="70"/>
        <v>4094</v>
      </c>
      <c r="V84" s="302">
        <f t="shared" si="71"/>
        <v>1.2926375982844889</v>
      </c>
      <c r="W84" s="306">
        <v>15070</v>
      </c>
      <c r="X84" s="297">
        <f t="shared" si="72"/>
        <v>3014</v>
      </c>
      <c r="Y84" s="311">
        <f t="shared" si="73"/>
        <v>1.2</v>
      </c>
      <c r="AA84" s="292">
        <v>78</v>
      </c>
      <c r="AB84" s="289">
        <f t="shared" si="58"/>
        <v>17140</v>
      </c>
      <c r="AC84" s="289">
        <f t="shared" si="74"/>
        <v>18854</v>
      </c>
      <c r="AD84" s="297">
        <v>14750</v>
      </c>
      <c r="AE84" s="297">
        <f t="shared" si="75"/>
        <v>4104</v>
      </c>
      <c r="AF84" s="302">
        <f t="shared" si="76"/>
        <v>1.2782372881355932</v>
      </c>
      <c r="AG84" s="306">
        <v>15820</v>
      </c>
      <c r="AH84" s="297">
        <f t="shared" si="77"/>
        <v>3034</v>
      </c>
      <c r="AI84" s="311">
        <f t="shared" si="78"/>
        <v>1.1917825537294564</v>
      </c>
      <c r="AK84" s="292">
        <v>78</v>
      </c>
      <c r="AL84" s="289">
        <f t="shared" si="59"/>
        <v>17640</v>
      </c>
      <c r="AM84" s="289">
        <f t="shared" si="79"/>
        <v>19404</v>
      </c>
      <c r="AN84" s="297">
        <v>14790</v>
      </c>
      <c r="AO84" s="297">
        <f t="shared" si="80"/>
        <v>4614</v>
      </c>
      <c r="AP84" s="302">
        <f t="shared" si="81"/>
        <v>1.3119675456389452</v>
      </c>
      <c r="AQ84" s="306">
        <v>15870</v>
      </c>
      <c r="AR84" s="297">
        <f t="shared" si="82"/>
        <v>3534</v>
      </c>
      <c r="AS84" s="311">
        <f t="shared" si="83"/>
        <v>1.2226843100189035</v>
      </c>
      <c r="AU84" s="292">
        <v>78</v>
      </c>
      <c r="AV84" s="289">
        <f t="shared" si="60"/>
        <v>18140</v>
      </c>
      <c r="AW84" s="289">
        <f t="shared" si="84"/>
        <v>19954</v>
      </c>
      <c r="AX84" s="297">
        <v>14810</v>
      </c>
      <c r="AY84" s="297">
        <f t="shared" si="85"/>
        <v>5144</v>
      </c>
      <c r="AZ84" s="302">
        <f t="shared" si="86"/>
        <v>1.3473328831870357</v>
      </c>
      <c r="BA84" s="306">
        <v>15890</v>
      </c>
      <c r="BB84" s="297">
        <f t="shared" si="87"/>
        <v>4064</v>
      </c>
      <c r="BC84" s="311">
        <f t="shared" si="88"/>
        <v>1.2557583385777218</v>
      </c>
      <c r="BE84" s="292">
        <v>78</v>
      </c>
      <c r="BF84" s="289">
        <f t="shared" si="61"/>
        <v>18640</v>
      </c>
      <c r="BG84" s="289">
        <f t="shared" si="89"/>
        <v>20504</v>
      </c>
      <c r="BH84" s="297">
        <v>14960</v>
      </c>
      <c r="BI84" s="297">
        <f t="shared" si="90"/>
        <v>5544</v>
      </c>
      <c r="BJ84" s="302">
        <f t="shared" si="91"/>
        <v>1.3705882352941177</v>
      </c>
      <c r="BK84" s="306">
        <v>16030</v>
      </c>
      <c r="BL84" s="297">
        <f t="shared" si="92"/>
        <v>4474</v>
      </c>
      <c r="BM84" s="311">
        <f t="shared" si="93"/>
        <v>1.279101684341859</v>
      </c>
      <c r="BO84" s="292">
        <v>78</v>
      </c>
      <c r="BP84" s="289">
        <f t="shared" si="62"/>
        <v>19640</v>
      </c>
      <c r="BQ84" s="289">
        <f t="shared" si="94"/>
        <v>21604</v>
      </c>
      <c r="BR84" s="297">
        <v>15340</v>
      </c>
      <c r="BS84" s="297">
        <f t="shared" si="95"/>
        <v>6264</v>
      </c>
      <c r="BT84" s="302">
        <f t="shared" si="96"/>
        <v>1.4083441981747067</v>
      </c>
      <c r="BU84" s="306">
        <v>16420</v>
      </c>
      <c r="BV84" s="297">
        <f t="shared" si="97"/>
        <v>5184</v>
      </c>
      <c r="BW84" s="311">
        <f t="shared" si="98"/>
        <v>1.3157125456760048</v>
      </c>
      <c r="BY84" s="292">
        <v>78</v>
      </c>
      <c r="BZ84" s="289">
        <f t="shared" si="63"/>
        <v>20640</v>
      </c>
      <c r="CA84" s="289">
        <f t="shared" si="99"/>
        <v>22704.000000000004</v>
      </c>
      <c r="CB84" s="297">
        <v>15570</v>
      </c>
      <c r="CC84" s="297">
        <f t="shared" si="100"/>
        <v>7134.0000000000036</v>
      </c>
      <c r="CD84" s="302">
        <f t="shared" si="101"/>
        <v>1.4581888246628134</v>
      </c>
      <c r="CE84" s="306">
        <v>16650</v>
      </c>
      <c r="CF84" s="297">
        <f t="shared" si="102"/>
        <v>6054.0000000000036</v>
      </c>
      <c r="CG84" s="311">
        <f t="shared" si="103"/>
        <v>1.3636036036036039</v>
      </c>
    </row>
    <row r="85" spans="5:85">
      <c r="E85" s="289">
        <f>計算票!G86</f>
        <v>17200</v>
      </c>
      <c r="G85" s="292">
        <v>79</v>
      </c>
      <c r="H85" s="289">
        <f t="shared" si="56"/>
        <v>16670</v>
      </c>
      <c r="I85" s="289">
        <f t="shared" si="64"/>
        <v>18337</v>
      </c>
      <c r="J85" s="297">
        <v>14160</v>
      </c>
      <c r="K85" s="297">
        <f t="shared" si="65"/>
        <v>4177</v>
      </c>
      <c r="L85" s="302">
        <f t="shared" si="66"/>
        <v>1.2949858757062147</v>
      </c>
      <c r="M85" s="306">
        <v>15250</v>
      </c>
      <c r="N85" s="297">
        <f t="shared" si="67"/>
        <v>3087</v>
      </c>
      <c r="O85" s="311">
        <f t="shared" si="68"/>
        <v>1.2024262295081967</v>
      </c>
      <c r="Q85" s="292">
        <v>79</v>
      </c>
      <c r="R85" s="289">
        <f t="shared" si="57"/>
        <v>16670</v>
      </c>
      <c r="S85" s="289">
        <f t="shared" si="69"/>
        <v>18337</v>
      </c>
      <c r="T85" s="297">
        <v>14170</v>
      </c>
      <c r="U85" s="297">
        <f t="shared" si="70"/>
        <v>4167</v>
      </c>
      <c r="V85" s="302">
        <f t="shared" si="71"/>
        <v>1.2940719830628087</v>
      </c>
      <c r="W85" s="306">
        <v>15260</v>
      </c>
      <c r="X85" s="297">
        <f t="shared" si="72"/>
        <v>3077</v>
      </c>
      <c r="Y85" s="311">
        <f t="shared" si="73"/>
        <v>1.2016382699868939</v>
      </c>
      <c r="AA85" s="292">
        <v>79</v>
      </c>
      <c r="AB85" s="289">
        <f t="shared" si="58"/>
        <v>17370</v>
      </c>
      <c r="AC85" s="289">
        <f t="shared" si="74"/>
        <v>19107</v>
      </c>
      <c r="AD85" s="297">
        <v>14940</v>
      </c>
      <c r="AE85" s="297">
        <f t="shared" si="75"/>
        <v>4167</v>
      </c>
      <c r="AF85" s="302">
        <f t="shared" si="76"/>
        <v>1.2789156626506024</v>
      </c>
      <c r="AG85" s="306">
        <v>16030</v>
      </c>
      <c r="AH85" s="297">
        <f t="shared" si="77"/>
        <v>3077</v>
      </c>
      <c r="AI85" s="311">
        <f t="shared" si="78"/>
        <v>1.1919525888958202</v>
      </c>
      <c r="AK85" s="292">
        <v>79</v>
      </c>
      <c r="AL85" s="289">
        <f t="shared" si="59"/>
        <v>17870</v>
      </c>
      <c r="AM85" s="289">
        <f t="shared" si="79"/>
        <v>19657</v>
      </c>
      <c r="AN85" s="297">
        <v>14990</v>
      </c>
      <c r="AO85" s="297">
        <f t="shared" si="80"/>
        <v>4667</v>
      </c>
      <c r="AP85" s="302">
        <f t="shared" si="81"/>
        <v>1.3113408939292861</v>
      </c>
      <c r="AQ85" s="306">
        <v>16080</v>
      </c>
      <c r="AR85" s="297">
        <f t="shared" si="82"/>
        <v>3577</v>
      </c>
      <c r="AS85" s="311">
        <f t="shared" si="83"/>
        <v>1.222450248756219</v>
      </c>
      <c r="AU85" s="292">
        <v>79</v>
      </c>
      <c r="AV85" s="289">
        <f t="shared" si="60"/>
        <v>18370</v>
      </c>
      <c r="AW85" s="289">
        <f t="shared" si="84"/>
        <v>20207</v>
      </c>
      <c r="AX85" s="297">
        <v>15010</v>
      </c>
      <c r="AY85" s="297">
        <f t="shared" si="85"/>
        <v>5197</v>
      </c>
      <c r="AZ85" s="302">
        <f t="shared" si="86"/>
        <v>1.3462358427714858</v>
      </c>
      <c r="BA85" s="306">
        <v>16100</v>
      </c>
      <c r="BB85" s="297">
        <f t="shared" si="87"/>
        <v>4107</v>
      </c>
      <c r="BC85" s="311">
        <f t="shared" si="88"/>
        <v>1.2550931677018633</v>
      </c>
      <c r="BE85" s="292">
        <v>79</v>
      </c>
      <c r="BF85" s="289">
        <f t="shared" si="61"/>
        <v>18870</v>
      </c>
      <c r="BG85" s="289">
        <f t="shared" si="89"/>
        <v>20757</v>
      </c>
      <c r="BH85" s="297">
        <v>15150</v>
      </c>
      <c r="BI85" s="297">
        <f t="shared" si="90"/>
        <v>5607</v>
      </c>
      <c r="BJ85" s="302">
        <f t="shared" si="91"/>
        <v>1.3700990099009902</v>
      </c>
      <c r="BK85" s="306">
        <v>16240</v>
      </c>
      <c r="BL85" s="297">
        <f t="shared" si="92"/>
        <v>4517</v>
      </c>
      <c r="BM85" s="311">
        <f t="shared" si="93"/>
        <v>1.27814039408867</v>
      </c>
      <c r="BO85" s="292">
        <v>79</v>
      </c>
      <c r="BP85" s="289">
        <f t="shared" si="62"/>
        <v>19870</v>
      </c>
      <c r="BQ85" s="289">
        <f t="shared" si="94"/>
        <v>21857</v>
      </c>
      <c r="BR85" s="297">
        <v>15540</v>
      </c>
      <c r="BS85" s="297">
        <f t="shared" si="95"/>
        <v>6317</v>
      </c>
      <c r="BT85" s="302">
        <f t="shared" si="96"/>
        <v>1.4064993564993564</v>
      </c>
      <c r="BU85" s="306">
        <v>16630</v>
      </c>
      <c r="BV85" s="297">
        <f t="shared" si="97"/>
        <v>5227</v>
      </c>
      <c r="BW85" s="311">
        <f t="shared" si="98"/>
        <v>1.3143114852675888</v>
      </c>
      <c r="BY85" s="292">
        <v>79</v>
      </c>
      <c r="BZ85" s="289">
        <f t="shared" si="63"/>
        <v>20870</v>
      </c>
      <c r="CA85" s="289">
        <f t="shared" si="99"/>
        <v>22957.000000000004</v>
      </c>
      <c r="CB85" s="297">
        <v>15770</v>
      </c>
      <c r="CC85" s="297">
        <f t="shared" si="100"/>
        <v>7187.0000000000036</v>
      </c>
      <c r="CD85" s="302">
        <f t="shared" si="101"/>
        <v>1.4557387444514904</v>
      </c>
      <c r="CE85" s="306">
        <v>16860</v>
      </c>
      <c r="CF85" s="297">
        <f t="shared" si="102"/>
        <v>6097.0000000000036</v>
      </c>
      <c r="CG85" s="311">
        <f t="shared" si="103"/>
        <v>1.3616251482799528</v>
      </c>
    </row>
    <row r="86" spans="5:85">
      <c r="E86" s="289">
        <f>計算票!G87</f>
        <v>17430</v>
      </c>
      <c r="G86" s="292">
        <v>80</v>
      </c>
      <c r="H86" s="289">
        <f t="shared" si="56"/>
        <v>16900</v>
      </c>
      <c r="I86" s="289">
        <f t="shared" si="64"/>
        <v>18590</v>
      </c>
      <c r="J86" s="297">
        <v>14350</v>
      </c>
      <c r="K86" s="297">
        <f t="shared" si="65"/>
        <v>4240</v>
      </c>
      <c r="L86" s="302">
        <f t="shared" si="66"/>
        <v>1.2954703832752614</v>
      </c>
      <c r="M86" s="306">
        <v>15450</v>
      </c>
      <c r="N86" s="297">
        <f t="shared" si="67"/>
        <v>3140</v>
      </c>
      <c r="O86" s="311">
        <f t="shared" si="68"/>
        <v>1.2032362459546926</v>
      </c>
      <c r="Q86" s="292">
        <v>80</v>
      </c>
      <c r="R86" s="289">
        <f t="shared" si="57"/>
        <v>16900</v>
      </c>
      <c r="S86" s="289">
        <f t="shared" si="69"/>
        <v>18590</v>
      </c>
      <c r="T86" s="297">
        <v>14360</v>
      </c>
      <c r="U86" s="297">
        <f t="shared" si="70"/>
        <v>4230</v>
      </c>
      <c r="V86" s="302">
        <f t="shared" si="71"/>
        <v>1.2945682451253482</v>
      </c>
      <c r="W86" s="306">
        <v>15460</v>
      </c>
      <c r="X86" s="297">
        <f t="shared" si="72"/>
        <v>3130</v>
      </c>
      <c r="Y86" s="311">
        <f t="shared" si="73"/>
        <v>1.202457956015524</v>
      </c>
      <c r="AA86" s="292">
        <v>80</v>
      </c>
      <c r="AB86" s="289">
        <f t="shared" si="58"/>
        <v>17600</v>
      </c>
      <c r="AC86" s="289">
        <f t="shared" si="74"/>
        <v>19360</v>
      </c>
      <c r="AD86" s="297">
        <v>15140</v>
      </c>
      <c r="AE86" s="297">
        <f t="shared" si="75"/>
        <v>4220</v>
      </c>
      <c r="AF86" s="302">
        <f t="shared" si="76"/>
        <v>1.2787318361955087</v>
      </c>
      <c r="AG86" s="306">
        <v>16240</v>
      </c>
      <c r="AH86" s="297">
        <f t="shared" si="77"/>
        <v>3120</v>
      </c>
      <c r="AI86" s="311">
        <f t="shared" si="78"/>
        <v>1.1921182266009853</v>
      </c>
      <c r="AK86" s="292">
        <v>80</v>
      </c>
      <c r="AL86" s="289">
        <f t="shared" si="59"/>
        <v>18100</v>
      </c>
      <c r="AM86" s="289">
        <f t="shared" si="79"/>
        <v>19910</v>
      </c>
      <c r="AN86" s="297">
        <v>15190</v>
      </c>
      <c r="AO86" s="297">
        <f t="shared" si="80"/>
        <v>4720</v>
      </c>
      <c r="AP86" s="302">
        <f t="shared" si="81"/>
        <v>1.3107307439104674</v>
      </c>
      <c r="AQ86" s="306">
        <v>16290</v>
      </c>
      <c r="AR86" s="297">
        <f t="shared" si="82"/>
        <v>3620</v>
      </c>
      <c r="AS86" s="311">
        <f t="shared" si="83"/>
        <v>1.2222222222222223</v>
      </c>
      <c r="AU86" s="292">
        <v>80</v>
      </c>
      <c r="AV86" s="289">
        <f t="shared" si="60"/>
        <v>18600</v>
      </c>
      <c r="AW86" s="289">
        <f t="shared" si="84"/>
        <v>20460</v>
      </c>
      <c r="AX86" s="297">
        <v>15210</v>
      </c>
      <c r="AY86" s="297">
        <f t="shared" si="85"/>
        <v>5250</v>
      </c>
      <c r="AZ86" s="302">
        <f t="shared" si="86"/>
        <v>1.3451676528599605</v>
      </c>
      <c r="BA86" s="306">
        <v>16310</v>
      </c>
      <c r="BB86" s="297">
        <f t="shared" si="87"/>
        <v>4150</v>
      </c>
      <c r="BC86" s="311">
        <f t="shared" si="88"/>
        <v>1.2544451256897609</v>
      </c>
      <c r="BE86" s="292">
        <v>80</v>
      </c>
      <c r="BF86" s="289">
        <f t="shared" si="61"/>
        <v>19100</v>
      </c>
      <c r="BG86" s="289">
        <f t="shared" si="89"/>
        <v>21010</v>
      </c>
      <c r="BH86" s="297">
        <v>15350</v>
      </c>
      <c r="BI86" s="297">
        <f t="shared" si="90"/>
        <v>5660</v>
      </c>
      <c r="BJ86" s="302">
        <f t="shared" si="91"/>
        <v>1.3687296416938111</v>
      </c>
      <c r="BK86" s="306">
        <v>16450</v>
      </c>
      <c r="BL86" s="297">
        <f t="shared" si="92"/>
        <v>4560</v>
      </c>
      <c r="BM86" s="311">
        <f t="shared" si="93"/>
        <v>1.2772036474164135</v>
      </c>
      <c r="BO86" s="292">
        <v>80</v>
      </c>
      <c r="BP86" s="289">
        <f t="shared" si="62"/>
        <v>20100</v>
      </c>
      <c r="BQ86" s="289">
        <f t="shared" si="94"/>
        <v>22110</v>
      </c>
      <c r="BR86" s="297">
        <v>15740</v>
      </c>
      <c r="BS86" s="297">
        <f t="shared" si="95"/>
        <v>6370</v>
      </c>
      <c r="BT86" s="302">
        <f t="shared" si="96"/>
        <v>1.4047013977128335</v>
      </c>
      <c r="BU86" s="306">
        <v>16840</v>
      </c>
      <c r="BV86" s="297">
        <f t="shared" si="97"/>
        <v>5270</v>
      </c>
      <c r="BW86" s="311">
        <f t="shared" si="98"/>
        <v>1.3129453681710215</v>
      </c>
      <c r="BY86" s="292">
        <v>80</v>
      </c>
      <c r="BZ86" s="289">
        <f t="shared" si="63"/>
        <v>21100</v>
      </c>
      <c r="CA86" s="289">
        <f t="shared" si="99"/>
        <v>23210.000000000004</v>
      </c>
      <c r="CB86" s="297">
        <v>15970</v>
      </c>
      <c r="CC86" s="297">
        <f t="shared" si="100"/>
        <v>7240.0000000000036</v>
      </c>
      <c r="CD86" s="302">
        <f t="shared" si="101"/>
        <v>1.453350031308704</v>
      </c>
      <c r="CE86" s="306">
        <v>17070</v>
      </c>
      <c r="CF86" s="297">
        <f t="shared" si="102"/>
        <v>6140.0000000000036</v>
      </c>
      <c r="CG86" s="311">
        <f t="shared" si="103"/>
        <v>1.359695371997657</v>
      </c>
    </row>
    <row r="87" spans="5:85">
      <c r="E87" s="289">
        <f>計算票!G88</f>
        <v>17660</v>
      </c>
      <c r="G87" s="292">
        <v>81</v>
      </c>
      <c r="H87" s="289">
        <f t="shared" si="56"/>
        <v>17130</v>
      </c>
      <c r="I87" s="289">
        <f t="shared" si="64"/>
        <v>18843</v>
      </c>
      <c r="J87" s="297">
        <v>14540</v>
      </c>
      <c r="K87" s="297">
        <f t="shared" si="65"/>
        <v>4303</v>
      </c>
      <c r="L87" s="302">
        <f t="shared" si="66"/>
        <v>1.2959422283356259</v>
      </c>
      <c r="M87" s="306">
        <v>15650</v>
      </c>
      <c r="N87" s="297">
        <f t="shared" si="67"/>
        <v>3193</v>
      </c>
      <c r="O87" s="311">
        <f t="shared" si="68"/>
        <v>1.2040255591054314</v>
      </c>
      <c r="Q87" s="292">
        <v>81</v>
      </c>
      <c r="R87" s="289">
        <f t="shared" si="57"/>
        <v>17130</v>
      </c>
      <c r="S87" s="289">
        <f t="shared" si="69"/>
        <v>18843</v>
      </c>
      <c r="T87" s="297">
        <v>14550</v>
      </c>
      <c r="U87" s="297">
        <f t="shared" si="70"/>
        <v>4293</v>
      </c>
      <c r="V87" s="302">
        <f t="shared" si="71"/>
        <v>1.2950515463917527</v>
      </c>
      <c r="W87" s="306">
        <v>15660</v>
      </c>
      <c r="X87" s="297">
        <f t="shared" si="72"/>
        <v>3183</v>
      </c>
      <c r="Y87" s="311">
        <f t="shared" si="73"/>
        <v>1.2032567049808429</v>
      </c>
      <c r="AA87" s="292">
        <v>81</v>
      </c>
      <c r="AB87" s="289">
        <f t="shared" si="58"/>
        <v>17830</v>
      </c>
      <c r="AC87" s="289">
        <f t="shared" si="74"/>
        <v>19613</v>
      </c>
      <c r="AD87" s="297">
        <v>15340</v>
      </c>
      <c r="AE87" s="297">
        <f t="shared" si="75"/>
        <v>4273</v>
      </c>
      <c r="AF87" s="302">
        <f t="shared" si="76"/>
        <v>1.2785528031290743</v>
      </c>
      <c r="AG87" s="306">
        <v>16450</v>
      </c>
      <c r="AH87" s="297">
        <f t="shared" si="77"/>
        <v>3163</v>
      </c>
      <c r="AI87" s="311">
        <f t="shared" si="78"/>
        <v>1.1922796352583587</v>
      </c>
      <c r="AK87" s="292">
        <v>81</v>
      </c>
      <c r="AL87" s="289">
        <f t="shared" si="59"/>
        <v>18330</v>
      </c>
      <c r="AM87" s="289">
        <f t="shared" si="79"/>
        <v>20163</v>
      </c>
      <c r="AN87" s="297">
        <v>15380</v>
      </c>
      <c r="AO87" s="297">
        <f t="shared" si="80"/>
        <v>4783</v>
      </c>
      <c r="AP87" s="302">
        <f t="shared" si="81"/>
        <v>1.3109882964889468</v>
      </c>
      <c r="AQ87" s="306">
        <v>16500</v>
      </c>
      <c r="AR87" s="297">
        <f t="shared" si="82"/>
        <v>3663</v>
      </c>
      <c r="AS87" s="311">
        <f t="shared" si="83"/>
        <v>1.222</v>
      </c>
      <c r="AU87" s="292">
        <v>81</v>
      </c>
      <c r="AV87" s="289">
        <f t="shared" si="60"/>
        <v>18830</v>
      </c>
      <c r="AW87" s="289">
        <f t="shared" si="84"/>
        <v>20713</v>
      </c>
      <c r="AX87" s="297">
        <v>15410</v>
      </c>
      <c r="AY87" s="297">
        <f t="shared" si="85"/>
        <v>5303</v>
      </c>
      <c r="AZ87" s="302">
        <f t="shared" si="86"/>
        <v>1.3441271901362752</v>
      </c>
      <c r="BA87" s="306">
        <v>16520</v>
      </c>
      <c r="BB87" s="297">
        <f t="shared" si="87"/>
        <v>4193</v>
      </c>
      <c r="BC87" s="311">
        <f t="shared" si="88"/>
        <v>1.2538135593220339</v>
      </c>
      <c r="BE87" s="292">
        <v>81</v>
      </c>
      <c r="BF87" s="289">
        <f t="shared" si="61"/>
        <v>19330</v>
      </c>
      <c r="BG87" s="289">
        <f t="shared" si="89"/>
        <v>21263</v>
      </c>
      <c r="BH87" s="297">
        <v>15550</v>
      </c>
      <c r="BI87" s="297">
        <f t="shared" si="90"/>
        <v>5713</v>
      </c>
      <c r="BJ87" s="302">
        <f t="shared" si="91"/>
        <v>1.3673954983922829</v>
      </c>
      <c r="BK87" s="306">
        <v>16660</v>
      </c>
      <c r="BL87" s="297">
        <f t="shared" si="92"/>
        <v>4603</v>
      </c>
      <c r="BM87" s="311">
        <f t="shared" si="93"/>
        <v>1.2762905162064826</v>
      </c>
      <c r="BO87" s="292">
        <v>81</v>
      </c>
      <c r="BP87" s="289">
        <f t="shared" si="62"/>
        <v>20330</v>
      </c>
      <c r="BQ87" s="289">
        <f t="shared" si="94"/>
        <v>22363</v>
      </c>
      <c r="BR87" s="297">
        <v>15930</v>
      </c>
      <c r="BS87" s="297">
        <f t="shared" si="95"/>
        <v>6433</v>
      </c>
      <c r="BT87" s="302">
        <f t="shared" si="96"/>
        <v>1.4038292529817953</v>
      </c>
      <c r="BU87" s="306">
        <v>17050</v>
      </c>
      <c r="BV87" s="297">
        <f t="shared" si="97"/>
        <v>5313</v>
      </c>
      <c r="BW87" s="311">
        <f t="shared" si="98"/>
        <v>1.3116129032258064</v>
      </c>
      <c r="BY87" s="292">
        <v>81</v>
      </c>
      <c r="BZ87" s="289">
        <f t="shared" si="63"/>
        <v>21330</v>
      </c>
      <c r="CA87" s="289">
        <f t="shared" si="99"/>
        <v>23463.000000000004</v>
      </c>
      <c r="CB87" s="297">
        <v>16170</v>
      </c>
      <c r="CC87" s="297">
        <f t="shared" si="100"/>
        <v>7293.0000000000036</v>
      </c>
      <c r="CD87" s="302">
        <f t="shared" si="101"/>
        <v>1.4510204081632656</v>
      </c>
      <c r="CE87" s="306">
        <v>17280</v>
      </c>
      <c r="CF87" s="297">
        <f t="shared" si="102"/>
        <v>6183.0000000000036</v>
      </c>
      <c r="CG87" s="311">
        <f t="shared" si="103"/>
        <v>1.3578125000000003</v>
      </c>
    </row>
    <row r="88" spans="5:85">
      <c r="E88" s="289">
        <f>計算票!G89</f>
        <v>17890</v>
      </c>
      <c r="G88" s="292">
        <v>82</v>
      </c>
      <c r="H88" s="289">
        <f t="shared" si="56"/>
        <v>17360</v>
      </c>
      <c r="I88" s="289">
        <f t="shared" si="64"/>
        <v>19096</v>
      </c>
      <c r="J88" s="297">
        <v>14720</v>
      </c>
      <c r="K88" s="297">
        <f t="shared" si="65"/>
        <v>4376</v>
      </c>
      <c r="L88" s="302">
        <f t="shared" si="66"/>
        <v>1.2972826086956522</v>
      </c>
      <c r="M88" s="306">
        <v>15850</v>
      </c>
      <c r="N88" s="297">
        <f t="shared" si="67"/>
        <v>3246</v>
      </c>
      <c r="O88" s="311">
        <f t="shared" si="68"/>
        <v>1.2047949526813879</v>
      </c>
      <c r="Q88" s="292">
        <v>82</v>
      </c>
      <c r="R88" s="289">
        <f t="shared" si="57"/>
        <v>17360</v>
      </c>
      <c r="S88" s="289">
        <f t="shared" si="69"/>
        <v>19096</v>
      </c>
      <c r="T88" s="297">
        <v>14740</v>
      </c>
      <c r="U88" s="297">
        <f t="shared" si="70"/>
        <v>4356</v>
      </c>
      <c r="V88" s="302">
        <f t="shared" si="71"/>
        <v>1.2955223880597015</v>
      </c>
      <c r="W88" s="306">
        <v>15860</v>
      </c>
      <c r="X88" s="297">
        <f t="shared" si="72"/>
        <v>3236</v>
      </c>
      <c r="Y88" s="311">
        <f t="shared" si="73"/>
        <v>1.2040353089533418</v>
      </c>
      <c r="AA88" s="292">
        <v>82</v>
      </c>
      <c r="AB88" s="289">
        <f t="shared" si="58"/>
        <v>18060</v>
      </c>
      <c r="AC88" s="289">
        <f t="shared" si="74"/>
        <v>19866</v>
      </c>
      <c r="AD88" s="297">
        <v>15540</v>
      </c>
      <c r="AE88" s="297">
        <f t="shared" si="75"/>
        <v>4326</v>
      </c>
      <c r="AF88" s="302">
        <f t="shared" si="76"/>
        <v>1.2783783783783784</v>
      </c>
      <c r="AG88" s="306">
        <v>16660</v>
      </c>
      <c r="AH88" s="297">
        <f t="shared" si="77"/>
        <v>3206</v>
      </c>
      <c r="AI88" s="311">
        <f t="shared" si="78"/>
        <v>1.1924369747899159</v>
      </c>
      <c r="AK88" s="292">
        <v>82</v>
      </c>
      <c r="AL88" s="289">
        <f t="shared" si="59"/>
        <v>18560</v>
      </c>
      <c r="AM88" s="289">
        <f t="shared" si="79"/>
        <v>20416</v>
      </c>
      <c r="AN88" s="297">
        <v>15580</v>
      </c>
      <c r="AO88" s="297">
        <f t="shared" si="80"/>
        <v>4836</v>
      </c>
      <c r="AP88" s="302">
        <f t="shared" si="81"/>
        <v>1.3103979460847239</v>
      </c>
      <c r="AQ88" s="306">
        <v>16700</v>
      </c>
      <c r="AR88" s="297">
        <f t="shared" si="82"/>
        <v>3716</v>
      </c>
      <c r="AS88" s="311">
        <f t="shared" si="83"/>
        <v>1.2225149700598803</v>
      </c>
      <c r="AU88" s="292">
        <v>82</v>
      </c>
      <c r="AV88" s="289">
        <f t="shared" si="60"/>
        <v>19060</v>
      </c>
      <c r="AW88" s="289">
        <f t="shared" si="84"/>
        <v>20966</v>
      </c>
      <c r="AX88" s="297">
        <v>15600</v>
      </c>
      <c r="AY88" s="297">
        <f t="shared" si="85"/>
        <v>5366</v>
      </c>
      <c r="AZ88" s="302">
        <f t="shared" si="86"/>
        <v>1.3439743589743589</v>
      </c>
      <c r="BA88" s="306">
        <v>16730</v>
      </c>
      <c r="BB88" s="297">
        <f t="shared" si="87"/>
        <v>4236</v>
      </c>
      <c r="BC88" s="311">
        <f t="shared" si="88"/>
        <v>1.2531978481769277</v>
      </c>
      <c r="BE88" s="292">
        <v>82</v>
      </c>
      <c r="BF88" s="289">
        <f t="shared" si="61"/>
        <v>19560</v>
      </c>
      <c r="BG88" s="289">
        <f t="shared" si="89"/>
        <v>21516</v>
      </c>
      <c r="BH88" s="297">
        <v>15750</v>
      </c>
      <c r="BI88" s="297">
        <f t="shared" si="90"/>
        <v>5766</v>
      </c>
      <c r="BJ88" s="302">
        <f t="shared" si="91"/>
        <v>1.366095238095238</v>
      </c>
      <c r="BK88" s="306">
        <v>16870</v>
      </c>
      <c r="BL88" s="297">
        <f t="shared" si="92"/>
        <v>4646</v>
      </c>
      <c r="BM88" s="311">
        <f t="shared" si="93"/>
        <v>1.2754001185536454</v>
      </c>
      <c r="BO88" s="292">
        <v>82</v>
      </c>
      <c r="BP88" s="289">
        <f t="shared" si="62"/>
        <v>20560</v>
      </c>
      <c r="BQ88" s="289">
        <f t="shared" si="94"/>
        <v>22616.000000000004</v>
      </c>
      <c r="BR88" s="297">
        <v>16130</v>
      </c>
      <c r="BS88" s="297">
        <f t="shared" si="95"/>
        <v>6486.0000000000036</v>
      </c>
      <c r="BT88" s="302">
        <f t="shared" si="96"/>
        <v>1.4021078735275885</v>
      </c>
      <c r="BU88" s="306">
        <v>17250</v>
      </c>
      <c r="BV88" s="297">
        <f t="shared" si="97"/>
        <v>5366.0000000000036</v>
      </c>
      <c r="BW88" s="311">
        <f t="shared" si="98"/>
        <v>1.3110724637681161</v>
      </c>
      <c r="BY88" s="292">
        <v>82</v>
      </c>
      <c r="BZ88" s="289">
        <f t="shared" si="63"/>
        <v>21560</v>
      </c>
      <c r="CA88" s="289">
        <f t="shared" si="99"/>
        <v>23716.000000000004</v>
      </c>
      <c r="CB88" s="297">
        <v>16360</v>
      </c>
      <c r="CC88" s="297">
        <f t="shared" si="100"/>
        <v>7356.0000000000036</v>
      </c>
      <c r="CD88" s="302">
        <f t="shared" si="101"/>
        <v>1.4496332518337411</v>
      </c>
      <c r="CE88" s="306">
        <v>17490</v>
      </c>
      <c r="CF88" s="297">
        <f t="shared" si="102"/>
        <v>6226.0000000000036</v>
      </c>
      <c r="CG88" s="311">
        <f t="shared" si="103"/>
        <v>1.3559748427672957</v>
      </c>
    </row>
    <row r="89" spans="5:85">
      <c r="E89" s="289">
        <f>計算票!G90</f>
        <v>18120</v>
      </c>
      <c r="G89" s="292">
        <v>83</v>
      </c>
      <c r="H89" s="289">
        <f t="shared" si="56"/>
        <v>17590</v>
      </c>
      <c r="I89" s="289">
        <f t="shared" si="64"/>
        <v>19349</v>
      </c>
      <c r="J89" s="297">
        <v>14910</v>
      </c>
      <c r="K89" s="297">
        <f t="shared" si="65"/>
        <v>4439</v>
      </c>
      <c r="L89" s="302">
        <f t="shared" si="66"/>
        <v>1.297719651240778</v>
      </c>
      <c r="M89" s="306">
        <v>16040</v>
      </c>
      <c r="N89" s="297">
        <f t="shared" si="67"/>
        <v>3309</v>
      </c>
      <c r="O89" s="311">
        <f t="shared" si="68"/>
        <v>1.2062967581047381</v>
      </c>
      <c r="Q89" s="292">
        <v>83</v>
      </c>
      <c r="R89" s="289">
        <f t="shared" si="57"/>
        <v>17590</v>
      </c>
      <c r="S89" s="289">
        <f t="shared" si="69"/>
        <v>19349</v>
      </c>
      <c r="T89" s="297">
        <v>14920</v>
      </c>
      <c r="U89" s="297">
        <f t="shared" si="70"/>
        <v>4429</v>
      </c>
      <c r="V89" s="302">
        <f t="shared" si="71"/>
        <v>1.2968498659517427</v>
      </c>
      <c r="W89" s="306">
        <v>16060</v>
      </c>
      <c r="X89" s="297">
        <f t="shared" si="72"/>
        <v>3289</v>
      </c>
      <c r="Y89" s="311">
        <f t="shared" si="73"/>
        <v>1.2047945205479451</v>
      </c>
      <c r="AA89" s="292">
        <v>83</v>
      </c>
      <c r="AB89" s="289">
        <f t="shared" si="58"/>
        <v>18290</v>
      </c>
      <c r="AC89" s="289">
        <f t="shared" si="74"/>
        <v>20119</v>
      </c>
      <c r="AD89" s="297">
        <v>15740</v>
      </c>
      <c r="AE89" s="297">
        <f t="shared" si="75"/>
        <v>4379</v>
      </c>
      <c r="AF89" s="302">
        <f t="shared" si="76"/>
        <v>1.2782083862770013</v>
      </c>
      <c r="AG89" s="306">
        <v>16870</v>
      </c>
      <c r="AH89" s="297">
        <f t="shared" si="77"/>
        <v>3249</v>
      </c>
      <c r="AI89" s="311">
        <f t="shared" si="78"/>
        <v>1.1925903971547125</v>
      </c>
      <c r="AK89" s="292">
        <v>83</v>
      </c>
      <c r="AL89" s="289">
        <f t="shared" si="59"/>
        <v>18790</v>
      </c>
      <c r="AM89" s="289">
        <f t="shared" si="79"/>
        <v>20669</v>
      </c>
      <c r="AN89" s="297">
        <v>15780</v>
      </c>
      <c r="AO89" s="297">
        <f t="shared" si="80"/>
        <v>4889</v>
      </c>
      <c r="AP89" s="302">
        <f t="shared" si="81"/>
        <v>1.3098225602027884</v>
      </c>
      <c r="AQ89" s="306">
        <v>16910</v>
      </c>
      <c r="AR89" s="297">
        <f t="shared" si="82"/>
        <v>3759</v>
      </c>
      <c r="AS89" s="311">
        <f t="shared" si="83"/>
        <v>1.2222945002956831</v>
      </c>
      <c r="AU89" s="292">
        <v>83</v>
      </c>
      <c r="AV89" s="289">
        <f t="shared" si="60"/>
        <v>19290</v>
      </c>
      <c r="AW89" s="289">
        <f t="shared" si="84"/>
        <v>21219</v>
      </c>
      <c r="AX89" s="297">
        <v>15800</v>
      </c>
      <c r="AY89" s="297">
        <f t="shared" si="85"/>
        <v>5419</v>
      </c>
      <c r="AZ89" s="302">
        <f t="shared" si="86"/>
        <v>1.3429746835443037</v>
      </c>
      <c r="BA89" s="306">
        <v>16940</v>
      </c>
      <c r="BB89" s="297">
        <f t="shared" si="87"/>
        <v>4279</v>
      </c>
      <c r="BC89" s="311">
        <f t="shared" si="88"/>
        <v>1.2525974025974025</v>
      </c>
      <c r="BE89" s="292">
        <v>83</v>
      </c>
      <c r="BF89" s="289">
        <f t="shared" si="61"/>
        <v>19790</v>
      </c>
      <c r="BG89" s="289">
        <f t="shared" si="89"/>
        <v>21769</v>
      </c>
      <c r="BH89" s="297">
        <v>15950</v>
      </c>
      <c r="BI89" s="297">
        <f t="shared" si="90"/>
        <v>5819</v>
      </c>
      <c r="BJ89" s="302">
        <f t="shared" si="91"/>
        <v>1.3648275862068966</v>
      </c>
      <c r="BK89" s="306">
        <v>17080</v>
      </c>
      <c r="BL89" s="297">
        <f t="shared" si="92"/>
        <v>4689</v>
      </c>
      <c r="BM89" s="311">
        <f t="shared" si="93"/>
        <v>1.2745316159250586</v>
      </c>
      <c r="BO89" s="292">
        <v>83</v>
      </c>
      <c r="BP89" s="289">
        <f t="shared" si="62"/>
        <v>20790</v>
      </c>
      <c r="BQ89" s="289">
        <f t="shared" si="94"/>
        <v>22869.000000000004</v>
      </c>
      <c r="BR89" s="297">
        <v>16330</v>
      </c>
      <c r="BS89" s="297">
        <f t="shared" si="95"/>
        <v>6539.0000000000036</v>
      </c>
      <c r="BT89" s="302">
        <f t="shared" si="96"/>
        <v>1.4004286589099819</v>
      </c>
      <c r="BU89" s="306">
        <v>17460</v>
      </c>
      <c r="BV89" s="297">
        <f t="shared" si="97"/>
        <v>5409.0000000000036</v>
      </c>
      <c r="BW89" s="311">
        <f t="shared" si="98"/>
        <v>1.3097938144329899</v>
      </c>
      <c r="BY89" s="292">
        <v>83</v>
      </c>
      <c r="BZ89" s="289">
        <f t="shared" si="63"/>
        <v>21790</v>
      </c>
      <c r="CA89" s="289">
        <f t="shared" si="99"/>
        <v>23969.000000000004</v>
      </c>
      <c r="CB89" s="297">
        <v>16560</v>
      </c>
      <c r="CC89" s="297">
        <f t="shared" si="100"/>
        <v>7409.0000000000036</v>
      </c>
      <c r="CD89" s="302">
        <f t="shared" si="101"/>
        <v>1.4474033816425123</v>
      </c>
      <c r="CE89" s="306">
        <v>17690</v>
      </c>
      <c r="CF89" s="297">
        <f t="shared" si="102"/>
        <v>6279.0000000000036</v>
      </c>
      <c r="CG89" s="311">
        <f t="shared" si="103"/>
        <v>1.3549462973431319</v>
      </c>
    </row>
    <row r="90" spans="5:85">
      <c r="E90" s="289">
        <f>計算票!G91</f>
        <v>18350</v>
      </c>
      <c r="G90" s="292">
        <v>84</v>
      </c>
      <c r="H90" s="289">
        <f t="shared" si="56"/>
        <v>17820</v>
      </c>
      <c r="I90" s="289">
        <f t="shared" si="64"/>
        <v>19602</v>
      </c>
      <c r="J90" s="297">
        <v>15100</v>
      </c>
      <c r="K90" s="297">
        <f t="shared" si="65"/>
        <v>4502</v>
      </c>
      <c r="L90" s="302">
        <f t="shared" si="66"/>
        <v>1.2981456953642385</v>
      </c>
      <c r="M90" s="306">
        <v>16240</v>
      </c>
      <c r="N90" s="297">
        <f t="shared" si="67"/>
        <v>3362</v>
      </c>
      <c r="O90" s="311">
        <f t="shared" si="68"/>
        <v>1.2070197044334976</v>
      </c>
      <c r="Q90" s="292">
        <v>84</v>
      </c>
      <c r="R90" s="289">
        <f t="shared" si="57"/>
        <v>17820</v>
      </c>
      <c r="S90" s="289">
        <f t="shared" si="69"/>
        <v>19602</v>
      </c>
      <c r="T90" s="297">
        <v>15110</v>
      </c>
      <c r="U90" s="297">
        <f t="shared" si="70"/>
        <v>4492</v>
      </c>
      <c r="V90" s="302">
        <f t="shared" si="71"/>
        <v>1.2972865651886167</v>
      </c>
      <c r="W90" s="306">
        <v>16250</v>
      </c>
      <c r="X90" s="297">
        <f t="shared" si="72"/>
        <v>3352</v>
      </c>
      <c r="Y90" s="311">
        <f t="shared" si="73"/>
        <v>1.206276923076923</v>
      </c>
      <c r="AA90" s="292">
        <v>84</v>
      </c>
      <c r="AB90" s="289">
        <f t="shared" si="58"/>
        <v>18520</v>
      </c>
      <c r="AC90" s="289">
        <f t="shared" si="74"/>
        <v>20372</v>
      </c>
      <c r="AD90" s="297">
        <v>15930</v>
      </c>
      <c r="AE90" s="297">
        <f t="shared" si="75"/>
        <v>4442</v>
      </c>
      <c r="AF90" s="302">
        <f t="shared" si="76"/>
        <v>1.2788449466415568</v>
      </c>
      <c r="AG90" s="306">
        <v>17080</v>
      </c>
      <c r="AH90" s="297">
        <f t="shared" si="77"/>
        <v>3292</v>
      </c>
      <c r="AI90" s="311">
        <f t="shared" si="78"/>
        <v>1.1927400468384075</v>
      </c>
      <c r="AK90" s="292">
        <v>84</v>
      </c>
      <c r="AL90" s="289">
        <f t="shared" si="59"/>
        <v>19020</v>
      </c>
      <c r="AM90" s="289">
        <f t="shared" si="79"/>
        <v>20922</v>
      </c>
      <c r="AN90" s="297">
        <v>15980</v>
      </c>
      <c r="AO90" s="297">
        <f t="shared" si="80"/>
        <v>4942</v>
      </c>
      <c r="AP90" s="302">
        <f t="shared" si="81"/>
        <v>1.3092615769712139</v>
      </c>
      <c r="AQ90" s="306">
        <v>17120</v>
      </c>
      <c r="AR90" s="297">
        <f t="shared" si="82"/>
        <v>3802</v>
      </c>
      <c r="AS90" s="311">
        <f t="shared" si="83"/>
        <v>1.2220794392523364</v>
      </c>
      <c r="AU90" s="292">
        <v>84</v>
      </c>
      <c r="AV90" s="289">
        <f t="shared" si="60"/>
        <v>19520</v>
      </c>
      <c r="AW90" s="289">
        <f t="shared" si="84"/>
        <v>21472</v>
      </c>
      <c r="AX90" s="297">
        <v>16000</v>
      </c>
      <c r="AY90" s="297">
        <f t="shared" si="85"/>
        <v>5472</v>
      </c>
      <c r="AZ90" s="302">
        <f t="shared" si="86"/>
        <v>1.3420000000000001</v>
      </c>
      <c r="BA90" s="306">
        <v>17140</v>
      </c>
      <c r="BB90" s="297">
        <f t="shared" si="87"/>
        <v>4332</v>
      </c>
      <c r="BC90" s="311">
        <f t="shared" si="88"/>
        <v>1.2527421236872811</v>
      </c>
      <c r="BE90" s="292">
        <v>84</v>
      </c>
      <c r="BF90" s="289">
        <f t="shared" si="61"/>
        <v>20020</v>
      </c>
      <c r="BG90" s="289">
        <f t="shared" si="89"/>
        <v>22022</v>
      </c>
      <c r="BH90" s="297">
        <v>16140</v>
      </c>
      <c r="BI90" s="297">
        <f t="shared" si="90"/>
        <v>5882</v>
      </c>
      <c r="BJ90" s="302">
        <f t="shared" si="91"/>
        <v>1.3644361833952912</v>
      </c>
      <c r="BK90" s="306">
        <v>17290</v>
      </c>
      <c r="BL90" s="297">
        <f t="shared" si="92"/>
        <v>4732</v>
      </c>
      <c r="BM90" s="311">
        <f t="shared" si="93"/>
        <v>1.2736842105263158</v>
      </c>
      <c r="BO90" s="292">
        <v>84</v>
      </c>
      <c r="BP90" s="289">
        <f t="shared" si="62"/>
        <v>21020</v>
      </c>
      <c r="BQ90" s="289">
        <f t="shared" si="94"/>
        <v>23122.000000000004</v>
      </c>
      <c r="BR90" s="297">
        <v>16530</v>
      </c>
      <c r="BS90" s="297">
        <f t="shared" si="95"/>
        <v>6592.0000000000036</v>
      </c>
      <c r="BT90" s="302">
        <f t="shared" si="96"/>
        <v>1.3987900786448884</v>
      </c>
      <c r="BU90" s="306">
        <v>17670</v>
      </c>
      <c r="BV90" s="297">
        <f t="shared" si="97"/>
        <v>5452.0000000000036</v>
      </c>
      <c r="BW90" s="311">
        <f t="shared" si="98"/>
        <v>1.3085455574419922</v>
      </c>
      <c r="BY90" s="292">
        <v>84</v>
      </c>
      <c r="BZ90" s="289">
        <f t="shared" si="63"/>
        <v>22020</v>
      </c>
      <c r="CA90" s="289">
        <f t="shared" si="99"/>
        <v>24222.000000000004</v>
      </c>
      <c r="CB90" s="297">
        <v>16760</v>
      </c>
      <c r="CC90" s="297">
        <f t="shared" si="100"/>
        <v>7462.0000000000036</v>
      </c>
      <c r="CD90" s="302">
        <f t="shared" si="101"/>
        <v>1.4452267303102628</v>
      </c>
      <c r="CE90" s="306">
        <v>17900</v>
      </c>
      <c r="CF90" s="297">
        <f t="shared" si="102"/>
        <v>6322.0000000000036</v>
      </c>
      <c r="CG90" s="311">
        <f t="shared" si="103"/>
        <v>1.3531843575418996</v>
      </c>
    </row>
    <row r="91" spans="5:85">
      <c r="E91" s="289">
        <f>計算票!G92</f>
        <v>18590</v>
      </c>
      <c r="G91" s="292">
        <v>85</v>
      </c>
      <c r="H91" s="289">
        <f t="shared" si="56"/>
        <v>18050</v>
      </c>
      <c r="I91" s="289">
        <f t="shared" si="64"/>
        <v>19855</v>
      </c>
      <c r="J91" s="297">
        <v>15290</v>
      </c>
      <c r="K91" s="297">
        <f t="shared" si="65"/>
        <v>4565</v>
      </c>
      <c r="L91" s="302">
        <f t="shared" si="66"/>
        <v>1.2985611510791366</v>
      </c>
      <c r="M91" s="306">
        <v>16440</v>
      </c>
      <c r="N91" s="297">
        <f t="shared" si="67"/>
        <v>3415</v>
      </c>
      <c r="O91" s="311">
        <f t="shared" si="68"/>
        <v>1.2077250608272505</v>
      </c>
      <c r="Q91" s="292">
        <v>85</v>
      </c>
      <c r="R91" s="289">
        <f t="shared" si="57"/>
        <v>18050</v>
      </c>
      <c r="S91" s="289">
        <f t="shared" si="69"/>
        <v>19855</v>
      </c>
      <c r="T91" s="297">
        <v>15300</v>
      </c>
      <c r="U91" s="297">
        <f t="shared" si="70"/>
        <v>4555</v>
      </c>
      <c r="V91" s="302">
        <f t="shared" si="71"/>
        <v>1.2977124183006536</v>
      </c>
      <c r="W91" s="306">
        <v>16450</v>
      </c>
      <c r="X91" s="297">
        <f t="shared" si="72"/>
        <v>3405</v>
      </c>
      <c r="Y91" s="311">
        <f t="shared" si="73"/>
        <v>1.2069908814589665</v>
      </c>
      <c r="AA91" s="292">
        <v>85</v>
      </c>
      <c r="AB91" s="289">
        <f t="shared" si="58"/>
        <v>18750</v>
      </c>
      <c r="AC91" s="289">
        <f t="shared" si="74"/>
        <v>20625</v>
      </c>
      <c r="AD91" s="297">
        <v>16130</v>
      </c>
      <c r="AE91" s="297">
        <f t="shared" si="75"/>
        <v>4495</v>
      </c>
      <c r="AF91" s="302">
        <f t="shared" si="76"/>
        <v>1.2786732796032239</v>
      </c>
      <c r="AG91" s="306">
        <v>17290</v>
      </c>
      <c r="AH91" s="297">
        <f t="shared" si="77"/>
        <v>3335</v>
      </c>
      <c r="AI91" s="311">
        <f t="shared" si="78"/>
        <v>1.1928860613071139</v>
      </c>
      <c r="AK91" s="292">
        <v>85</v>
      </c>
      <c r="AL91" s="289">
        <f t="shared" si="59"/>
        <v>19250</v>
      </c>
      <c r="AM91" s="289">
        <f t="shared" si="79"/>
        <v>21175</v>
      </c>
      <c r="AN91" s="297">
        <v>16180</v>
      </c>
      <c r="AO91" s="297">
        <f t="shared" si="80"/>
        <v>4995</v>
      </c>
      <c r="AP91" s="302">
        <f t="shared" si="81"/>
        <v>1.3087144622991347</v>
      </c>
      <c r="AQ91" s="306">
        <v>17330</v>
      </c>
      <c r="AR91" s="297">
        <f t="shared" si="82"/>
        <v>3845</v>
      </c>
      <c r="AS91" s="311">
        <f t="shared" si="83"/>
        <v>1.2218695903058281</v>
      </c>
      <c r="AU91" s="292">
        <v>85</v>
      </c>
      <c r="AV91" s="289">
        <f t="shared" si="60"/>
        <v>19750</v>
      </c>
      <c r="AW91" s="289">
        <f t="shared" si="84"/>
        <v>21725</v>
      </c>
      <c r="AX91" s="297">
        <v>16200</v>
      </c>
      <c r="AY91" s="297">
        <f t="shared" si="85"/>
        <v>5525</v>
      </c>
      <c r="AZ91" s="302">
        <f t="shared" si="86"/>
        <v>1.3410493827160495</v>
      </c>
      <c r="BA91" s="306">
        <v>17350</v>
      </c>
      <c r="BB91" s="297">
        <f t="shared" si="87"/>
        <v>4375</v>
      </c>
      <c r="BC91" s="311">
        <f t="shared" si="88"/>
        <v>1.2521613832853027</v>
      </c>
      <c r="BE91" s="292">
        <v>85</v>
      </c>
      <c r="BF91" s="289">
        <f t="shared" si="61"/>
        <v>20250</v>
      </c>
      <c r="BG91" s="289">
        <f t="shared" si="89"/>
        <v>22275</v>
      </c>
      <c r="BH91" s="297">
        <v>16340</v>
      </c>
      <c r="BI91" s="297">
        <f t="shared" si="90"/>
        <v>5935</v>
      </c>
      <c r="BJ91" s="302">
        <f t="shared" si="91"/>
        <v>1.363219094247246</v>
      </c>
      <c r="BK91" s="306">
        <v>17500</v>
      </c>
      <c r="BL91" s="297">
        <f t="shared" si="92"/>
        <v>4775</v>
      </c>
      <c r="BM91" s="311">
        <f t="shared" si="93"/>
        <v>1.2728571428571429</v>
      </c>
      <c r="BO91" s="292">
        <v>85</v>
      </c>
      <c r="BP91" s="289">
        <f t="shared" si="62"/>
        <v>21250</v>
      </c>
      <c r="BQ91" s="289">
        <f t="shared" si="94"/>
        <v>23375.000000000004</v>
      </c>
      <c r="BR91" s="297">
        <v>16730</v>
      </c>
      <c r="BS91" s="297">
        <f t="shared" si="95"/>
        <v>6645.0000000000036</v>
      </c>
      <c r="BT91" s="302">
        <f t="shared" si="96"/>
        <v>1.3971906754333534</v>
      </c>
      <c r="BU91" s="306">
        <v>17880</v>
      </c>
      <c r="BV91" s="297">
        <f t="shared" si="97"/>
        <v>5495.0000000000036</v>
      </c>
      <c r="BW91" s="311">
        <f t="shared" si="98"/>
        <v>1.3073266219239377</v>
      </c>
      <c r="BY91" s="292">
        <v>85</v>
      </c>
      <c r="BZ91" s="289">
        <f t="shared" si="63"/>
        <v>22250</v>
      </c>
      <c r="CA91" s="289">
        <f t="shared" si="99"/>
        <v>24475.000000000004</v>
      </c>
      <c r="CB91" s="297">
        <v>16960</v>
      </c>
      <c r="CC91" s="297">
        <f t="shared" si="100"/>
        <v>7515.0000000000036</v>
      </c>
      <c r="CD91" s="302">
        <f t="shared" si="101"/>
        <v>1.4431014150943398</v>
      </c>
      <c r="CE91" s="306">
        <v>18110</v>
      </c>
      <c r="CF91" s="297">
        <f t="shared" si="102"/>
        <v>6365.0000000000036</v>
      </c>
      <c r="CG91" s="311">
        <f t="shared" si="103"/>
        <v>1.3514632799558257</v>
      </c>
    </row>
    <row r="92" spans="5:85">
      <c r="E92" s="289">
        <f>計算票!G93</f>
        <v>18820</v>
      </c>
      <c r="G92" s="292">
        <v>86</v>
      </c>
      <c r="H92" s="289">
        <f t="shared" si="56"/>
        <v>18280</v>
      </c>
      <c r="I92" s="289">
        <f t="shared" si="64"/>
        <v>20108</v>
      </c>
      <c r="J92" s="297">
        <v>15470</v>
      </c>
      <c r="K92" s="297">
        <f t="shared" si="65"/>
        <v>4638</v>
      </c>
      <c r="L92" s="302">
        <f t="shared" si="66"/>
        <v>1.2998060762766646</v>
      </c>
      <c r="M92" s="306">
        <v>16640</v>
      </c>
      <c r="N92" s="297">
        <f t="shared" si="67"/>
        <v>3468</v>
      </c>
      <c r="O92" s="311">
        <f t="shared" si="68"/>
        <v>1.2084134615384616</v>
      </c>
      <c r="Q92" s="292">
        <v>86</v>
      </c>
      <c r="R92" s="289">
        <f t="shared" si="57"/>
        <v>18280</v>
      </c>
      <c r="S92" s="289">
        <f t="shared" si="69"/>
        <v>20108</v>
      </c>
      <c r="T92" s="297">
        <v>15480</v>
      </c>
      <c r="U92" s="297">
        <f t="shared" si="70"/>
        <v>4628</v>
      </c>
      <c r="V92" s="302">
        <f t="shared" si="71"/>
        <v>1.2989664082687338</v>
      </c>
      <c r="W92" s="306">
        <v>16650</v>
      </c>
      <c r="X92" s="297">
        <f t="shared" si="72"/>
        <v>3458</v>
      </c>
      <c r="Y92" s="311">
        <f t="shared" si="73"/>
        <v>1.2076876876876876</v>
      </c>
      <c r="AA92" s="292">
        <v>86</v>
      </c>
      <c r="AB92" s="289">
        <f t="shared" si="58"/>
        <v>18980</v>
      </c>
      <c r="AC92" s="289">
        <f t="shared" si="74"/>
        <v>20878</v>
      </c>
      <c r="AD92" s="297">
        <v>16330</v>
      </c>
      <c r="AE92" s="297">
        <f t="shared" si="75"/>
        <v>4548</v>
      </c>
      <c r="AF92" s="302">
        <f t="shared" si="76"/>
        <v>1.2785058175137782</v>
      </c>
      <c r="AG92" s="306">
        <v>17500</v>
      </c>
      <c r="AH92" s="297">
        <f t="shared" si="77"/>
        <v>3378</v>
      </c>
      <c r="AI92" s="311">
        <f t="shared" si="78"/>
        <v>1.1930285714285713</v>
      </c>
      <c r="AK92" s="292">
        <v>86</v>
      </c>
      <c r="AL92" s="289">
        <f t="shared" si="59"/>
        <v>19480</v>
      </c>
      <c r="AM92" s="289">
        <f t="shared" si="79"/>
        <v>21428</v>
      </c>
      <c r="AN92" s="297">
        <v>16370</v>
      </c>
      <c r="AO92" s="297">
        <f t="shared" si="80"/>
        <v>5058</v>
      </c>
      <c r="AP92" s="302">
        <f t="shared" si="81"/>
        <v>1.3089798411728772</v>
      </c>
      <c r="AQ92" s="306">
        <v>17540</v>
      </c>
      <c r="AR92" s="297">
        <f t="shared" si="82"/>
        <v>3888</v>
      </c>
      <c r="AS92" s="311">
        <f t="shared" si="83"/>
        <v>1.2216647662485747</v>
      </c>
      <c r="AU92" s="292">
        <v>86</v>
      </c>
      <c r="AV92" s="289">
        <f t="shared" si="60"/>
        <v>19980</v>
      </c>
      <c r="AW92" s="289">
        <f t="shared" si="84"/>
        <v>21978</v>
      </c>
      <c r="AX92" s="297">
        <v>16400</v>
      </c>
      <c r="AY92" s="297">
        <f t="shared" si="85"/>
        <v>5578</v>
      </c>
      <c r="AZ92" s="302">
        <f t="shared" si="86"/>
        <v>1.3401219512195122</v>
      </c>
      <c r="BA92" s="306">
        <v>17560</v>
      </c>
      <c r="BB92" s="297">
        <f t="shared" si="87"/>
        <v>4418</v>
      </c>
      <c r="BC92" s="311">
        <f t="shared" si="88"/>
        <v>1.2515945330296128</v>
      </c>
      <c r="BE92" s="292">
        <v>86</v>
      </c>
      <c r="BF92" s="289">
        <f t="shared" si="61"/>
        <v>20480</v>
      </c>
      <c r="BG92" s="289">
        <f t="shared" si="89"/>
        <v>22528</v>
      </c>
      <c r="BH92" s="297">
        <v>16540</v>
      </c>
      <c r="BI92" s="297">
        <f t="shared" si="90"/>
        <v>5988</v>
      </c>
      <c r="BJ92" s="302">
        <f t="shared" si="91"/>
        <v>1.3620314389359129</v>
      </c>
      <c r="BK92" s="306">
        <v>17710</v>
      </c>
      <c r="BL92" s="297">
        <f t="shared" si="92"/>
        <v>4818</v>
      </c>
      <c r="BM92" s="311">
        <f t="shared" si="93"/>
        <v>1.2720496894409938</v>
      </c>
      <c r="BO92" s="292">
        <v>86</v>
      </c>
      <c r="BP92" s="289">
        <f t="shared" si="62"/>
        <v>21480</v>
      </c>
      <c r="BQ92" s="289">
        <f t="shared" si="94"/>
        <v>23628.000000000004</v>
      </c>
      <c r="BR92" s="297">
        <v>16920</v>
      </c>
      <c r="BS92" s="297">
        <f t="shared" si="95"/>
        <v>6708.0000000000036</v>
      </c>
      <c r="BT92" s="302">
        <f t="shared" si="96"/>
        <v>1.39645390070922</v>
      </c>
      <c r="BU92" s="306">
        <v>18090</v>
      </c>
      <c r="BV92" s="297">
        <f t="shared" si="97"/>
        <v>5538.0000000000036</v>
      </c>
      <c r="BW92" s="311">
        <f t="shared" si="98"/>
        <v>1.3061359867330018</v>
      </c>
      <c r="BY92" s="292">
        <v>86</v>
      </c>
      <c r="BZ92" s="289">
        <f t="shared" si="63"/>
        <v>22480</v>
      </c>
      <c r="CA92" s="289">
        <f t="shared" si="99"/>
        <v>24728.000000000004</v>
      </c>
      <c r="CB92" s="297">
        <v>17160</v>
      </c>
      <c r="CC92" s="297">
        <f t="shared" si="100"/>
        <v>7568.0000000000036</v>
      </c>
      <c r="CD92" s="302">
        <f t="shared" si="101"/>
        <v>1.4410256410256412</v>
      </c>
      <c r="CE92" s="306">
        <v>18320</v>
      </c>
      <c r="CF92" s="297">
        <f t="shared" si="102"/>
        <v>6408.0000000000036</v>
      </c>
      <c r="CG92" s="311">
        <f t="shared" si="103"/>
        <v>1.3497816593886465</v>
      </c>
    </row>
    <row r="93" spans="5:85">
      <c r="E93" s="289">
        <f>計算票!G94</f>
        <v>19050</v>
      </c>
      <c r="G93" s="292">
        <v>87</v>
      </c>
      <c r="H93" s="289">
        <f t="shared" si="56"/>
        <v>18510</v>
      </c>
      <c r="I93" s="289">
        <f t="shared" si="64"/>
        <v>20361</v>
      </c>
      <c r="J93" s="297">
        <v>15660</v>
      </c>
      <c r="K93" s="297">
        <f t="shared" si="65"/>
        <v>4701</v>
      </c>
      <c r="L93" s="302">
        <f t="shared" si="66"/>
        <v>1.3001915708812259</v>
      </c>
      <c r="M93" s="306">
        <v>16840</v>
      </c>
      <c r="N93" s="297">
        <f t="shared" si="67"/>
        <v>3521</v>
      </c>
      <c r="O93" s="311">
        <f t="shared" si="68"/>
        <v>1.2090855106888361</v>
      </c>
      <c r="Q93" s="292">
        <v>87</v>
      </c>
      <c r="R93" s="289">
        <f t="shared" si="57"/>
        <v>18510</v>
      </c>
      <c r="S93" s="289">
        <f t="shared" si="69"/>
        <v>20361</v>
      </c>
      <c r="T93" s="297">
        <v>15670</v>
      </c>
      <c r="U93" s="297">
        <f t="shared" si="70"/>
        <v>4691</v>
      </c>
      <c r="V93" s="302">
        <f t="shared" si="71"/>
        <v>1.2993618379068284</v>
      </c>
      <c r="W93" s="306">
        <v>16850</v>
      </c>
      <c r="X93" s="297">
        <f t="shared" si="72"/>
        <v>3511</v>
      </c>
      <c r="Y93" s="311">
        <f t="shared" si="73"/>
        <v>1.2083679525222553</v>
      </c>
      <c r="AA93" s="292">
        <v>87</v>
      </c>
      <c r="AB93" s="289">
        <f t="shared" si="58"/>
        <v>19210</v>
      </c>
      <c r="AC93" s="289">
        <f t="shared" si="74"/>
        <v>21131</v>
      </c>
      <c r="AD93" s="297">
        <v>16530</v>
      </c>
      <c r="AE93" s="297">
        <f t="shared" si="75"/>
        <v>4601</v>
      </c>
      <c r="AF93" s="302">
        <f t="shared" si="76"/>
        <v>1.2783424077434966</v>
      </c>
      <c r="AG93" s="306">
        <v>17710</v>
      </c>
      <c r="AH93" s="297">
        <f t="shared" si="77"/>
        <v>3421</v>
      </c>
      <c r="AI93" s="311">
        <f t="shared" si="78"/>
        <v>1.193167701863354</v>
      </c>
      <c r="AK93" s="292">
        <v>87</v>
      </c>
      <c r="AL93" s="289">
        <f t="shared" si="59"/>
        <v>19710</v>
      </c>
      <c r="AM93" s="289">
        <f t="shared" si="79"/>
        <v>21681</v>
      </c>
      <c r="AN93" s="297">
        <v>16570</v>
      </c>
      <c r="AO93" s="297">
        <f t="shared" si="80"/>
        <v>5111</v>
      </c>
      <c r="AP93" s="302">
        <f t="shared" si="81"/>
        <v>1.3084490042245021</v>
      </c>
      <c r="AQ93" s="306">
        <v>17750</v>
      </c>
      <c r="AR93" s="297">
        <f t="shared" si="82"/>
        <v>3931</v>
      </c>
      <c r="AS93" s="311">
        <f t="shared" si="83"/>
        <v>1.2214647887323944</v>
      </c>
      <c r="AU93" s="292">
        <v>87</v>
      </c>
      <c r="AV93" s="289">
        <f t="shared" si="60"/>
        <v>20210</v>
      </c>
      <c r="AW93" s="289">
        <f t="shared" si="84"/>
        <v>22231</v>
      </c>
      <c r="AX93" s="297">
        <v>16590</v>
      </c>
      <c r="AY93" s="297">
        <f t="shared" si="85"/>
        <v>5641</v>
      </c>
      <c r="AZ93" s="302">
        <f t="shared" si="86"/>
        <v>1.3400241109101869</v>
      </c>
      <c r="BA93" s="306">
        <v>17770</v>
      </c>
      <c r="BB93" s="297">
        <f t="shared" si="87"/>
        <v>4461</v>
      </c>
      <c r="BC93" s="311">
        <f t="shared" si="88"/>
        <v>1.2510410804727068</v>
      </c>
      <c r="BE93" s="292">
        <v>87</v>
      </c>
      <c r="BF93" s="289">
        <f t="shared" si="61"/>
        <v>20710</v>
      </c>
      <c r="BG93" s="289">
        <f t="shared" si="89"/>
        <v>22781.000000000004</v>
      </c>
      <c r="BH93" s="297">
        <v>16740</v>
      </c>
      <c r="BI93" s="297">
        <f t="shared" si="90"/>
        <v>6041.0000000000036</v>
      </c>
      <c r="BJ93" s="302">
        <f t="shared" si="91"/>
        <v>1.3608721624850659</v>
      </c>
      <c r="BK93" s="306">
        <v>17910</v>
      </c>
      <c r="BL93" s="297">
        <f t="shared" si="92"/>
        <v>4871.0000000000036</v>
      </c>
      <c r="BM93" s="311">
        <f t="shared" si="93"/>
        <v>1.2719709659408154</v>
      </c>
      <c r="BO93" s="292">
        <v>87</v>
      </c>
      <c r="BP93" s="289">
        <f t="shared" si="62"/>
        <v>21710</v>
      </c>
      <c r="BQ93" s="289">
        <f t="shared" si="94"/>
        <v>23881.000000000004</v>
      </c>
      <c r="BR93" s="297">
        <v>17120</v>
      </c>
      <c r="BS93" s="297">
        <f t="shared" si="95"/>
        <v>6761.0000000000036</v>
      </c>
      <c r="BT93" s="302">
        <f t="shared" si="96"/>
        <v>1.3949182242990656</v>
      </c>
      <c r="BU93" s="306">
        <v>18300</v>
      </c>
      <c r="BV93" s="297">
        <f t="shared" si="97"/>
        <v>5581.0000000000036</v>
      </c>
      <c r="BW93" s="311">
        <f t="shared" si="98"/>
        <v>1.3049726775956285</v>
      </c>
      <c r="BY93" s="292">
        <v>87</v>
      </c>
      <c r="BZ93" s="289">
        <f t="shared" si="63"/>
        <v>22710</v>
      </c>
      <c r="CA93" s="289">
        <f t="shared" si="99"/>
        <v>24981.000000000004</v>
      </c>
      <c r="CB93" s="297">
        <v>17350</v>
      </c>
      <c r="CC93" s="297">
        <f t="shared" si="100"/>
        <v>7631.0000000000036</v>
      </c>
      <c r="CD93" s="302">
        <f t="shared" si="101"/>
        <v>1.4398270893371761</v>
      </c>
      <c r="CE93" s="306">
        <v>18530</v>
      </c>
      <c r="CF93" s="297">
        <f t="shared" si="102"/>
        <v>6451.0000000000036</v>
      </c>
      <c r="CG93" s="311">
        <f t="shared" si="103"/>
        <v>1.3481381543443067</v>
      </c>
    </row>
    <row r="94" spans="5:85">
      <c r="E94" s="289">
        <f>計算票!G95</f>
        <v>19280</v>
      </c>
      <c r="G94" s="292">
        <v>88</v>
      </c>
      <c r="H94" s="289">
        <f t="shared" si="56"/>
        <v>18740</v>
      </c>
      <c r="I94" s="289">
        <f t="shared" si="64"/>
        <v>20614</v>
      </c>
      <c r="J94" s="297">
        <v>15850</v>
      </c>
      <c r="K94" s="297">
        <f t="shared" si="65"/>
        <v>4764</v>
      </c>
      <c r="L94" s="302">
        <f t="shared" si="66"/>
        <v>1.3005678233438487</v>
      </c>
      <c r="M94" s="306">
        <v>17030</v>
      </c>
      <c r="N94" s="297">
        <f t="shared" si="67"/>
        <v>3584</v>
      </c>
      <c r="O94" s="311">
        <f t="shared" si="68"/>
        <v>1.2104521432765707</v>
      </c>
      <c r="Q94" s="292">
        <v>88</v>
      </c>
      <c r="R94" s="289">
        <f t="shared" si="57"/>
        <v>18740</v>
      </c>
      <c r="S94" s="289">
        <f t="shared" si="69"/>
        <v>20614</v>
      </c>
      <c r="T94" s="297">
        <v>15860</v>
      </c>
      <c r="U94" s="297">
        <f t="shared" si="70"/>
        <v>4754</v>
      </c>
      <c r="V94" s="302">
        <f t="shared" si="71"/>
        <v>1.2997477931904162</v>
      </c>
      <c r="W94" s="306">
        <v>17050</v>
      </c>
      <c r="X94" s="297">
        <f t="shared" si="72"/>
        <v>3564</v>
      </c>
      <c r="Y94" s="311">
        <f t="shared" si="73"/>
        <v>1.2090322580645161</v>
      </c>
      <c r="AA94" s="292">
        <v>88</v>
      </c>
      <c r="AB94" s="289">
        <f t="shared" si="58"/>
        <v>19440</v>
      </c>
      <c r="AC94" s="289">
        <f t="shared" si="74"/>
        <v>21384</v>
      </c>
      <c r="AD94" s="297">
        <v>16730</v>
      </c>
      <c r="AE94" s="297">
        <f t="shared" si="75"/>
        <v>4654</v>
      </c>
      <c r="AF94" s="302">
        <f t="shared" si="76"/>
        <v>1.2781829049611477</v>
      </c>
      <c r="AG94" s="306">
        <v>17910</v>
      </c>
      <c r="AH94" s="297">
        <f t="shared" si="77"/>
        <v>3474</v>
      </c>
      <c r="AI94" s="311">
        <f t="shared" si="78"/>
        <v>1.1939698492462312</v>
      </c>
      <c r="AK94" s="292">
        <v>88</v>
      </c>
      <c r="AL94" s="289">
        <f t="shared" si="59"/>
        <v>19940</v>
      </c>
      <c r="AM94" s="289">
        <f t="shared" si="79"/>
        <v>21934</v>
      </c>
      <c r="AN94" s="297">
        <v>16770</v>
      </c>
      <c r="AO94" s="297">
        <f t="shared" si="80"/>
        <v>5164</v>
      </c>
      <c r="AP94" s="302">
        <f t="shared" si="81"/>
        <v>1.3079308288610614</v>
      </c>
      <c r="AQ94" s="306">
        <v>17960</v>
      </c>
      <c r="AR94" s="297">
        <f t="shared" si="82"/>
        <v>3974</v>
      </c>
      <c r="AS94" s="311">
        <f t="shared" si="83"/>
        <v>1.2212694877505568</v>
      </c>
      <c r="AU94" s="292">
        <v>88</v>
      </c>
      <c r="AV94" s="289">
        <f t="shared" si="60"/>
        <v>20440</v>
      </c>
      <c r="AW94" s="289">
        <f t="shared" si="84"/>
        <v>22484</v>
      </c>
      <c r="AX94" s="297">
        <v>16790</v>
      </c>
      <c r="AY94" s="297">
        <f t="shared" si="85"/>
        <v>5694</v>
      </c>
      <c r="AZ94" s="302">
        <f t="shared" si="86"/>
        <v>1.3391304347826087</v>
      </c>
      <c r="BA94" s="306">
        <v>17980</v>
      </c>
      <c r="BB94" s="297">
        <f t="shared" si="87"/>
        <v>4504</v>
      </c>
      <c r="BC94" s="311">
        <f t="shared" si="88"/>
        <v>1.2505005561735261</v>
      </c>
      <c r="BE94" s="292">
        <v>88</v>
      </c>
      <c r="BF94" s="289">
        <f t="shared" si="61"/>
        <v>20940</v>
      </c>
      <c r="BG94" s="289">
        <f t="shared" si="89"/>
        <v>23034.000000000004</v>
      </c>
      <c r="BH94" s="297">
        <v>16940</v>
      </c>
      <c r="BI94" s="297">
        <f t="shared" si="90"/>
        <v>6094.0000000000036</v>
      </c>
      <c r="BJ94" s="302">
        <f t="shared" si="91"/>
        <v>1.3597402597402599</v>
      </c>
      <c r="BK94" s="306">
        <v>18120</v>
      </c>
      <c r="BL94" s="297">
        <f t="shared" si="92"/>
        <v>4914.0000000000036</v>
      </c>
      <c r="BM94" s="311">
        <f t="shared" si="93"/>
        <v>1.2711920529801326</v>
      </c>
      <c r="BO94" s="292">
        <v>88</v>
      </c>
      <c r="BP94" s="289">
        <f t="shared" si="62"/>
        <v>21940</v>
      </c>
      <c r="BQ94" s="289">
        <f t="shared" si="94"/>
        <v>24134.000000000004</v>
      </c>
      <c r="BR94" s="297">
        <v>17320</v>
      </c>
      <c r="BS94" s="297">
        <f t="shared" si="95"/>
        <v>6814.0000000000036</v>
      </c>
      <c r="BT94" s="302">
        <f t="shared" si="96"/>
        <v>1.3934180138568131</v>
      </c>
      <c r="BU94" s="306">
        <v>18510</v>
      </c>
      <c r="BV94" s="297">
        <f t="shared" si="97"/>
        <v>5624.0000000000036</v>
      </c>
      <c r="BW94" s="311">
        <f t="shared" si="98"/>
        <v>1.3038357644516481</v>
      </c>
      <c r="BY94" s="292">
        <v>88</v>
      </c>
      <c r="BZ94" s="289">
        <f t="shared" si="63"/>
        <v>22940</v>
      </c>
      <c r="CA94" s="289">
        <f t="shared" si="99"/>
        <v>25234.000000000004</v>
      </c>
      <c r="CB94" s="297">
        <v>17550</v>
      </c>
      <c r="CC94" s="297">
        <f t="shared" si="100"/>
        <v>7684.0000000000036</v>
      </c>
      <c r="CD94" s="302">
        <f t="shared" si="101"/>
        <v>1.4378347578347581</v>
      </c>
      <c r="CE94" s="306">
        <v>18740</v>
      </c>
      <c r="CF94" s="297">
        <f t="shared" si="102"/>
        <v>6494.0000000000036</v>
      </c>
      <c r="CG94" s="311">
        <f t="shared" si="103"/>
        <v>1.3465314834578443</v>
      </c>
    </row>
    <row r="95" spans="5:85">
      <c r="E95" s="289">
        <f>計算票!G96</f>
        <v>19510</v>
      </c>
      <c r="G95" s="292">
        <v>89</v>
      </c>
      <c r="H95" s="289">
        <f t="shared" si="56"/>
        <v>18970</v>
      </c>
      <c r="I95" s="289">
        <f t="shared" si="64"/>
        <v>20867</v>
      </c>
      <c r="J95" s="297">
        <v>16030</v>
      </c>
      <c r="K95" s="297">
        <f t="shared" si="65"/>
        <v>4837</v>
      </c>
      <c r="L95" s="302">
        <f t="shared" si="66"/>
        <v>1.3017467248908297</v>
      </c>
      <c r="M95" s="306">
        <v>17230</v>
      </c>
      <c r="N95" s="297">
        <f t="shared" si="67"/>
        <v>3637</v>
      </c>
      <c r="O95" s="311">
        <f t="shared" si="68"/>
        <v>1.2110853163087638</v>
      </c>
      <c r="Q95" s="292">
        <v>89</v>
      </c>
      <c r="R95" s="289">
        <f t="shared" si="57"/>
        <v>18970</v>
      </c>
      <c r="S95" s="289">
        <f t="shared" si="69"/>
        <v>20867</v>
      </c>
      <c r="T95" s="297">
        <v>16040</v>
      </c>
      <c r="U95" s="297">
        <f t="shared" si="70"/>
        <v>4827</v>
      </c>
      <c r="V95" s="302">
        <f t="shared" si="71"/>
        <v>1.3009351620947631</v>
      </c>
      <c r="W95" s="306">
        <v>17240</v>
      </c>
      <c r="X95" s="297">
        <f t="shared" si="72"/>
        <v>3627</v>
      </c>
      <c r="Y95" s="311">
        <f t="shared" si="73"/>
        <v>1.2103828306264501</v>
      </c>
      <c r="AA95" s="292">
        <v>89</v>
      </c>
      <c r="AB95" s="289">
        <f t="shared" si="58"/>
        <v>19670</v>
      </c>
      <c r="AC95" s="289">
        <f t="shared" si="74"/>
        <v>21637</v>
      </c>
      <c r="AD95" s="297">
        <v>16920</v>
      </c>
      <c r="AE95" s="297">
        <f t="shared" si="75"/>
        <v>4717</v>
      </c>
      <c r="AF95" s="302">
        <f t="shared" si="76"/>
        <v>1.2787825059101654</v>
      </c>
      <c r="AG95" s="306">
        <v>18120</v>
      </c>
      <c r="AH95" s="297">
        <f t="shared" si="77"/>
        <v>3517</v>
      </c>
      <c r="AI95" s="311">
        <f t="shared" si="78"/>
        <v>1.1940949227373068</v>
      </c>
      <c r="AK95" s="292">
        <v>89</v>
      </c>
      <c r="AL95" s="289">
        <f t="shared" si="59"/>
        <v>20170</v>
      </c>
      <c r="AM95" s="289">
        <f t="shared" si="79"/>
        <v>22187</v>
      </c>
      <c r="AN95" s="297">
        <v>16970</v>
      </c>
      <c r="AO95" s="297">
        <f t="shared" si="80"/>
        <v>5217</v>
      </c>
      <c r="AP95" s="302">
        <f t="shared" si="81"/>
        <v>1.3074248674130819</v>
      </c>
      <c r="AQ95" s="306">
        <v>18170</v>
      </c>
      <c r="AR95" s="297">
        <f t="shared" si="82"/>
        <v>4017</v>
      </c>
      <c r="AS95" s="311">
        <f t="shared" si="83"/>
        <v>1.2210787011557513</v>
      </c>
      <c r="AU95" s="292">
        <v>89</v>
      </c>
      <c r="AV95" s="289">
        <f t="shared" si="60"/>
        <v>20670</v>
      </c>
      <c r="AW95" s="289">
        <f t="shared" si="84"/>
        <v>22737.000000000004</v>
      </c>
      <c r="AX95" s="297">
        <v>16990</v>
      </c>
      <c r="AY95" s="297">
        <f t="shared" si="85"/>
        <v>5747.0000000000036</v>
      </c>
      <c r="AZ95" s="302">
        <f t="shared" si="86"/>
        <v>1.338257798705121</v>
      </c>
      <c r="BA95" s="306">
        <v>18190</v>
      </c>
      <c r="BB95" s="297">
        <f t="shared" si="87"/>
        <v>4547.0000000000036</v>
      </c>
      <c r="BC95" s="311">
        <f t="shared" si="88"/>
        <v>1.2499725123694339</v>
      </c>
      <c r="BE95" s="292">
        <v>89</v>
      </c>
      <c r="BF95" s="289">
        <f t="shared" si="61"/>
        <v>21170</v>
      </c>
      <c r="BG95" s="289">
        <f t="shared" si="89"/>
        <v>23287.000000000004</v>
      </c>
      <c r="BH95" s="297">
        <v>17130</v>
      </c>
      <c r="BI95" s="297">
        <f t="shared" si="90"/>
        <v>6157.0000000000036</v>
      </c>
      <c r="BJ95" s="302">
        <f t="shared" si="91"/>
        <v>1.3594279042615296</v>
      </c>
      <c r="BK95" s="306">
        <v>18330</v>
      </c>
      <c r="BL95" s="297">
        <f t="shared" si="92"/>
        <v>4957.0000000000036</v>
      </c>
      <c r="BM95" s="311">
        <f t="shared" si="93"/>
        <v>1.2704309874522643</v>
      </c>
      <c r="BO95" s="292">
        <v>89</v>
      </c>
      <c r="BP95" s="289">
        <f t="shared" si="62"/>
        <v>22170</v>
      </c>
      <c r="BQ95" s="289">
        <f t="shared" si="94"/>
        <v>24387.000000000004</v>
      </c>
      <c r="BR95" s="297">
        <v>17520</v>
      </c>
      <c r="BS95" s="297">
        <f t="shared" si="95"/>
        <v>6867.0000000000036</v>
      </c>
      <c r="BT95" s="302">
        <f t="shared" si="96"/>
        <v>1.3919520547945208</v>
      </c>
      <c r="BU95" s="306">
        <v>18720</v>
      </c>
      <c r="BV95" s="297">
        <f t="shared" si="97"/>
        <v>5667.0000000000036</v>
      </c>
      <c r="BW95" s="311">
        <f t="shared" si="98"/>
        <v>1.3027243589743591</v>
      </c>
      <c r="BY95" s="292">
        <v>89</v>
      </c>
      <c r="BZ95" s="289">
        <f t="shared" si="63"/>
        <v>23170</v>
      </c>
      <c r="CA95" s="289">
        <f t="shared" si="99"/>
        <v>25487.000000000004</v>
      </c>
      <c r="CB95" s="297">
        <v>17750</v>
      </c>
      <c r="CC95" s="297">
        <f t="shared" si="100"/>
        <v>7737.0000000000036</v>
      </c>
      <c r="CD95" s="302">
        <f t="shared" si="101"/>
        <v>1.4358873239436623</v>
      </c>
      <c r="CE95" s="306">
        <v>18950</v>
      </c>
      <c r="CF95" s="297">
        <f t="shared" si="102"/>
        <v>6537.0000000000036</v>
      </c>
      <c r="CG95" s="311">
        <f t="shared" si="103"/>
        <v>1.3449604221635887</v>
      </c>
    </row>
    <row r="96" spans="5:85">
      <c r="E96" s="289">
        <f>計算票!G97</f>
        <v>19740</v>
      </c>
      <c r="G96" s="292">
        <v>90</v>
      </c>
      <c r="H96" s="289">
        <f t="shared" si="56"/>
        <v>19200</v>
      </c>
      <c r="I96" s="289">
        <f t="shared" si="64"/>
        <v>21120</v>
      </c>
      <c r="J96" s="297">
        <v>16220</v>
      </c>
      <c r="K96" s="297">
        <f t="shared" si="65"/>
        <v>4900</v>
      </c>
      <c r="L96" s="302">
        <f t="shared" si="66"/>
        <v>1.3020961775585698</v>
      </c>
      <c r="M96" s="306">
        <v>17430</v>
      </c>
      <c r="N96" s="297">
        <f t="shared" si="67"/>
        <v>3690</v>
      </c>
      <c r="O96" s="311">
        <f t="shared" si="68"/>
        <v>1.2117039586919105</v>
      </c>
      <c r="Q96" s="292">
        <v>90</v>
      </c>
      <c r="R96" s="289">
        <f t="shared" si="57"/>
        <v>19200</v>
      </c>
      <c r="S96" s="289">
        <f t="shared" si="69"/>
        <v>21120</v>
      </c>
      <c r="T96" s="297">
        <v>16230</v>
      </c>
      <c r="U96" s="297">
        <f t="shared" si="70"/>
        <v>4890</v>
      </c>
      <c r="V96" s="302">
        <f t="shared" si="71"/>
        <v>1.3012939001848429</v>
      </c>
      <c r="W96" s="306">
        <v>17440</v>
      </c>
      <c r="X96" s="297">
        <f t="shared" si="72"/>
        <v>3680</v>
      </c>
      <c r="Y96" s="311">
        <f t="shared" si="73"/>
        <v>1.2110091743119267</v>
      </c>
      <c r="AA96" s="292">
        <v>90</v>
      </c>
      <c r="AB96" s="289">
        <f t="shared" si="58"/>
        <v>19900</v>
      </c>
      <c r="AC96" s="289">
        <f t="shared" si="74"/>
        <v>21890</v>
      </c>
      <c r="AD96" s="297">
        <v>17120</v>
      </c>
      <c r="AE96" s="297">
        <f t="shared" si="75"/>
        <v>4770</v>
      </c>
      <c r="AF96" s="302">
        <f t="shared" si="76"/>
        <v>1.2786214953271029</v>
      </c>
      <c r="AG96" s="306">
        <v>18330</v>
      </c>
      <c r="AH96" s="297">
        <f t="shared" si="77"/>
        <v>3560</v>
      </c>
      <c r="AI96" s="311">
        <f t="shared" si="78"/>
        <v>1.1942171303873432</v>
      </c>
      <c r="AK96" s="292">
        <v>90</v>
      </c>
      <c r="AL96" s="289">
        <f t="shared" si="59"/>
        <v>20400</v>
      </c>
      <c r="AM96" s="289">
        <f t="shared" si="79"/>
        <v>22440</v>
      </c>
      <c r="AN96" s="297">
        <v>17170</v>
      </c>
      <c r="AO96" s="297">
        <f t="shared" si="80"/>
        <v>5270</v>
      </c>
      <c r="AP96" s="302">
        <f t="shared" si="81"/>
        <v>1.306930693069307</v>
      </c>
      <c r="AQ96" s="306">
        <v>18380</v>
      </c>
      <c r="AR96" s="297">
        <f t="shared" si="82"/>
        <v>4060</v>
      </c>
      <c r="AS96" s="311">
        <f t="shared" si="83"/>
        <v>1.220892274211099</v>
      </c>
      <c r="AU96" s="292">
        <v>90</v>
      </c>
      <c r="AV96" s="289">
        <f t="shared" si="60"/>
        <v>20900</v>
      </c>
      <c r="AW96" s="289">
        <f t="shared" si="84"/>
        <v>22990.000000000004</v>
      </c>
      <c r="AX96" s="297">
        <v>17190</v>
      </c>
      <c r="AY96" s="297">
        <f t="shared" si="85"/>
        <v>5800.0000000000036</v>
      </c>
      <c r="AZ96" s="302">
        <f t="shared" si="86"/>
        <v>1.3374054682955208</v>
      </c>
      <c r="BA96" s="306">
        <v>18400</v>
      </c>
      <c r="BB96" s="297">
        <f t="shared" si="87"/>
        <v>4590.0000000000036</v>
      </c>
      <c r="BC96" s="311">
        <f t="shared" si="88"/>
        <v>1.2494565217391307</v>
      </c>
      <c r="BE96" s="292">
        <v>90</v>
      </c>
      <c r="BF96" s="289">
        <f t="shared" si="61"/>
        <v>21400</v>
      </c>
      <c r="BG96" s="289">
        <f t="shared" si="89"/>
        <v>23540.000000000004</v>
      </c>
      <c r="BH96" s="297">
        <v>17330</v>
      </c>
      <c r="BI96" s="297">
        <f t="shared" si="90"/>
        <v>6210.0000000000036</v>
      </c>
      <c r="BJ96" s="302">
        <f t="shared" si="91"/>
        <v>1.3583381419503753</v>
      </c>
      <c r="BK96" s="306">
        <v>18540</v>
      </c>
      <c r="BL96" s="297">
        <f t="shared" si="92"/>
        <v>5000.0000000000036</v>
      </c>
      <c r="BM96" s="311">
        <f t="shared" si="93"/>
        <v>1.2696871628910467</v>
      </c>
      <c r="BO96" s="292">
        <v>90</v>
      </c>
      <c r="BP96" s="289">
        <f t="shared" si="62"/>
        <v>22400</v>
      </c>
      <c r="BQ96" s="289">
        <f t="shared" si="94"/>
        <v>24640.000000000004</v>
      </c>
      <c r="BR96" s="297">
        <v>17720</v>
      </c>
      <c r="BS96" s="297">
        <f t="shared" si="95"/>
        <v>6920.0000000000036</v>
      </c>
      <c r="BT96" s="302">
        <f t="shared" si="96"/>
        <v>1.3905191873589167</v>
      </c>
      <c r="BU96" s="306">
        <v>18930</v>
      </c>
      <c r="BV96" s="297">
        <f t="shared" si="97"/>
        <v>5710.0000000000036</v>
      </c>
      <c r="BW96" s="311">
        <f t="shared" si="98"/>
        <v>1.301637612255679</v>
      </c>
      <c r="BY96" s="292">
        <v>90</v>
      </c>
      <c r="BZ96" s="289">
        <f t="shared" si="63"/>
        <v>23400</v>
      </c>
      <c r="CA96" s="289">
        <f t="shared" si="99"/>
        <v>25740.000000000004</v>
      </c>
      <c r="CB96" s="297">
        <v>17950</v>
      </c>
      <c r="CC96" s="297">
        <f t="shared" si="100"/>
        <v>7790.0000000000036</v>
      </c>
      <c r="CD96" s="302">
        <f t="shared" si="101"/>
        <v>1.4339832869080782</v>
      </c>
      <c r="CE96" s="306">
        <v>19160</v>
      </c>
      <c r="CF96" s="297">
        <f t="shared" si="102"/>
        <v>6580.0000000000036</v>
      </c>
      <c r="CG96" s="311">
        <f t="shared" si="103"/>
        <v>1.3434237995824636</v>
      </c>
    </row>
    <row r="97" spans="5:85">
      <c r="E97" s="289">
        <f>計算票!G98</f>
        <v>19970</v>
      </c>
      <c r="G97" s="292">
        <v>91</v>
      </c>
      <c r="H97" s="289">
        <f t="shared" si="56"/>
        <v>19430</v>
      </c>
      <c r="I97" s="289">
        <f t="shared" si="64"/>
        <v>21373</v>
      </c>
      <c r="J97" s="297">
        <v>16410</v>
      </c>
      <c r="K97" s="297">
        <f t="shared" si="65"/>
        <v>4963</v>
      </c>
      <c r="L97" s="302">
        <f t="shared" si="66"/>
        <v>1.3024375380865325</v>
      </c>
      <c r="M97" s="306">
        <v>17630</v>
      </c>
      <c r="N97" s="297">
        <f t="shared" si="67"/>
        <v>3743</v>
      </c>
      <c r="O97" s="311">
        <f t="shared" si="68"/>
        <v>1.2123085649461145</v>
      </c>
      <c r="Q97" s="292">
        <v>91</v>
      </c>
      <c r="R97" s="289">
        <f t="shared" si="57"/>
        <v>19430</v>
      </c>
      <c r="S97" s="289">
        <f t="shared" si="69"/>
        <v>21373</v>
      </c>
      <c r="T97" s="297">
        <v>16420</v>
      </c>
      <c r="U97" s="297">
        <f t="shared" si="70"/>
        <v>4953</v>
      </c>
      <c r="V97" s="302">
        <f t="shared" si="71"/>
        <v>1.3016443361753958</v>
      </c>
      <c r="W97" s="306">
        <v>17640</v>
      </c>
      <c r="X97" s="297">
        <f t="shared" si="72"/>
        <v>3733</v>
      </c>
      <c r="Y97" s="311">
        <f t="shared" si="73"/>
        <v>1.2116213151927437</v>
      </c>
      <c r="AA97" s="292">
        <v>91</v>
      </c>
      <c r="AB97" s="289">
        <f t="shared" si="58"/>
        <v>20130</v>
      </c>
      <c r="AC97" s="289">
        <f t="shared" si="74"/>
        <v>22143</v>
      </c>
      <c r="AD97" s="297">
        <v>17320</v>
      </c>
      <c r="AE97" s="297">
        <f t="shared" si="75"/>
        <v>4823</v>
      </c>
      <c r="AF97" s="302">
        <f t="shared" si="76"/>
        <v>1.2784642032332563</v>
      </c>
      <c r="AG97" s="306">
        <v>18540</v>
      </c>
      <c r="AH97" s="297">
        <f t="shared" si="77"/>
        <v>3603</v>
      </c>
      <c r="AI97" s="311">
        <f t="shared" si="78"/>
        <v>1.194336569579288</v>
      </c>
      <c r="AK97" s="292">
        <v>91</v>
      </c>
      <c r="AL97" s="289">
        <f t="shared" si="59"/>
        <v>20630</v>
      </c>
      <c r="AM97" s="289">
        <f t="shared" si="79"/>
        <v>22693.000000000004</v>
      </c>
      <c r="AN97" s="297">
        <v>17360</v>
      </c>
      <c r="AO97" s="297">
        <f t="shared" si="80"/>
        <v>5333.0000000000036</v>
      </c>
      <c r="AP97" s="302">
        <f t="shared" si="81"/>
        <v>1.3072004608294934</v>
      </c>
      <c r="AQ97" s="306">
        <v>18590</v>
      </c>
      <c r="AR97" s="297">
        <f t="shared" si="82"/>
        <v>4103.0000000000036</v>
      </c>
      <c r="AS97" s="311">
        <f t="shared" si="83"/>
        <v>1.2207100591715978</v>
      </c>
      <c r="AU97" s="292">
        <v>91</v>
      </c>
      <c r="AV97" s="289">
        <f t="shared" si="60"/>
        <v>21130</v>
      </c>
      <c r="AW97" s="289">
        <f t="shared" si="84"/>
        <v>23243.000000000004</v>
      </c>
      <c r="AX97" s="297">
        <v>17390</v>
      </c>
      <c r="AY97" s="297">
        <f t="shared" si="85"/>
        <v>5853.0000000000036</v>
      </c>
      <c r="AZ97" s="302">
        <f t="shared" si="86"/>
        <v>1.3365727429557219</v>
      </c>
      <c r="BA97" s="306">
        <v>18610</v>
      </c>
      <c r="BB97" s="297">
        <f t="shared" si="87"/>
        <v>4633.0000000000036</v>
      </c>
      <c r="BC97" s="311">
        <f t="shared" si="88"/>
        <v>1.2489521762493285</v>
      </c>
      <c r="BE97" s="292">
        <v>91</v>
      </c>
      <c r="BF97" s="289">
        <f t="shared" si="61"/>
        <v>21630</v>
      </c>
      <c r="BG97" s="289">
        <f t="shared" si="89"/>
        <v>23793.000000000004</v>
      </c>
      <c r="BH97" s="297">
        <v>17530</v>
      </c>
      <c r="BI97" s="297">
        <f t="shared" si="90"/>
        <v>6263.0000000000036</v>
      </c>
      <c r="BJ97" s="302">
        <f t="shared" si="91"/>
        <v>1.3572732458642329</v>
      </c>
      <c r="BK97" s="306">
        <v>18750</v>
      </c>
      <c r="BL97" s="297">
        <f t="shared" si="92"/>
        <v>5043.0000000000036</v>
      </c>
      <c r="BM97" s="311">
        <f t="shared" si="93"/>
        <v>1.2689600000000001</v>
      </c>
      <c r="BO97" s="292">
        <v>91</v>
      </c>
      <c r="BP97" s="289">
        <f t="shared" si="62"/>
        <v>22630</v>
      </c>
      <c r="BQ97" s="289">
        <f t="shared" si="94"/>
        <v>24893.000000000004</v>
      </c>
      <c r="BR97" s="297">
        <v>17910</v>
      </c>
      <c r="BS97" s="297">
        <f t="shared" si="95"/>
        <v>6983.0000000000036</v>
      </c>
      <c r="BT97" s="302">
        <f t="shared" si="96"/>
        <v>1.3898939140145172</v>
      </c>
      <c r="BU97" s="306">
        <v>19140</v>
      </c>
      <c r="BV97" s="297">
        <f t="shared" si="97"/>
        <v>5753.0000000000036</v>
      </c>
      <c r="BW97" s="311">
        <f t="shared" si="98"/>
        <v>1.3005747126436784</v>
      </c>
      <c r="BY97" s="292">
        <v>91</v>
      </c>
      <c r="BZ97" s="289">
        <f t="shared" si="63"/>
        <v>23630</v>
      </c>
      <c r="CA97" s="289">
        <f t="shared" si="99"/>
        <v>25993.000000000004</v>
      </c>
      <c r="CB97" s="297">
        <v>18150</v>
      </c>
      <c r="CC97" s="297">
        <f t="shared" si="100"/>
        <v>7843.0000000000036</v>
      </c>
      <c r="CD97" s="302">
        <f t="shared" si="101"/>
        <v>1.4321212121212124</v>
      </c>
      <c r="CE97" s="306">
        <v>19370</v>
      </c>
      <c r="CF97" s="297">
        <f t="shared" si="102"/>
        <v>6623.0000000000036</v>
      </c>
      <c r="CG97" s="311">
        <f t="shared" si="103"/>
        <v>1.341920495611771</v>
      </c>
    </row>
    <row r="98" spans="5:85">
      <c r="E98" s="289">
        <f>計算票!G99</f>
        <v>20200</v>
      </c>
      <c r="G98" s="292">
        <v>92</v>
      </c>
      <c r="H98" s="289">
        <f t="shared" si="56"/>
        <v>19660</v>
      </c>
      <c r="I98" s="289">
        <f t="shared" si="64"/>
        <v>21626</v>
      </c>
      <c r="J98" s="297">
        <v>16590</v>
      </c>
      <c r="K98" s="297">
        <f t="shared" si="65"/>
        <v>5036</v>
      </c>
      <c r="L98" s="302">
        <f t="shared" si="66"/>
        <v>1.3035563592525619</v>
      </c>
      <c r="M98" s="306">
        <v>17830</v>
      </c>
      <c r="N98" s="297">
        <f t="shared" si="67"/>
        <v>3796</v>
      </c>
      <c r="O98" s="311">
        <f t="shared" si="68"/>
        <v>1.212899607403253</v>
      </c>
      <c r="Q98" s="292">
        <v>92</v>
      </c>
      <c r="R98" s="289">
        <f t="shared" si="57"/>
        <v>19660</v>
      </c>
      <c r="S98" s="289">
        <f t="shared" si="69"/>
        <v>21626</v>
      </c>
      <c r="T98" s="297">
        <v>16610</v>
      </c>
      <c r="U98" s="297">
        <f t="shared" si="70"/>
        <v>5016</v>
      </c>
      <c r="V98" s="302">
        <f t="shared" si="71"/>
        <v>1.3019867549668873</v>
      </c>
      <c r="W98" s="306">
        <v>17840</v>
      </c>
      <c r="X98" s="297">
        <f t="shared" si="72"/>
        <v>3786</v>
      </c>
      <c r="Y98" s="311">
        <f t="shared" si="73"/>
        <v>1.212219730941704</v>
      </c>
      <c r="AA98" s="292">
        <v>92</v>
      </c>
      <c r="AB98" s="289">
        <f t="shared" si="58"/>
        <v>20360</v>
      </c>
      <c r="AC98" s="289">
        <f t="shared" si="74"/>
        <v>22396</v>
      </c>
      <c r="AD98" s="297">
        <v>17520</v>
      </c>
      <c r="AE98" s="297">
        <f t="shared" si="75"/>
        <v>4876</v>
      </c>
      <c r="AF98" s="302">
        <f t="shared" si="76"/>
        <v>1.2783105022831049</v>
      </c>
      <c r="AG98" s="306">
        <v>18750</v>
      </c>
      <c r="AH98" s="297">
        <f t="shared" si="77"/>
        <v>3646</v>
      </c>
      <c r="AI98" s="311">
        <f t="shared" si="78"/>
        <v>1.1944533333333334</v>
      </c>
      <c r="AK98" s="292">
        <v>92</v>
      </c>
      <c r="AL98" s="289">
        <f t="shared" si="59"/>
        <v>20860</v>
      </c>
      <c r="AM98" s="289">
        <f t="shared" si="79"/>
        <v>22946.000000000004</v>
      </c>
      <c r="AN98" s="297">
        <v>17560</v>
      </c>
      <c r="AO98" s="297">
        <f t="shared" si="80"/>
        <v>5386.0000000000036</v>
      </c>
      <c r="AP98" s="302">
        <f t="shared" si="81"/>
        <v>1.306719817767654</v>
      </c>
      <c r="AQ98" s="306">
        <v>18790</v>
      </c>
      <c r="AR98" s="297">
        <f t="shared" si="82"/>
        <v>4156.0000000000036</v>
      </c>
      <c r="AS98" s="311">
        <f t="shared" si="83"/>
        <v>1.2211814795103781</v>
      </c>
      <c r="AU98" s="292">
        <v>92</v>
      </c>
      <c r="AV98" s="289">
        <f t="shared" si="60"/>
        <v>21360</v>
      </c>
      <c r="AW98" s="289">
        <f t="shared" si="84"/>
        <v>23496.000000000004</v>
      </c>
      <c r="AX98" s="297">
        <v>17580</v>
      </c>
      <c r="AY98" s="297">
        <f t="shared" si="85"/>
        <v>5916.0000000000036</v>
      </c>
      <c r="AZ98" s="302">
        <f t="shared" si="86"/>
        <v>1.3365187713310582</v>
      </c>
      <c r="BA98" s="306">
        <v>18820</v>
      </c>
      <c r="BB98" s="297">
        <f t="shared" si="87"/>
        <v>4676.0000000000036</v>
      </c>
      <c r="BC98" s="311">
        <f t="shared" si="88"/>
        <v>1.24845908607864</v>
      </c>
      <c r="BE98" s="292">
        <v>92</v>
      </c>
      <c r="BF98" s="289">
        <f t="shared" si="61"/>
        <v>21860</v>
      </c>
      <c r="BG98" s="289">
        <f t="shared" si="89"/>
        <v>24046.000000000004</v>
      </c>
      <c r="BH98" s="297">
        <v>17730</v>
      </c>
      <c r="BI98" s="297">
        <f t="shared" si="90"/>
        <v>6316.0000000000036</v>
      </c>
      <c r="BJ98" s="302">
        <f t="shared" si="91"/>
        <v>1.3562323745064864</v>
      </c>
      <c r="BK98" s="306">
        <v>18960</v>
      </c>
      <c r="BL98" s="297">
        <f t="shared" si="92"/>
        <v>5086.0000000000036</v>
      </c>
      <c r="BM98" s="311">
        <f t="shared" si="93"/>
        <v>1.2682489451476795</v>
      </c>
      <c r="BO98" s="292">
        <v>92</v>
      </c>
      <c r="BP98" s="289">
        <f t="shared" si="62"/>
        <v>22860</v>
      </c>
      <c r="BQ98" s="289">
        <f t="shared" si="94"/>
        <v>25146.000000000004</v>
      </c>
      <c r="BR98" s="297">
        <v>18110</v>
      </c>
      <c r="BS98" s="297">
        <f t="shared" si="95"/>
        <v>7036.0000000000036</v>
      </c>
      <c r="BT98" s="302">
        <f t="shared" si="96"/>
        <v>1.3885146327995586</v>
      </c>
      <c r="BU98" s="306">
        <v>19340</v>
      </c>
      <c r="BV98" s="297">
        <f t="shared" si="97"/>
        <v>5806.0000000000036</v>
      </c>
      <c r="BW98" s="311">
        <f t="shared" si="98"/>
        <v>1.3002068252326786</v>
      </c>
      <c r="BY98" s="292">
        <v>92</v>
      </c>
      <c r="BZ98" s="289">
        <f t="shared" si="63"/>
        <v>23860</v>
      </c>
      <c r="CA98" s="289">
        <f t="shared" si="99"/>
        <v>26246.000000000004</v>
      </c>
      <c r="CB98" s="297">
        <v>18340</v>
      </c>
      <c r="CC98" s="297">
        <f t="shared" si="100"/>
        <v>7906.0000000000036</v>
      </c>
      <c r="CD98" s="302">
        <f t="shared" si="101"/>
        <v>1.4310796074154855</v>
      </c>
      <c r="CE98" s="306">
        <v>19580</v>
      </c>
      <c r="CF98" s="297">
        <f t="shared" si="102"/>
        <v>6666.0000000000036</v>
      </c>
      <c r="CG98" s="311">
        <f t="shared" si="103"/>
        <v>1.3404494382022474</v>
      </c>
    </row>
    <row r="99" spans="5:85">
      <c r="E99" s="289">
        <f>計算票!G100</f>
        <v>20430</v>
      </c>
      <c r="G99" s="292">
        <v>93</v>
      </c>
      <c r="H99" s="289">
        <f t="shared" si="56"/>
        <v>19890</v>
      </c>
      <c r="I99" s="289">
        <f t="shared" si="64"/>
        <v>21879</v>
      </c>
      <c r="J99" s="297">
        <v>16780</v>
      </c>
      <c r="K99" s="297">
        <f t="shared" si="65"/>
        <v>5099</v>
      </c>
      <c r="L99" s="302">
        <f t="shared" si="66"/>
        <v>1.3038736591179976</v>
      </c>
      <c r="M99" s="306">
        <v>18020</v>
      </c>
      <c r="N99" s="297">
        <f t="shared" si="67"/>
        <v>3859</v>
      </c>
      <c r="O99" s="311">
        <f t="shared" si="68"/>
        <v>1.2141509433962263</v>
      </c>
      <c r="Q99" s="292">
        <v>93</v>
      </c>
      <c r="R99" s="289">
        <f t="shared" si="57"/>
        <v>19890</v>
      </c>
      <c r="S99" s="289">
        <f t="shared" si="69"/>
        <v>21879</v>
      </c>
      <c r="T99" s="297">
        <v>16790</v>
      </c>
      <c r="U99" s="297">
        <f t="shared" si="70"/>
        <v>5089</v>
      </c>
      <c r="V99" s="302">
        <f t="shared" si="71"/>
        <v>1.3030970815961882</v>
      </c>
      <c r="W99" s="306">
        <v>18040</v>
      </c>
      <c r="X99" s="297">
        <f t="shared" si="72"/>
        <v>3839</v>
      </c>
      <c r="Y99" s="311">
        <f t="shared" si="73"/>
        <v>1.2128048780487806</v>
      </c>
      <c r="AA99" s="292">
        <v>93</v>
      </c>
      <c r="AB99" s="289">
        <f t="shared" si="58"/>
        <v>20590</v>
      </c>
      <c r="AC99" s="289">
        <f t="shared" si="74"/>
        <v>22649.000000000004</v>
      </c>
      <c r="AD99" s="297">
        <v>17720</v>
      </c>
      <c r="AE99" s="297">
        <f t="shared" si="75"/>
        <v>4929.0000000000036</v>
      </c>
      <c r="AF99" s="302">
        <f t="shared" si="76"/>
        <v>1.2781602708803614</v>
      </c>
      <c r="AG99" s="306">
        <v>18960</v>
      </c>
      <c r="AH99" s="297">
        <f t="shared" si="77"/>
        <v>3689.0000000000036</v>
      </c>
      <c r="AI99" s="311">
        <f t="shared" si="78"/>
        <v>1.1945675105485234</v>
      </c>
      <c r="AK99" s="292">
        <v>93</v>
      </c>
      <c r="AL99" s="289">
        <f t="shared" si="59"/>
        <v>21090</v>
      </c>
      <c r="AM99" s="289">
        <f t="shared" si="79"/>
        <v>23199.000000000004</v>
      </c>
      <c r="AN99" s="297">
        <v>17760</v>
      </c>
      <c r="AO99" s="297">
        <f t="shared" si="80"/>
        <v>5439.0000000000036</v>
      </c>
      <c r="AP99" s="302">
        <f t="shared" si="81"/>
        <v>1.3062500000000001</v>
      </c>
      <c r="AQ99" s="306">
        <v>19000</v>
      </c>
      <c r="AR99" s="297">
        <f t="shared" si="82"/>
        <v>4199.0000000000036</v>
      </c>
      <c r="AS99" s="311">
        <f t="shared" si="83"/>
        <v>1.2210000000000001</v>
      </c>
      <c r="AU99" s="292">
        <v>93</v>
      </c>
      <c r="AV99" s="289">
        <f t="shared" si="60"/>
        <v>21590</v>
      </c>
      <c r="AW99" s="289">
        <f t="shared" si="84"/>
        <v>23749.000000000004</v>
      </c>
      <c r="AX99" s="297">
        <v>17780</v>
      </c>
      <c r="AY99" s="297">
        <f t="shared" si="85"/>
        <v>5969.0000000000036</v>
      </c>
      <c r="AZ99" s="302">
        <f t="shared" si="86"/>
        <v>1.3357142857142859</v>
      </c>
      <c r="BA99" s="306">
        <v>19030</v>
      </c>
      <c r="BB99" s="297">
        <f t="shared" si="87"/>
        <v>4719.0000000000036</v>
      </c>
      <c r="BC99" s="311">
        <f t="shared" si="88"/>
        <v>1.247976878612717</v>
      </c>
      <c r="BE99" s="292">
        <v>93</v>
      </c>
      <c r="BF99" s="289">
        <f t="shared" si="61"/>
        <v>22090</v>
      </c>
      <c r="BG99" s="289">
        <f t="shared" si="89"/>
        <v>24299.000000000004</v>
      </c>
      <c r="BH99" s="297">
        <v>17930</v>
      </c>
      <c r="BI99" s="297">
        <f t="shared" si="90"/>
        <v>6369.0000000000036</v>
      </c>
      <c r="BJ99" s="302">
        <f t="shared" si="91"/>
        <v>1.3552147239263805</v>
      </c>
      <c r="BK99" s="306">
        <v>19170</v>
      </c>
      <c r="BL99" s="297">
        <f t="shared" si="92"/>
        <v>5129.0000000000036</v>
      </c>
      <c r="BM99" s="311">
        <f t="shared" si="93"/>
        <v>1.2675534689619199</v>
      </c>
      <c r="BO99" s="292">
        <v>93</v>
      </c>
      <c r="BP99" s="289">
        <f t="shared" si="62"/>
        <v>23090</v>
      </c>
      <c r="BQ99" s="289">
        <f t="shared" si="94"/>
        <v>25399.000000000004</v>
      </c>
      <c r="BR99" s="297">
        <v>18310</v>
      </c>
      <c r="BS99" s="297">
        <f t="shared" si="95"/>
        <v>7089.0000000000036</v>
      </c>
      <c r="BT99" s="302">
        <f t="shared" si="96"/>
        <v>1.3871654833424361</v>
      </c>
      <c r="BU99" s="306">
        <v>19550</v>
      </c>
      <c r="BV99" s="297">
        <f t="shared" si="97"/>
        <v>5849.0000000000036</v>
      </c>
      <c r="BW99" s="311">
        <f t="shared" si="98"/>
        <v>1.2991815856777496</v>
      </c>
      <c r="BY99" s="292">
        <v>93</v>
      </c>
      <c r="BZ99" s="289">
        <f t="shared" si="63"/>
        <v>24090</v>
      </c>
      <c r="CA99" s="289">
        <f t="shared" si="99"/>
        <v>26499.000000000004</v>
      </c>
      <c r="CB99" s="297">
        <v>18540</v>
      </c>
      <c r="CC99" s="297">
        <f t="shared" si="100"/>
        <v>7959.0000000000036</v>
      </c>
      <c r="CD99" s="302">
        <f t="shared" si="101"/>
        <v>1.4292880258899678</v>
      </c>
      <c r="CE99" s="306">
        <v>19780</v>
      </c>
      <c r="CF99" s="297">
        <f t="shared" si="102"/>
        <v>6719.0000000000036</v>
      </c>
      <c r="CG99" s="311">
        <f t="shared" si="103"/>
        <v>1.339686552072801</v>
      </c>
    </row>
    <row r="100" spans="5:85">
      <c r="E100" s="289">
        <f>計算票!G101</f>
        <v>20660</v>
      </c>
      <c r="G100" s="292">
        <v>94</v>
      </c>
      <c r="H100" s="289">
        <f t="shared" si="56"/>
        <v>20120</v>
      </c>
      <c r="I100" s="289">
        <f t="shared" si="64"/>
        <v>22132</v>
      </c>
      <c r="J100" s="297">
        <v>16970</v>
      </c>
      <c r="K100" s="297">
        <f t="shared" si="65"/>
        <v>5162</v>
      </c>
      <c r="L100" s="302">
        <f t="shared" si="66"/>
        <v>1.3041838538597526</v>
      </c>
      <c r="M100" s="306">
        <v>18220</v>
      </c>
      <c r="N100" s="297">
        <f t="shared" si="67"/>
        <v>3912</v>
      </c>
      <c r="O100" s="311">
        <f t="shared" si="68"/>
        <v>1.214709110867179</v>
      </c>
      <c r="Q100" s="292">
        <v>94</v>
      </c>
      <c r="R100" s="289">
        <f t="shared" si="57"/>
        <v>20120</v>
      </c>
      <c r="S100" s="289">
        <f t="shared" si="69"/>
        <v>22132</v>
      </c>
      <c r="T100" s="297">
        <v>16980</v>
      </c>
      <c r="U100" s="297">
        <f t="shared" si="70"/>
        <v>5152</v>
      </c>
      <c r="V100" s="302">
        <f t="shared" si="71"/>
        <v>1.3034157832744404</v>
      </c>
      <c r="W100" s="306">
        <v>18230</v>
      </c>
      <c r="X100" s="297">
        <f t="shared" si="72"/>
        <v>3902</v>
      </c>
      <c r="Y100" s="311">
        <f t="shared" si="73"/>
        <v>1.214042786615469</v>
      </c>
      <c r="AA100" s="292">
        <v>94</v>
      </c>
      <c r="AB100" s="289">
        <f t="shared" si="58"/>
        <v>20820</v>
      </c>
      <c r="AC100" s="289">
        <f t="shared" si="74"/>
        <v>22902.000000000004</v>
      </c>
      <c r="AD100" s="297">
        <v>17910</v>
      </c>
      <c r="AE100" s="297">
        <f t="shared" si="75"/>
        <v>4992.0000000000036</v>
      </c>
      <c r="AF100" s="302">
        <f t="shared" si="76"/>
        <v>1.2787269681742046</v>
      </c>
      <c r="AG100" s="306">
        <v>19170</v>
      </c>
      <c r="AH100" s="297">
        <f t="shared" si="77"/>
        <v>3732.0000000000036</v>
      </c>
      <c r="AI100" s="311">
        <f t="shared" si="78"/>
        <v>1.1946791862284822</v>
      </c>
      <c r="AK100" s="292">
        <v>94</v>
      </c>
      <c r="AL100" s="289">
        <f t="shared" si="59"/>
        <v>21320</v>
      </c>
      <c r="AM100" s="289">
        <f t="shared" si="79"/>
        <v>23452.000000000004</v>
      </c>
      <c r="AN100" s="297">
        <v>17960</v>
      </c>
      <c r="AO100" s="297">
        <f t="shared" si="80"/>
        <v>5492.0000000000036</v>
      </c>
      <c r="AP100" s="302">
        <f t="shared" si="81"/>
        <v>1.305790645879733</v>
      </c>
      <c r="AQ100" s="306">
        <v>19210</v>
      </c>
      <c r="AR100" s="297">
        <f t="shared" si="82"/>
        <v>4242.0000000000036</v>
      </c>
      <c r="AS100" s="311">
        <f t="shared" si="83"/>
        <v>1.2208224882873506</v>
      </c>
      <c r="AU100" s="292">
        <v>94</v>
      </c>
      <c r="AV100" s="289">
        <f t="shared" si="60"/>
        <v>21820</v>
      </c>
      <c r="AW100" s="289">
        <f t="shared" si="84"/>
        <v>24002.000000000004</v>
      </c>
      <c r="AX100" s="297">
        <v>17980</v>
      </c>
      <c r="AY100" s="297">
        <f t="shared" si="85"/>
        <v>6022.0000000000036</v>
      </c>
      <c r="AZ100" s="302">
        <f t="shared" si="86"/>
        <v>1.334927697441602</v>
      </c>
      <c r="BA100" s="306">
        <v>19230</v>
      </c>
      <c r="BB100" s="297">
        <f t="shared" si="87"/>
        <v>4772.0000000000036</v>
      </c>
      <c r="BC100" s="311">
        <f t="shared" si="88"/>
        <v>1.2481539261570465</v>
      </c>
      <c r="BE100" s="292">
        <v>94</v>
      </c>
      <c r="BF100" s="289">
        <f t="shared" si="61"/>
        <v>22320</v>
      </c>
      <c r="BG100" s="289">
        <f t="shared" si="89"/>
        <v>24552.000000000004</v>
      </c>
      <c r="BH100" s="297">
        <v>18120</v>
      </c>
      <c r="BI100" s="297">
        <f t="shared" si="90"/>
        <v>6432.0000000000036</v>
      </c>
      <c r="BJ100" s="302">
        <f t="shared" si="91"/>
        <v>1.3549668874172187</v>
      </c>
      <c r="BK100" s="306">
        <v>19380</v>
      </c>
      <c r="BL100" s="297">
        <f t="shared" si="92"/>
        <v>5172.0000000000036</v>
      </c>
      <c r="BM100" s="311">
        <f t="shared" si="93"/>
        <v>1.26687306501548</v>
      </c>
      <c r="BO100" s="292">
        <v>94</v>
      </c>
      <c r="BP100" s="289">
        <f t="shared" si="62"/>
        <v>23320</v>
      </c>
      <c r="BQ100" s="289">
        <f t="shared" si="94"/>
        <v>25652.000000000004</v>
      </c>
      <c r="BR100" s="297">
        <v>18510</v>
      </c>
      <c r="BS100" s="297">
        <f t="shared" si="95"/>
        <v>7142.0000000000036</v>
      </c>
      <c r="BT100" s="302">
        <f t="shared" si="96"/>
        <v>1.3858454889249057</v>
      </c>
      <c r="BU100" s="306">
        <v>19760</v>
      </c>
      <c r="BV100" s="297">
        <f t="shared" si="97"/>
        <v>5892.0000000000036</v>
      </c>
      <c r="BW100" s="311">
        <f t="shared" si="98"/>
        <v>1.298178137651822</v>
      </c>
      <c r="BY100" s="292">
        <v>94</v>
      </c>
      <c r="BZ100" s="289">
        <f t="shared" si="63"/>
        <v>24320</v>
      </c>
      <c r="CA100" s="289">
        <f t="shared" si="99"/>
        <v>26752.000000000004</v>
      </c>
      <c r="CB100" s="297">
        <v>18740</v>
      </c>
      <c r="CC100" s="297">
        <f t="shared" si="100"/>
        <v>8012.0000000000036</v>
      </c>
      <c r="CD100" s="302">
        <f t="shared" si="101"/>
        <v>1.4275346851654218</v>
      </c>
      <c r="CE100" s="306">
        <v>19990</v>
      </c>
      <c r="CF100" s="297">
        <f t="shared" si="102"/>
        <v>6762.0000000000036</v>
      </c>
      <c r="CG100" s="311">
        <f t="shared" si="103"/>
        <v>1.3382691345672839</v>
      </c>
    </row>
    <row r="101" spans="5:85">
      <c r="E101" s="289">
        <f>計算票!G102</f>
        <v>20900</v>
      </c>
      <c r="G101" s="292">
        <v>95</v>
      </c>
      <c r="H101" s="289">
        <f t="shared" si="56"/>
        <v>20350</v>
      </c>
      <c r="I101" s="289">
        <f t="shared" si="64"/>
        <v>22385</v>
      </c>
      <c r="J101" s="297">
        <v>17160</v>
      </c>
      <c r="K101" s="297">
        <f t="shared" si="65"/>
        <v>5225</v>
      </c>
      <c r="L101" s="302">
        <f t="shared" si="66"/>
        <v>1.3044871794871795</v>
      </c>
      <c r="M101" s="306">
        <v>18420</v>
      </c>
      <c r="N101" s="297">
        <f t="shared" si="67"/>
        <v>3965</v>
      </c>
      <c r="O101" s="311">
        <f t="shared" si="68"/>
        <v>1.2152551574375678</v>
      </c>
      <c r="Q101" s="292">
        <v>95</v>
      </c>
      <c r="R101" s="289">
        <f t="shared" si="57"/>
        <v>20350</v>
      </c>
      <c r="S101" s="289">
        <f t="shared" si="69"/>
        <v>22385</v>
      </c>
      <c r="T101" s="297">
        <v>17170</v>
      </c>
      <c r="U101" s="297">
        <f t="shared" si="70"/>
        <v>5215</v>
      </c>
      <c r="V101" s="302">
        <f t="shared" si="71"/>
        <v>1.303727431566686</v>
      </c>
      <c r="W101" s="306">
        <v>18430</v>
      </c>
      <c r="X101" s="297">
        <f t="shared" si="72"/>
        <v>3955</v>
      </c>
      <c r="Y101" s="311">
        <f t="shared" si="73"/>
        <v>1.2145957677699404</v>
      </c>
      <c r="AA101" s="292">
        <v>95</v>
      </c>
      <c r="AB101" s="289">
        <f t="shared" si="58"/>
        <v>21050</v>
      </c>
      <c r="AC101" s="289">
        <f t="shared" si="74"/>
        <v>23155.000000000004</v>
      </c>
      <c r="AD101" s="297">
        <v>18110</v>
      </c>
      <c r="AE101" s="297">
        <f t="shared" si="75"/>
        <v>5045.0000000000036</v>
      </c>
      <c r="AF101" s="302">
        <f t="shared" si="76"/>
        <v>1.2785753727222531</v>
      </c>
      <c r="AG101" s="306">
        <v>19380</v>
      </c>
      <c r="AH101" s="297">
        <f t="shared" si="77"/>
        <v>3775.0000000000036</v>
      </c>
      <c r="AI101" s="311">
        <f t="shared" si="78"/>
        <v>1.1947884416924666</v>
      </c>
      <c r="AK101" s="292">
        <v>95</v>
      </c>
      <c r="AL101" s="289">
        <f t="shared" si="59"/>
        <v>21550</v>
      </c>
      <c r="AM101" s="289">
        <f t="shared" si="79"/>
        <v>23705.000000000004</v>
      </c>
      <c r="AN101" s="297">
        <v>18160</v>
      </c>
      <c r="AO101" s="297">
        <f t="shared" si="80"/>
        <v>5545.0000000000036</v>
      </c>
      <c r="AP101" s="302">
        <f t="shared" si="81"/>
        <v>1.3053414096916303</v>
      </c>
      <c r="AQ101" s="306">
        <v>19420</v>
      </c>
      <c r="AR101" s="297">
        <f t="shared" si="82"/>
        <v>4285.0000000000036</v>
      </c>
      <c r="AS101" s="311">
        <f t="shared" si="83"/>
        <v>1.2206488156539652</v>
      </c>
      <c r="AU101" s="292">
        <v>95</v>
      </c>
      <c r="AV101" s="289">
        <f t="shared" si="60"/>
        <v>22050</v>
      </c>
      <c r="AW101" s="289">
        <f t="shared" si="84"/>
        <v>24255.000000000004</v>
      </c>
      <c r="AX101" s="297">
        <v>18180</v>
      </c>
      <c r="AY101" s="297">
        <f t="shared" si="85"/>
        <v>6075.0000000000036</v>
      </c>
      <c r="AZ101" s="302">
        <f t="shared" si="86"/>
        <v>1.3341584158415845</v>
      </c>
      <c r="BA101" s="306">
        <v>19440</v>
      </c>
      <c r="BB101" s="297">
        <f t="shared" si="87"/>
        <v>4815.0000000000036</v>
      </c>
      <c r="BC101" s="311">
        <f t="shared" si="88"/>
        <v>1.2476851851851853</v>
      </c>
      <c r="BE101" s="292">
        <v>95</v>
      </c>
      <c r="BF101" s="289">
        <f t="shared" si="61"/>
        <v>22550</v>
      </c>
      <c r="BG101" s="289">
        <f t="shared" si="89"/>
        <v>24805.000000000004</v>
      </c>
      <c r="BH101" s="297">
        <v>18320</v>
      </c>
      <c r="BI101" s="297">
        <f t="shared" si="90"/>
        <v>6485.0000000000036</v>
      </c>
      <c r="BJ101" s="302">
        <f t="shared" si="91"/>
        <v>1.3539847161572054</v>
      </c>
      <c r="BK101" s="306">
        <v>19590</v>
      </c>
      <c r="BL101" s="297">
        <f t="shared" si="92"/>
        <v>5215.0000000000036</v>
      </c>
      <c r="BM101" s="311">
        <f t="shared" si="93"/>
        <v>1.2662072485962228</v>
      </c>
      <c r="BO101" s="292">
        <v>95</v>
      </c>
      <c r="BP101" s="289">
        <f t="shared" si="62"/>
        <v>23550</v>
      </c>
      <c r="BQ101" s="289">
        <f t="shared" si="94"/>
        <v>25905.000000000004</v>
      </c>
      <c r="BR101" s="297">
        <v>18710</v>
      </c>
      <c r="BS101" s="297">
        <f t="shared" si="95"/>
        <v>7195.0000000000036</v>
      </c>
      <c r="BT101" s="302">
        <f t="shared" si="96"/>
        <v>1.384553714591128</v>
      </c>
      <c r="BU101" s="306">
        <v>19970</v>
      </c>
      <c r="BV101" s="297">
        <f t="shared" si="97"/>
        <v>5935.0000000000036</v>
      </c>
      <c r="BW101" s="311">
        <f t="shared" si="98"/>
        <v>1.2971957936905361</v>
      </c>
      <c r="BY101" s="292">
        <v>95</v>
      </c>
      <c r="BZ101" s="289">
        <f t="shared" si="63"/>
        <v>24550</v>
      </c>
      <c r="CA101" s="289">
        <f t="shared" si="99"/>
        <v>27005.000000000004</v>
      </c>
      <c r="CB101" s="297">
        <v>18940</v>
      </c>
      <c r="CC101" s="297">
        <f t="shared" si="100"/>
        <v>8065.0000000000036</v>
      </c>
      <c r="CD101" s="302">
        <f t="shared" si="101"/>
        <v>1.4258183738120382</v>
      </c>
      <c r="CE101" s="306">
        <v>20200</v>
      </c>
      <c r="CF101" s="297">
        <f t="shared" si="102"/>
        <v>6805.0000000000036</v>
      </c>
      <c r="CG101" s="311">
        <f t="shared" si="103"/>
        <v>1.3368811881188121</v>
      </c>
    </row>
    <row r="102" spans="5:85">
      <c r="E102" s="289">
        <f>計算票!G103</f>
        <v>21130</v>
      </c>
      <c r="G102" s="292">
        <v>96</v>
      </c>
      <c r="H102" s="289">
        <f t="shared" si="56"/>
        <v>20580</v>
      </c>
      <c r="I102" s="289">
        <f t="shared" si="64"/>
        <v>22638.000000000004</v>
      </c>
      <c r="J102" s="297">
        <v>17340</v>
      </c>
      <c r="K102" s="297">
        <f t="shared" si="65"/>
        <v>5298.0000000000036</v>
      </c>
      <c r="L102" s="302">
        <f t="shared" si="66"/>
        <v>1.3055363321799309</v>
      </c>
      <c r="M102" s="306">
        <v>18620</v>
      </c>
      <c r="N102" s="297">
        <f t="shared" si="67"/>
        <v>4018.0000000000036</v>
      </c>
      <c r="O102" s="311">
        <f t="shared" si="68"/>
        <v>1.2157894736842108</v>
      </c>
      <c r="Q102" s="292">
        <v>96</v>
      </c>
      <c r="R102" s="289">
        <f t="shared" si="57"/>
        <v>20580</v>
      </c>
      <c r="S102" s="289">
        <f t="shared" si="69"/>
        <v>22638.000000000004</v>
      </c>
      <c r="T102" s="297">
        <v>17350</v>
      </c>
      <c r="U102" s="297">
        <f t="shared" si="70"/>
        <v>5288.0000000000036</v>
      </c>
      <c r="V102" s="302">
        <f t="shared" si="71"/>
        <v>1.30478386167147</v>
      </c>
      <c r="W102" s="306">
        <v>18630</v>
      </c>
      <c r="X102" s="297">
        <f t="shared" si="72"/>
        <v>4008.0000000000036</v>
      </c>
      <c r="Y102" s="311">
        <f t="shared" si="73"/>
        <v>1.2151368760064414</v>
      </c>
      <c r="AA102" s="292">
        <v>96</v>
      </c>
      <c r="AB102" s="289">
        <f t="shared" si="58"/>
        <v>21280</v>
      </c>
      <c r="AC102" s="289">
        <f t="shared" si="74"/>
        <v>23408.000000000004</v>
      </c>
      <c r="AD102" s="297">
        <v>18310</v>
      </c>
      <c r="AE102" s="297">
        <f t="shared" si="75"/>
        <v>5098.0000000000036</v>
      </c>
      <c r="AF102" s="302">
        <f t="shared" si="76"/>
        <v>1.2784270890223923</v>
      </c>
      <c r="AG102" s="306">
        <v>19590</v>
      </c>
      <c r="AH102" s="297">
        <f t="shared" si="77"/>
        <v>3818.0000000000036</v>
      </c>
      <c r="AI102" s="311">
        <f t="shared" si="78"/>
        <v>1.1948953547728434</v>
      </c>
      <c r="AK102" s="292">
        <v>96</v>
      </c>
      <c r="AL102" s="289">
        <f t="shared" si="59"/>
        <v>21780</v>
      </c>
      <c r="AM102" s="289">
        <f t="shared" si="79"/>
        <v>23958.000000000004</v>
      </c>
      <c r="AN102" s="297">
        <v>18350</v>
      </c>
      <c r="AO102" s="297">
        <f t="shared" si="80"/>
        <v>5608.0000000000036</v>
      </c>
      <c r="AP102" s="302">
        <f t="shared" si="81"/>
        <v>1.3056130790190739</v>
      </c>
      <c r="AQ102" s="306">
        <v>19630</v>
      </c>
      <c r="AR102" s="297">
        <f t="shared" si="82"/>
        <v>4328.0000000000036</v>
      </c>
      <c r="AS102" s="311">
        <f t="shared" si="83"/>
        <v>1.2204788588894551</v>
      </c>
      <c r="AU102" s="292">
        <v>96</v>
      </c>
      <c r="AV102" s="289">
        <f t="shared" si="60"/>
        <v>22280</v>
      </c>
      <c r="AW102" s="289">
        <f t="shared" si="84"/>
        <v>24508.000000000004</v>
      </c>
      <c r="AX102" s="297">
        <v>18380</v>
      </c>
      <c r="AY102" s="297">
        <f t="shared" si="85"/>
        <v>6128.0000000000036</v>
      </c>
      <c r="AZ102" s="302">
        <f t="shared" si="86"/>
        <v>1.3334058759521221</v>
      </c>
      <c r="BA102" s="306">
        <v>19650</v>
      </c>
      <c r="BB102" s="297">
        <f t="shared" si="87"/>
        <v>4858.0000000000036</v>
      </c>
      <c r="BC102" s="311">
        <f t="shared" si="88"/>
        <v>1.2472264631043259</v>
      </c>
      <c r="BE102" s="292">
        <v>96</v>
      </c>
      <c r="BF102" s="289">
        <f t="shared" si="61"/>
        <v>22780</v>
      </c>
      <c r="BG102" s="289">
        <f t="shared" si="89"/>
        <v>25058.000000000004</v>
      </c>
      <c r="BH102" s="297">
        <v>18520</v>
      </c>
      <c r="BI102" s="297">
        <f t="shared" si="90"/>
        <v>6538.0000000000036</v>
      </c>
      <c r="BJ102" s="302">
        <f t="shared" si="91"/>
        <v>1.3530237580993523</v>
      </c>
      <c r="BK102" s="306">
        <v>19800</v>
      </c>
      <c r="BL102" s="297">
        <f t="shared" si="92"/>
        <v>5258.0000000000036</v>
      </c>
      <c r="BM102" s="311">
        <f t="shared" si="93"/>
        <v>1.2655555555555558</v>
      </c>
      <c r="BO102" s="292">
        <v>96</v>
      </c>
      <c r="BP102" s="289">
        <f t="shared" si="62"/>
        <v>23780</v>
      </c>
      <c r="BQ102" s="289">
        <f t="shared" si="94"/>
        <v>26158.000000000004</v>
      </c>
      <c r="BR102" s="297">
        <v>18900</v>
      </c>
      <c r="BS102" s="297">
        <f t="shared" si="95"/>
        <v>7258.0000000000036</v>
      </c>
      <c r="BT102" s="302">
        <f t="shared" si="96"/>
        <v>1.3840211640211642</v>
      </c>
      <c r="BU102" s="306">
        <v>20180</v>
      </c>
      <c r="BV102" s="297">
        <f t="shared" si="97"/>
        <v>5978.0000000000036</v>
      </c>
      <c r="BW102" s="311">
        <f t="shared" si="98"/>
        <v>1.2962338949454908</v>
      </c>
      <c r="BY102" s="292">
        <v>96</v>
      </c>
      <c r="BZ102" s="289">
        <f t="shared" si="63"/>
        <v>24780</v>
      </c>
      <c r="CA102" s="289">
        <f t="shared" si="99"/>
        <v>27258.000000000004</v>
      </c>
      <c r="CB102" s="297">
        <v>19140</v>
      </c>
      <c r="CC102" s="297">
        <f t="shared" si="100"/>
        <v>8118.0000000000036</v>
      </c>
      <c r="CD102" s="302">
        <f t="shared" si="101"/>
        <v>1.4241379310344831</v>
      </c>
      <c r="CE102" s="306">
        <v>20410</v>
      </c>
      <c r="CF102" s="297">
        <f t="shared" si="102"/>
        <v>6848.0000000000036</v>
      </c>
      <c r="CG102" s="311">
        <f t="shared" si="103"/>
        <v>1.3355218030377267</v>
      </c>
    </row>
    <row r="103" spans="5:85">
      <c r="E103" s="289">
        <f>計算票!G104</f>
        <v>21360</v>
      </c>
      <c r="G103" s="292">
        <v>97</v>
      </c>
      <c r="H103" s="289">
        <f t="shared" si="56"/>
        <v>20810</v>
      </c>
      <c r="I103" s="289">
        <f t="shared" si="64"/>
        <v>22891.000000000004</v>
      </c>
      <c r="J103" s="297">
        <v>17530</v>
      </c>
      <c r="K103" s="297">
        <f t="shared" si="65"/>
        <v>5361.0000000000036</v>
      </c>
      <c r="L103" s="302">
        <f t="shared" si="66"/>
        <v>1.3058185966913864</v>
      </c>
      <c r="M103" s="306">
        <v>18820</v>
      </c>
      <c r="N103" s="297">
        <f t="shared" si="67"/>
        <v>4071.0000000000036</v>
      </c>
      <c r="O103" s="311">
        <f t="shared" si="68"/>
        <v>1.2163124335812967</v>
      </c>
      <c r="Q103" s="292">
        <v>97</v>
      </c>
      <c r="R103" s="289">
        <f t="shared" si="57"/>
        <v>20810</v>
      </c>
      <c r="S103" s="289">
        <f t="shared" si="69"/>
        <v>22891.000000000004</v>
      </c>
      <c r="T103" s="297">
        <v>17540</v>
      </c>
      <c r="U103" s="297">
        <f t="shared" si="70"/>
        <v>5351.0000000000036</v>
      </c>
      <c r="V103" s="302">
        <f t="shared" si="71"/>
        <v>1.3050741163055875</v>
      </c>
      <c r="W103" s="306">
        <v>18830</v>
      </c>
      <c r="X103" s="297">
        <f t="shared" si="72"/>
        <v>4061.0000000000036</v>
      </c>
      <c r="Y103" s="311">
        <f t="shared" si="73"/>
        <v>1.2156664896441851</v>
      </c>
      <c r="AA103" s="292">
        <v>97</v>
      </c>
      <c r="AB103" s="289">
        <f t="shared" si="58"/>
        <v>21510</v>
      </c>
      <c r="AC103" s="289">
        <f t="shared" si="74"/>
        <v>23661.000000000004</v>
      </c>
      <c r="AD103" s="297">
        <v>18510</v>
      </c>
      <c r="AE103" s="297">
        <f t="shared" si="75"/>
        <v>5151.0000000000036</v>
      </c>
      <c r="AF103" s="302">
        <f t="shared" si="76"/>
        <v>1.2782820097244734</v>
      </c>
      <c r="AG103" s="306">
        <v>19800</v>
      </c>
      <c r="AH103" s="297">
        <f t="shared" si="77"/>
        <v>3861.0000000000036</v>
      </c>
      <c r="AI103" s="311">
        <f t="shared" si="78"/>
        <v>1.1950000000000003</v>
      </c>
      <c r="AK103" s="292">
        <v>97</v>
      </c>
      <c r="AL103" s="289">
        <f t="shared" si="59"/>
        <v>22010</v>
      </c>
      <c r="AM103" s="289">
        <f t="shared" si="79"/>
        <v>24211.000000000004</v>
      </c>
      <c r="AN103" s="297">
        <v>18550</v>
      </c>
      <c r="AO103" s="297">
        <f t="shared" si="80"/>
        <v>5661.0000000000036</v>
      </c>
      <c r="AP103" s="302">
        <f t="shared" si="81"/>
        <v>1.3051752021563345</v>
      </c>
      <c r="AQ103" s="306">
        <v>19840</v>
      </c>
      <c r="AR103" s="297">
        <f t="shared" si="82"/>
        <v>4371.0000000000036</v>
      </c>
      <c r="AS103" s="311">
        <f t="shared" si="83"/>
        <v>1.2203125000000001</v>
      </c>
      <c r="AU103" s="292">
        <v>97</v>
      </c>
      <c r="AV103" s="289">
        <f t="shared" si="60"/>
        <v>22510</v>
      </c>
      <c r="AW103" s="289">
        <f t="shared" si="84"/>
        <v>24761.000000000004</v>
      </c>
      <c r="AX103" s="297">
        <v>18570</v>
      </c>
      <c r="AY103" s="297">
        <f t="shared" si="85"/>
        <v>6191.0000000000036</v>
      </c>
      <c r="AZ103" s="302">
        <f t="shared" si="86"/>
        <v>1.3333871836295101</v>
      </c>
      <c r="BA103" s="306">
        <v>19860</v>
      </c>
      <c r="BB103" s="297">
        <f t="shared" si="87"/>
        <v>4901.0000000000036</v>
      </c>
      <c r="BC103" s="311">
        <f t="shared" si="88"/>
        <v>1.2467774420946629</v>
      </c>
      <c r="BE103" s="292">
        <v>97</v>
      </c>
      <c r="BF103" s="289">
        <f t="shared" si="61"/>
        <v>23010</v>
      </c>
      <c r="BG103" s="289">
        <f t="shared" si="89"/>
        <v>25311.000000000004</v>
      </c>
      <c r="BH103" s="297">
        <v>18720</v>
      </c>
      <c r="BI103" s="297">
        <f t="shared" si="90"/>
        <v>6591.0000000000036</v>
      </c>
      <c r="BJ103" s="302">
        <f t="shared" si="91"/>
        <v>1.3520833333333335</v>
      </c>
      <c r="BK103" s="306">
        <v>20000</v>
      </c>
      <c r="BL103" s="297">
        <f t="shared" si="92"/>
        <v>5311.0000000000036</v>
      </c>
      <c r="BM103" s="311">
        <f t="shared" si="93"/>
        <v>1.2655500000000002</v>
      </c>
      <c r="BO103" s="292">
        <v>97</v>
      </c>
      <c r="BP103" s="289">
        <f t="shared" si="62"/>
        <v>24010</v>
      </c>
      <c r="BQ103" s="289">
        <f t="shared" si="94"/>
        <v>26411.000000000004</v>
      </c>
      <c r="BR103" s="297">
        <v>19100</v>
      </c>
      <c r="BS103" s="297">
        <f t="shared" si="95"/>
        <v>7311.0000000000036</v>
      </c>
      <c r="BT103" s="302">
        <f t="shared" si="96"/>
        <v>1.3827748691099477</v>
      </c>
      <c r="BU103" s="306">
        <v>20390</v>
      </c>
      <c r="BV103" s="297">
        <f t="shared" si="97"/>
        <v>6021.0000000000036</v>
      </c>
      <c r="BW103" s="311">
        <f t="shared" si="98"/>
        <v>1.2952918097106427</v>
      </c>
      <c r="BY103" s="292">
        <v>97</v>
      </c>
      <c r="BZ103" s="289">
        <f t="shared" si="63"/>
        <v>25010</v>
      </c>
      <c r="CA103" s="289">
        <f t="shared" si="99"/>
        <v>27511.000000000004</v>
      </c>
      <c r="CB103" s="297">
        <v>19330</v>
      </c>
      <c r="CC103" s="297">
        <f t="shared" si="100"/>
        <v>8181.0000000000036</v>
      </c>
      <c r="CD103" s="302">
        <f t="shared" si="101"/>
        <v>1.4232281427832387</v>
      </c>
      <c r="CE103" s="306">
        <v>20620</v>
      </c>
      <c r="CF103" s="297">
        <f t="shared" si="102"/>
        <v>6891.0000000000036</v>
      </c>
      <c r="CG103" s="311">
        <f t="shared" si="103"/>
        <v>1.3341901066925317</v>
      </c>
    </row>
    <row r="104" spans="5:85">
      <c r="E104" s="289">
        <f>計算票!G105</f>
        <v>21590</v>
      </c>
      <c r="G104" s="292">
        <v>98</v>
      </c>
      <c r="H104" s="289">
        <f t="shared" si="56"/>
        <v>21040</v>
      </c>
      <c r="I104" s="289">
        <f t="shared" si="64"/>
        <v>23144.000000000004</v>
      </c>
      <c r="J104" s="297">
        <v>17720</v>
      </c>
      <c r="K104" s="297">
        <f t="shared" si="65"/>
        <v>5424.0000000000036</v>
      </c>
      <c r="L104" s="302">
        <f t="shared" si="66"/>
        <v>1.306094808126411</v>
      </c>
      <c r="M104" s="306">
        <v>19010</v>
      </c>
      <c r="N104" s="297">
        <f t="shared" si="67"/>
        <v>4134.0000000000036</v>
      </c>
      <c r="O104" s="311">
        <f t="shared" si="68"/>
        <v>1.2174644923724358</v>
      </c>
      <c r="Q104" s="292">
        <v>98</v>
      </c>
      <c r="R104" s="289">
        <f t="shared" si="57"/>
        <v>21040</v>
      </c>
      <c r="S104" s="289">
        <f t="shared" si="69"/>
        <v>23144.000000000004</v>
      </c>
      <c r="T104" s="297">
        <v>17730</v>
      </c>
      <c r="U104" s="297">
        <f t="shared" si="70"/>
        <v>5414.0000000000036</v>
      </c>
      <c r="V104" s="302">
        <f t="shared" si="71"/>
        <v>1.305358150028201</v>
      </c>
      <c r="W104" s="306">
        <v>19030</v>
      </c>
      <c r="X104" s="297">
        <f t="shared" si="72"/>
        <v>4114.0000000000036</v>
      </c>
      <c r="Y104" s="311">
        <f t="shared" si="73"/>
        <v>1.2161849710982662</v>
      </c>
      <c r="AA104" s="292">
        <v>98</v>
      </c>
      <c r="AB104" s="289">
        <f t="shared" si="58"/>
        <v>21740</v>
      </c>
      <c r="AC104" s="289">
        <f t="shared" si="74"/>
        <v>23914.000000000004</v>
      </c>
      <c r="AD104" s="297">
        <v>18710</v>
      </c>
      <c r="AE104" s="297">
        <f t="shared" si="75"/>
        <v>5204.0000000000036</v>
      </c>
      <c r="AF104" s="302">
        <f t="shared" si="76"/>
        <v>1.2781400320684129</v>
      </c>
      <c r="AG104" s="306">
        <v>20000</v>
      </c>
      <c r="AH104" s="297">
        <f t="shared" si="77"/>
        <v>3914.0000000000036</v>
      </c>
      <c r="AI104" s="311">
        <f t="shared" si="78"/>
        <v>1.1957000000000002</v>
      </c>
      <c r="AK104" s="292">
        <v>98</v>
      </c>
      <c r="AL104" s="289">
        <f t="shared" si="59"/>
        <v>22240</v>
      </c>
      <c r="AM104" s="289">
        <f t="shared" si="79"/>
        <v>24464.000000000004</v>
      </c>
      <c r="AN104" s="297">
        <v>18750</v>
      </c>
      <c r="AO104" s="297">
        <f t="shared" si="80"/>
        <v>5714.0000000000036</v>
      </c>
      <c r="AP104" s="302">
        <f t="shared" si="81"/>
        <v>1.3047466666666669</v>
      </c>
      <c r="AQ104" s="306">
        <v>20050</v>
      </c>
      <c r="AR104" s="297">
        <f t="shared" si="82"/>
        <v>4414.0000000000036</v>
      </c>
      <c r="AS104" s="311">
        <f t="shared" si="83"/>
        <v>1.2201496259351623</v>
      </c>
      <c r="AU104" s="292">
        <v>98</v>
      </c>
      <c r="AV104" s="289">
        <f t="shared" si="60"/>
        <v>22740</v>
      </c>
      <c r="AW104" s="289">
        <f t="shared" si="84"/>
        <v>25014.000000000004</v>
      </c>
      <c r="AX104" s="297">
        <v>18770</v>
      </c>
      <c r="AY104" s="297">
        <f t="shared" si="85"/>
        <v>6244.0000000000036</v>
      </c>
      <c r="AZ104" s="302">
        <f t="shared" si="86"/>
        <v>1.3326584976025575</v>
      </c>
      <c r="BA104" s="306">
        <v>20070</v>
      </c>
      <c r="BB104" s="297">
        <f t="shared" si="87"/>
        <v>4944.0000000000036</v>
      </c>
      <c r="BC104" s="311">
        <f t="shared" si="88"/>
        <v>1.2463378176382662</v>
      </c>
      <c r="BE104" s="292">
        <v>98</v>
      </c>
      <c r="BF104" s="289">
        <f t="shared" si="61"/>
        <v>23240</v>
      </c>
      <c r="BG104" s="289">
        <f t="shared" si="89"/>
        <v>25564.000000000004</v>
      </c>
      <c r="BH104" s="297">
        <v>18920</v>
      </c>
      <c r="BI104" s="297">
        <f t="shared" si="90"/>
        <v>6644.0000000000036</v>
      </c>
      <c r="BJ104" s="302">
        <f t="shared" si="91"/>
        <v>1.3511627906976746</v>
      </c>
      <c r="BK104" s="306">
        <v>20210</v>
      </c>
      <c r="BL104" s="297">
        <f t="shared" si="92"/>
        <v>5354.0000000000036</v>
      </c>
      <c r="BM104" s="311">
        <f t="shared" si="93"/>
        <v>1.2649183572488869</v>
      </c>
      <c r="BO104" s="292">
        <v>98</v>
      </c>
      <c r="BP104" s="289">
        <f t="shared" si="62"/>
        <v>24240</v>
      </c>
      <c r="BQ104" s="289">
        <f t="shared" si="94"/>
        <v>26664.000000000004</v>
      </c>
      <c r="BR104" s="297">
        <v>19300</v>
      </c>
      <c r="BS104" s="297">
        <f t="shared" si="95"/>
        <v>7364.0000000000036</v>
      </c>
      <c r="BT104" s="302">
        <f t="shared" si="96"/>
        <v>1.381554404145078</v>
      </c>
      <c r="BU104" s="306">
        <v>20600</v>
      </c>
      <c r="BV104" s="297">
        <f t="shared" si="97"/>
        <v>6064.0000000000036</v>
      </c>
      <c r="BW104" s="311">
        <f t="shared" si="98"/>
        <v>1.2943689320388352</v>
      </c>
      <c r="BY104" s="292">
        <v>98</v>
      </c>
      <c r="BZ104" s="289">
        <f t="shared" si="63"/>
        <v>25240</v>
      </c>
      <c r="CA104" s="289">
        <f t="shared" si="99"/>
        <v>27764.000000000004</v>
      </c>
      <c r="CB104" s="297">
        <v>19530</v>
      </c>
      <c r="CC104" s="297">
        <f t="shared" si="100"/>
        <v>8234.0000000000036</v>
      </c>
      <c r="CD104" s="302">
        <f t="shared" si="101"/>
        <v>1.4216077828981057</v>
      </c>
      <c r="CE104" s="306">
        <v>20830</v>
      </c>
      <c r="CF104" s="297">
        <f t="shared" si="102"/>
        <v>6934.0000000000036</v>
      </c>
      <c r="CG104" s="311">
        <f t="shared" si="103"/>
        <v>1.3328852616418629</v>
      </c>
    </row>
    <row r="105" spans="5:85">
      <c r="E105" s="289">
        <f>計算票!G106</f>
        <v>21820</v>
      </c>
      <c r="G105" s="292">
        <v>99</v>
      </c>
      <c r="H105" s="289">
        <f t="shared" si="56"/>
        <v>21270</v>
      </c>
      <c r="I105" s="289">
        <f t="shared" si="64"/>
        <v>23397.000000000004</v>
      </c>
      <c r="J105" s="297">
        <v>17900</v>
      </c>
      <c r="K105" s="297">
        <f t="shared" si="65"/>
        <v>5497.0000000000036</v>
      </c>
      <c r="L105" s="302">
        <f t="shared" si="66"/>
        <v>1.3070949720670393</v>
      </c>
      <c r="M105" s="306">
        <v>19210</v>
      </c>
      <c r="N105" s="297">
        <f t="shared" si="67"/>
        <v>4187.0000000000036</v>
      </c>
      <c r="O105" s="311">
        <f t="shared" si="68"/>
        <v>1.2179593961478399</v>
      </c>
      <c r="Q105" s="292">
        <v>99</v>
      </c>
      <c r="R105" s="289">
        <f t="shared" si="57"/>
        <v>21270</v>
      </c>
      <c r="S105" s="289">
        <f t="shared" si="69"/>
        <v>23397.000000000004</v>
      </c>
      <c r="T105" s="297">
        <v>17910</v>
      </c>
      <c r="U105" s="297">
        <f t="shared" si="70"/>
        <v>5487.0000000000036</v>
      </c>
      <c r="V105" s="302">
        <f t="shared" si="71"/>
        <v>1.3063651591289784</v>
      </c>
      <c r="W105" s="306">
        <v>19220</v>
      </c>
      <c r="X105" s="297">
        <f t="shared" si="72"/>
        <v>4177.0000000000036</v>
      </c>
      <c r="Y105" s="311">
        <f t="shared" si="73"/>
        <v>1.2173257023933404</v>
      </c>
      <c r="AA105" s="292">
        <v>99</v>
      </c>
      <c r="AB105" s="289">
        <f t="shared" si="58"/>
        <v>21970</v>
      </c>
      <c r="AC105" s="289">
        <f t="shared" si="74"/>
        <v>24167.000000000004</v>
      </c>
      <c r="AD105" s="297">
        <v>18900</v>
      </c>
      <c r="AE105" s="297">
        <f t="shared" si="75"/>
        <v>5267.0000000000036</v>
      </c>
      <c r="AF105" s="302">
        <f t="shared" si="76"/>
        <v>1.2786772486772489</v>
      </c>
      <c r="AG105" s="306">
        <v>20210</v>
      </c>
      <c r="AH105" s="297">
        <f t="shared" si="77"/>
        <v>3957.0000000000036</v>
      </c>
      <c r="AI105" s="311">
        <f t="shared" si="78"/>
        <v>1.1957941613062841</v>
      </c>
      <c r="AK105" s="292">
        <v>99</v>
      </c>
      <c r="AL105" s="289">
        <f t="shared" si="59"/>
        <v>22470</v>
      </c>
      <c r="AM105" s="289">
        <f t="shared" si="79"/>
        <v>24717.000000000004</v>
      </c>
      <c r="AN105" s="297">
        <v>18950</v>
      </c>
      <c r="AO105" s="297">
        <f t="shared" si="80"/>
        <v>5767.0000000000036</v>
      </c>
      <c r="AP105" s="302">
        <f t="shared" si="81"/>
        <v>1.3043271767810027</v>
      </c>
      <c r="AQ105" s="306">
        <v>20260</v>
      </c>
      <c r="AR105" s="297">
        <f t="shared" si="82"/>
        <v>4457.0000000000036</v>
      </c>
      <c r="AS105" s="311">
        <f t="shared" si="83"/>
        <v>1.2199901283316883</v>
      </c>
      <c r="AU105" s="292">
        <v>99</v>
      </c>
      <c r="AV105" s="289">
        <f t="shared" si="60"/>
        <v>22970</v>
      </c>
      <c r="AW105" s="289">
        <f t="shared" si="84"/>
        <v>25267.000000000004</v>
      </c>
      <c r="AX105" s="297">
        <v>18970</v>
      </c>
      <c r="AY105" s="297">
        <f t="shared" si="85"/>
        <v>6297.0000000000036</v>
      </c>
      <c r="AZ105" s="302">
        <f t="shared" si="86"/>
        <v>1.3319451765946233</v>
      </c>
      <c r="BA105" s="306">
        <v>20280</v>
      </c>
      <c r="BB105" s="297">
        <f t="shared" si="87"/>
        <v>4987.0000000000036</v>
      </c>
      <c r="BC105" s="311">
        <f t="shared" si="88"/>
        <v>1.2459072978303749</v>
      </c>
      <c r="BE105" s="292">
        <v>99</v>
      </c>
      <c r="BF105" s="289">
        <f t="shared" si="61"/>
        <v>23470</v>
      </c>
      <c r="BG105" s="289">
        <f t="shared" si="89"/>
        <v>25817.000000000004</v>
      </c>
      <c r="BH105" s="297">
        <v>19110</v>
      </c>
      <c r="BI105" s="297">
        <f t="shared" si="90"/>
        <v>6707.0000000000036</v>
      </c>
      <c r="BJ105" s="302">
        <f t="shared" si="91"/>
        <v>1.3509680795395083</v>
      </c>
      <c r="BK105" s="306">
        <v>20420</v>
      </c>
      <c r="BL105" s="297">
        <f t="shared" si="92"/>
        <v>5397.0000000000036</v>
      </c>
      <c r="BM105" s="311">
        <f t="shared" si="93"/>
        <v>1.2642997061704213</v>
      </c>
      <c r="BO105" s="292">
        <v>99</v>
      </c>
      <c r="BP105" s="289">
        <f t="shared" si="62"/>
        <v>24470</v>
      </c>
      <c r="BQ105" s="289">
        <f t="shared" si="94"/>
        <v>26917.000000000004</v>
      </c>
      <c r="BR105" s="297">
        <v>19500</v>
      </c>
      <c r="BS105" s="297">
        <f t="shared" si="95"/>
        <v>7417.0000000000036</v>
      </c>
      <c r="BT105" s="302">
        <f t="shared" si="96"/>
        <v>1.3803589743589746</v>
      </c>
      <c r="BU105" s="306">
        <v>20810</v>
      </c>
      <c r="BV105" s="297">
        <f t="shared" si="97"/>
        <v>6107.0000000000036</v>
      </c>
      <c r="BW105" s="311">
        <f t="shared" si="98"/>
        <v>1.2934646804420953</v>
      </c>
      <c r="BY105" s="292">
        <v>99</v>
      </c>
      <c r="BZ105" s="289">
        <f t="shared" si="63"/>
        <v>25470</v>
      </c>
      <c r="CA105" s="289">
        <f t="shared" si="99"/>
        <v>28017.000000000004</v>
      </c>
      <c r="CB105" s="297">
        <v>19730</v>
      </c>
      <c r="CC105" s="297">
        <f t="shared" si="100"/>
        <v>8287.0000000000036</v>
      </c>
      <c r="CD105" s="302">
        <f t="shared" si="101"/>
        <v>1.420020273694881</v>
      </c>
      <c r="CE105" s="306">
        <v>21040</v>
      </c>
      <c r="CF105" s="297">
        <f t="shared" si="102"/>
        <v>6977.0000000000036</v>
      </c>
      <c r="CG105" s="311">
        <f t="shared" si="103"/>
        <v>1.3316064638783272</v>
      </c>
    </row>
    <row r="106" spans="5:85" ht="14.25">
      <c r="E106" s="290">
        <f>計算票!G107</f>
        <v>22050</v>
      </c>
      <c r="G106" s="294">
        <v>100</v>
      </c>
      <c r="H106" s="290">
        <f t="shared" si="56"/>
        <v>21500</v>
      </c>
      <c r="I106" s="290">
        <f t="shared" si="64"/>
        <v>23650.000000000004</v>
      </c>
      <c r="J106" s="298">
        <v>18090</v>
      </c>
      <c r="K106" s="298">
        <f t="shared" si="65"/>
        <v>5560.0000000000036</v>
      </c>
      <c r="L106" s="303">
        <f t="shared" si="66"/>
        <v>1.3073521282476508</v>
      </c>
      <c r="M106" s="307">
        <v>19410</v>
      </c>
      <c r="N106" s="298">
        <f t="shared" si="67"/>
        <v>4240.0000000000036</v>
      </c>
      <c r="O106" s="312">
        <f t="shared" si="68"/>
        <v>1.2184441009788771</v>
      </c>
      <c r="Q106" s="294">
        <v>100</v>
      </c>
      <c r="R106" s="290">
        <f t="shared" si="57"/>
        <v>21500</v>
      </c>
      <c r="S106" s="290">
        <f t="shared" si="69"/>
        <v>23650.000000000004</v>
      </c>
      <c r="T106" s="298">
        <v>18100</v>
      </c>
      <c r="U106" s="298">
        <f t="shared" si="70"/>
        <v>5550.0000000000036</v>
      </c>
      <c r="V106" s="303">
        <f t="shared" si="71"/>
        <v>1.3066298342541438</v>
      </c>
      <c r="W106" s="307">
        <v>19420</v>
      </c>
      <c r="X106" s="298">
        <f t="shared" si="72"/>
        <v>4230.0000000000036</v>
      </c>
      <c r="Y106" s="312">
        <f t="shared" si="73"/>
        <v>1.2178166838311022</v>
      </c>
      <c r="AA106" s="294">
        <v>100</v>
      </c>
      <c r="AB106" s="290">
        <f t="shared" si="58"/>
        <v>22200</v>
      </c>
      <c r="AC106" s="290">
        <f t="shared" si="74"/>
        <v>24420.000000000004</v>
      </c>
      <c r="AD106" s="298">
        <v>19100</v>
      </c>
      <c r="AE106" s="298">
        <f t="shared" si="75"/>
        <v>5320.0000000000036</v>
      </c>
      <c r="AF106" s="303">
        <f t="shared" si="76"/>
        <v>1.2785340314136127</v>
      </c>
      <c r="AG106" s="307">
        <v>20420</v>
      </c>
      <c r="AH106" s="298">
        <f t="shared" si="77"/>
        <v>4000.0000000000036</v>
      </c>
      <c r="AI106" s="312">
        <f t="shared" si="78"/>
        <v>1.1958863858961803</v>
      </c>
      <c r="AK106" s="294">
        <v>100</v>
      </c>
      <c r="AL106" s="290">
        <f t="shared" si="59"/>
        <v>22700</v>
      </c>
      <c r="AM106" s="290">
        <f t="shared" si="79"/>
        <v>24970.000000000004</v>
      </c>
      <c r="AN106" s="298">
        <v>19150</v>
      </c>
      <c r="AO106" s="298">
        <f t="shared" si="80"/>
        <v>5820.0000000000036</v>
      </c>
      <c r="AP106" s="303">
        <f t="shared" si="81"/>
        <v>1.3039164490861621</v>
      </c>
      <c r="AQ106" s="307">
        <v>20470</v>
      </c>
      <c r="AR106" s="298">
        <f t="shared" si="82"/>
        <v>4500.0000000000036</v>
      </c>
      <c r="AS106" s="312">
        <f t="shared" si="83"/>
        <v>1.2198339032730827</v>
      </c>
      <c r="AU106" s="294">
        <v>100</v>
      </c>
      <c r="AV106" s="290">
        <f t="shared" si="60"/>
        <v>23200</v>
      </c>
      <c r="AW106" s="290">
        <f t="shared" si="84"/>
        <v>25520.000000000004</v>
      </c>
      <c r="AX106" s="298">
        <v>19170</v>
      </c>
      <c r="AY106" s="298">
        <f t="shared" si="85"/>
        <v>6350.0000000000036</v>
      </c>
      <c r="AZ106" s="303">
        <f t="shared" si="86"/>
        <v>1.3312467396974441</v>
      </c>
      <c r="BA106" s="307">
        <v>20490</v>
      </c>
      <c r="BB106" s="298">
        <f t="shared" si="87"/>
        <v>5030.0000000000036</v>
      </c>
      <c r="BC106" s="312">
        <f t="shared" si="88"/>
        <v>1.2454856027330408</v>
      </c>
      <c r="BE106" s="294">
        <v>100</v>
      </c>
      <c r="BF106" s="290">
        <f t="shared" si="61"/>
        <v>23700</v>
      </c>
      <c r="BG106" s="290">
        <f t="shared" si="89"/>
        <v>26070.000000000004</v>
      </c>
      <c r="BH106" s="298">
        <v>19310</v>
      </c>
      <c r="BI106" s="298">
        <f t="shared" si="90"/>
        <v>6760.0000000000036</v>
      </c>
      <c r="BJ106" s="303">
        <f t="shared" si="91"/>
        <v>1.350077679958571</v>
      </c>
      <c r="BK106" s="307">
        <v>20630</v>
      </c>
      <c r="BL106" s="298">
        <f t="shared" si="92"/>
        <v>5440.0000000000036</v>
      </c>
      <c r="BM106" s="312">
        <f t="shared" si="93"/>
        <v>1.2636936500242366</v>
      </c>
      <c r="BO106" s="294">
        <v>100</v>
      </c>
      <c r="BP106" s="290">
        <f t="shared" si="62"/>
        <v>24700</v>
      </c>
      <c r="BQ106" s="290">
        <f t="shared" si="94"/>
        <v>27170.000000000004</v>
      </c>
      <c r="BR106" s="298">
        <v>19700</v>
      </c>
      <c r="BS106" s="298">
        <f t="shared" si="95"/>
        <v>7470.0000000000036</v>
      </c>
      <c r="BT106" s="303">
        <f t="shared" si="96"/>
        <v>1.3791878172588834</v>
      </c>
      <c r="BU106" s="307">
        <v>21020</v>
      </c>
      <c r="BV106" s="298">
        <f t="shared" si="97"/>
        <v>6150.0000000000036</v>
      </c>
      <c r="BW106" s="312">
        <f t="shared" si="98"/>
        <v>1.2925784966698384</v>
      </c>
      <c r="BY106" s="294">
        <v>100</v>
      </c>
      <c r="BZ106" s="290">
        <f t="shared" si="63"/>
        <v>25700</v>
      </c>
      <c r="CA106" s="290">
        <f t="shared" si="99"/>
        <v>28270.000000000004</v>
      </c>
      <c r="CB106" s="298">
        <v>19930</v>
      </c>
      <c r="CC106" s="298">
        <f t="shared" si="100"/>
        <v>8340.0000000000036</v>
      </c>
      <c r="CD106" s="303">
        <f t="shared" si="101"/>
        <v>1.4184646261916711</v>
      </c>
      <c r="CE106" s="307">
        <v>21250</v>
      </c>
      <c r="CF106" s="298">
        <f t="shared" si="102"/>
        <v>7020.0000000000036</v>
      </c>
      <c r="CG106" s="312">
        <f t="shared" si="103"/>
        <v>1.3303529411764707</v>
      </c>
    </row>
    <row r="107" spans="5:85">
      <c r="E107" s="291">
        <f>計算票!G108</f>
        <v>22310</v>
      </c>
      <c r="G107" s="295">
        <v>101</v>
      </c>
      <c r="H107" s="291">
        <f t="shared" ref="H107:H170" si="104">H106+$C$23</f>
        <v>21750</v>
      </c>
      <c r="I107" s="291">
        <f t="shared" si="64"/>
        <v>23925.000000000004</v>
      </c>
      <c r="J107" s="299">
        <v>18290</v>
      </c>
      <c r="K107" s="299">
        <f t="shared" si="65"/>
        <v>5635.0000000000036</v>
      </c>
      <c r="L107" s="304">
        <f t="shared" si="66"/>
        <v>1.3080918534718426</v>
      </c>
      <c r="M107" s="308">
        <v>19620</v>
      </c>
      <c r="N107" s="299">
        <f t="shared" si="67"/>
        <v>4305.0000000000036</v>
      </c>
      <c r="O107" s="313">
        <f t="shared" si="68"/>
        <v>1.2194189602446486</v>
      </c>
      <c r="Q107" s="295">
        <v>101</v>
      </c>
      <c r="R107" s="291">
        <f t="shared" ref="R107:R170" si="105">R106+$C$23</f>
        <v>21750</v>
      </c>
      <c r="S107" s="291">
        <f t="shared" si="69"/>
        <v>23925.000000000004</v>
      </c>
      <c r="T107" s="299">
        <v>18300</v>
      </c>
      <c r="U107" s="299">
        <f t="shared" si="70"/>
        <v>5625.0000000000036</v>
      </c>
      <c r="V107" s="304">
        <f t="shared" si="71"/>
        <v>1.307377049180328</v>
      </c>
      <c r="W107" s="308">
        <v>19630</v>
      </c>
      <c r="X107" s="299">
        <f t="shared" si="72"/>
        <v>4295.0000000000036</v>
      </c>
      <c r="Y107" s="313">
        <f t="shared" si="73"/>
        <v>1.218797758532858</v>
      </c>
      <c r="AA107" s="295">
        <v>101</v>
      </c>
      <c r="AB107" s="291">
        <f t="shared" ref="AB107:AB170" si="106">AB106+$C$23</f>
        <v>22450</v>
      </c>
      <c r="AC107" s="291">
        <f t="shared" si="74"/>
        <v>24695.000000000004</v>
      </c>
      <c r="AD107" s="299">
        <v>19310</v>
      </c>
      <c r="AE107" s="299">
        <f t="shared" si="75"/>
        <v>5385.0000000000036</v>
      </c>
      <c r="AF107" s="304">
        <f t="shared" si="76"/>
        <v>1.2788710512687729</v>
      </c>
      <c r="AG107" s="308">
        <v>20640</v>
      </c>
      <c r="AH107" s="299">
        <f t="shared" si="77"/>
        <v>4055.0000000000036</v>
      </c>
      <c r="AI107" s="313">
        <f t="shared" si="78"/>
        <v>1.1964631782945738</v>
      </c>
      <c r="AK107" s="295">
        <v>101</v>
      </c>
      <c r="AL107" s="291">
        <f t="shared" ref="AL107:AL170" si="107">AL106+$C$23</f>
        <v>22950</v>
      </c>
      <c r="AM107" s="291">
        <f t="shared" si="79"/>
        <v>25245.000000000004</v>
      </c>
      <c r="AN107" s="299">
        <v>19360</v>
      </c>
      <c r="AO107" s="299">
        <f t="shared" si="80"/>
        <v>5885.0000000000036</v>
      </c>
      <c r="AP107" s="304">
        <f t="shared" si="81"/>
        <v>1.3039772727272729</v>
      </c>
      <c r="AQ107" s="308">
        <v>20690</v>
      </c>
      <c r="AR107" s="299">
        <f t="shared" si="82"/>
        <v>4555.0000000000036</v>
      </c>
      <c r="AS107" s="313">
        <f t="shared" si="83"/>
        <v>1.220154664088932</v>
      </c>
      <c r="AU107" s="295">
        <v>101</v>
      </c>
      <c r="AV107" s="291">
        <f t="shared" ref="AV107:AV170" si="108">AV106+$C$23</f>
        <v>23450</v>
      </c>
      <c r="AW107" s="291">
        <f t="shared" si="84"/>
        <v>25795.000000000004</v>
      </c>
      <c r="AX107" s="299">
        <v>19380</v>
      </c>
      <c r="AY107" s="299">
        <f t="shared" si="85"/>
        <v>6415.0000000000036</v>
      </c>
      <c r="AZ107" s="304">
        <f t="shared" si="86"/>
        <v>1.3310113519091848</v>
      </c>
      <c r="BA107" s="308">
        <v>20710</v>
      </c>
      <c r="BB107" s="299">
        <f t="shared" si="87"/>
        <v>5085.0000000000036</v>
      </c>
      <c r="BC107" s="313">
        <f t="shared" si="88"/>
        <v>1.2455335586673106</v>
      </c>
      <c r="BE107" s="295">
        <v>101</v>
      </c>
      <c r="BF107" s="291">
        <f t="shared" ref="BF107:BF170" si="109">BF106+$C$23</f>
        <v>23950</v>
      </c>
      <c r="BG107" s="291">
        <f t="shared" si="89"/>
        <v>26345.000000000004</v>
      </c>
      <c r="BH107" s="299">
        <v>19520</v>
      </c>
      <c r="BI107" s="299">
        <f t="shared" si="90"/>
        <v>6825.0000000000036</v>
      </c>
      <c r="BJ107" s="304">
        <f t="shared" si="91"/>
        <v>1.3496413934426232</v>
      </c>
      <c r="BK107" s="308">
        <v>20850</v>
      </c>
      <c r="BL107" s="299">
        <f t="shared" si="92"/>
        <v>5495.0000000000036</v>
      </c>
      <c r="BM107" s="313">
        <f t="shared" si="93"/>
        <v>1.2635491606714631</v>
      </c>
      <c r="BO107" s="295">
        <v>101</v>
      </c>
      <c r="BP107" s="291">
        <f t="shared" ref="BP107:BP170" si="110">BP106+$C$23</f>
        <v>24950</v>
      </c>
      <c r="BQ107" s="291">
        <f t="shared" si="94"/>
        <v>27445.000000000004</v>
      </c>
      <c r="BR107" s="299">
        <v>19910</v>
      </c>
      <c r="BS107" s="299">
        <f t="shared" si="95"/>
        <v>7535.0000000000036</v>
      </c>
      <c r="BT107" s="304">
        <f t="shared" si="96"/>
        <v>1.3784530386740332</v>
      </c>
      <c r="BU107" s="308">
        <v>21240</v>
      </c>
      <c r="BV107" s="299">
        <f t="shared" si="97"/>
        <v>6205.0000000000036</v>
      </c>
      <c r="BW107" s="313">
        <f t="shared" si="98"/>
        <v>1.2921374764595106</v>
      </c>
      <c r="BY107" s="295">
        <v>101</v>
      </c>
      <c r="BZ107" s="291">
        <f t="shared" ref="BZ107:BZ170" si="111">BZ106+$C$23</f>
        <v>25950</v>
      </c>
      <c r="CA107" s="291">
        <f t="shared" si="99"/>
        <v>28545.000000000004</v>
      </c>
      <c r="CB107" s="299">
        <v>20140</v>
      </c>
      <c r="CC107" s="299">
        <f t="shared" si="100"/>
        <v>8405.0000000000036</v>
      </c>
      <c r="CD107" s="304">
        <f t="shared" si="101"/>
        <v>1.4173286991062564</v>
      </c>
      <c r="CE107" s="308">
        <v>21470</v>
      </c>
      <c r="CF107" s="299">
        <f t="shared" si="102"/>
        <v>7075.0000000000036</v>
      </c>
      <c r="CG107" s="313">
        <f t="shared" si="103"/>
        <v>1.3295295761527715</v>
      </c>
    </row>
    <row r="108" spans="5:85">
      <c r="E108" s="289">
        <f>計算票!G109</f>
        <v>22580</v>
      </c>
      <c r="G108" s="292">
        <v>102</v>
      </c>
      <c r="H108" s="289">
        <f t="shared" si="104"/>
        <v>22000</v>
      </c>
      <c r="I108" s="289">
        <f t="shared" si="64"/>
        <v>24200.000000000004</v>
      </c>
      <c r="J108" s="297">
        <v>18490</v>
      </c>
      <c r="K108" s="297">
        <f t="shared" si="65"/>
        <v>5710.0000000000036</v>
      </c>
      <c r="L108" s="302">
        <f t="shared" si="66"/>
        <v>1.3088155759870201</v>
      </c>
      <c r="M108" s="306">
        <v>19830</v>
      </c>
      <c r="N108" s="297">
        <f t="shared" si="67"/>
        <v>4370.0000000000036</v>
      </c>
      <c r="O108" s="311">
        <f t="shared" si="68"/>
        <v>1.2203731719616744</v>
      </c>
      <c r="Q108" s="292">
        <v>102</v>
      </c>
      <c r="R108" s="289">
        <f t="shared" si="105"/>
        <v>22000</v>
      </c>
      <c r="S108" s="289">
        <f t="shared" si="69"/>
        <v>24200.000000000004</v>
      </c>
      <c r="T108" s="297">
        <v>18500</v>
      </c>
      <c r="U108" s="297">
        <f t="shared" si="70"/>
        <v>5700.0000000000036</v>
      </c>
      <c r="V108" s="302">
        <f t="shared" si="71"/>
        <v>1.3081081081081083</v>
      </c>
      <c r="W108" s="306">
        <v>19840</v>
      </c>
      <c r="X108" s="297">
        <f t="shared" si="72"/>
        <v>4360.0000000000036</v>
      </c>
      <c r="Y108" s="311">
        <f t="shared" si="73"/>
        <v>1.2197580645161292</v>
      </c>
      <c r="AA108" s="292">
        <v>102</v>
      </c>
      <c r="AB108" s="289">
        <f t="shared" si="106"/>
        <v>22700</v>
      </c>
      <c r="AC108" s="289">
        <f t="shared" si="74"/>
        <v>24970.000000000004</v>
      </c>
      <c r="AD108" s="297">
        <v>19520</v>
      </c>
      <c r="AE108" s="297">
        <f t="shared" si="75"/>
        <v>5450.0000000000036</v>
      </c>
      <c r="AF108" s="302">
        <f t="shared" si="76"/>
        <v>1.2792008196721314</v>
      </c>
      <c r="AG108" s="306">
        <v>20860</v>
      </c>
      <c r="AH108" s="297">
        <f t="shared" si="77"/>
        <v>4110.0000000000036</v>
      </c>
      <c r="AI108" s="311">
        <f t="shared" si="78"/>
        <v>1.1970278044103548</v>
      </c>
      <c r="AK108" s="292">
        <v>102</v>
      </c>
      <c r="AL108" s="289">
        <f t="shared" si="107"/>
        <v>23200</v>
      </c>
      <c r="AM108" s="289">
        <f t="shared" si="79"/>
        <v>25520.000000000004</v>
      </c>
      <c r="AN108" s="297">
        <v>19560</v>
      </c>
      <c r="AO108" s="297">
        <f t="shared" si="80"/>
        <v>5960.0000000000036</v>
      </c>
      <c r="AP108" s="302">
        <f t="shared" si="81"/>
        <v>1.3047034764826178</v>
      </c>
      <c r="AQ108" s="306">
        <v>20910</v>
      </c>
      <c r="AR108" s="297">
        <f t="shared" si="82"/>
        <v>4610.0000000000036</v>
      </c>
      <c r="AS108" s="311">
        <f t="shared" si="83"/>
        <v>1.2204686752749883</v>
      </c>
      <c r="AU108" s="292">
        <v>102</v>
      </c>
      <c r="AV108" s="289">
        <f t="shared" si="108"/>
        <v>23700</v>
      </c>
      <c r="AW108" s="289">
        <f t="shared" si="84"/>
        <v>26070.000000000004</v>
      </c>
      <c r="AX108" s="297">
        <v>19590</v>
      </c>
      <c r="AY108" s="297">
        <f t="shared" si="85"/>
        <v>6480.0000000000036</v>
      </c>
      <c r="AZ108" s="302">
        <f t="shared" si="86"/>
        <v>1.3307810107197551</v>
      </c>
      <c r="BA108" s="306">
        <v>20930</v>
      </c>
      <c r="BB108" s="297">
        <f t="shared" si="87"/>
        <v>5140.0000000000036</v>
      </c>
      <c r="BC108" s="311">
        <f t="shared" si="88"/>
        <v>1.2455805064500718</v>
      </c>
      <c r="BE108" s="292">
        <v>102</v>
      </c>
      <c r="BF108" s="289">
        <f t="shared" si="109"/>
        <v>24200</v>
      </c>
      <c r="BG108" s="289">
        <f t="shared" si="89"/>
        <v>26620.000000000004</v>
      </c>
      <c r="BH108" s="297">
        <v>19730</v>
      </c>
      <c r="BI108" s="297">
        <f t="shared" si="90"/>
        <v>6890.0000000000036</v>
      </c>
      <c r="BJ108" s="302">
        <f t="shared" si="91"/>
        <v>1.3492143943233657</v>
      </c>
      <c r="BK108" s="306">
        <v>21070</v>
      </c>
      <c r="BL108" s="297">
        <f t="shared" si="92"/>
        <v>5550.0000000000036</v>
      </c>
      <c r="BM108" s="311">
        <f t="shared" si="93"/>
        <v>1.2634076886568584</v>
      </c>
      <c r="BO108" s="292">
        <v>102</v>
      </c>
      <c r="BP108" s="289">
        <f t="shared" si="110"/>
        <v>25200</v>
      </c>
      <c r="BQ108" s="289">
        <f t="shared" si="94"/>
        <v>27720.000000000004</v>
      </c>
      <c r="BR108" s="297">
        <v>20110</v>
      </c>
      <c r="BS108" s="297">
        <f t="shared" si="95"/>
        <v>7610.0000000000036</v>
      </c>
      <c r="BT108" s="302">
        <f t="shared" si="96"/>
        <v>1.3784186971655894</v>
      </c>
      <c r="BU108" s="306">
        <v>21460</v>
      </c>
      <c r="BV108" s="297">
        <f t="shared" si="97"/>
        <v>6260.0000000000036</v>
      </c>
      <c r="BW108" s="311">
        <f t="shared" si="98"/>
        <v>1.2917054986020504</v>
      </c>
      <c r="BY108" s="292">
        <v>102</v>
      </c>
      <c r="BZ108" s="289">
        <f t="shared" si="111"/>
        <v>26200</v>
      </c>
      <c r="CA108" s="289">
        <f t="shared" si="99"/>
        <v>28820.000000000004</v>
      </c>
      <c r="CB108" s="297">
        <v>20350</v>
      </c>
      <c r="CC108" s="297">
        <f t="shared" si="100"/>
        <v>8470.0000000000036</v>
      </c>
      <c r="CD108" s="302">
        <f t="shared" si="101"/>
        <v>1.4162162162162164</v>
      </c>
      <c r="CE108" s="306">
        <v>21690</v>
      </c>
      <c r="CF108" s="297">
        <f t="shared" si="102"/>
        <v>7130.0000000000036</v>
      </c>
      <c r="CG108" s="311">
        <f t="shared" si="103"/>
        <v>1.3287229137851546</v>
      </c>
    </row>
    <row r="109" spans="5:85">
      <c r="E109" s="289">
        <f>計算票!G110</f>
        <v>22840</v>
      </c>
      <c r="G109" s="292">
        <v>103</v>
      </c>
      <c r="H109" s="289">
        <f t="shared" si="104"/>
        <v>22250</v>
      </c>
      <c r="I109" s="289">
        <f t="shared" si="64"/>
        <v>24475.000000000004</v>
      </c>
      <c r="J109" s="297">
        <v>18680</v>
      </c>
      <c r="K109" s="297">
        <f t="shared" si="65"/>
        <v>5795.0000000000036</v>
      </c>
      <c r="L109" s="302">
        <f t="shared" si="66"/>
        <v>1.3102248394004286</v>
      </c>
      <c r="M109" s="306">
        <v>20040</v>
      </c>
      <c r="N109" s="297">
        <f t="shared" si="67"/>
        <v>4435.0000000000036</v>
      </c>
      <c r="O109" s="311">
        <f t="shared" si="68"/>
        <v>1.2213073852295411</v>
      </c>
      <c r="Q109" s="292">
        <v>103</v>
      </c>
      <c r="R109" s="289">
        <f t="shared" si="105"/>
        <v>22250</v>
      </c>
      <c r="S109" s="289">
        <f t="shared" si="69"/>
        <v>24475.000000000004</v>
      </c>
      <c r="T109" s="297">
        <v>18700</v>
      </c>
      <c r="U109" s="297">
        <f t="shared" si="70"/>
        <v>5775.0000000000036</v>
      </c>
      <c r="V109" s="302">
        <f t="shared" si="71"/>
        <v>1.3088235294117649</v>
      </c>
      <c r="W109" s="306">
        <v>20050</v>
      </c>
      <c r="X109" s="297">
        <f t="shared" si="72"/>
        <v>4425.0000000000036</v>
      </c>
      <c r="Y109" s="311">
        <f t="shared" si="73"/>
        <v>1.2206982543640899</v>
      </c>
      <c r="AA109" s="292">
        <v>103</v>
      </c>
      <c r="AB109" s="289">
        <f t="shared" si="106"/>
        <v>22950</v>
      </c>
      <c r="AC109" s="289">
        <f t="shared" si="74"/>
        <v>25245.000000000004</v>
      </c>
      <c r="AD109" s="297">
        <v>19730</v>
      </c>
      <c r="AE109" s="297">
        <f t="shared" si="75"/>
        <v>5515.0000000000036</v>
      </c>
      <c r="AF109" s="302">
        <f t="shared" si="76"/>
        <v>1.2795235681702992</v>
      </c>
      <c r="AG109" s="306">
        <v>21080</v>
      </c>
      <c r="AH109" s="297">
        <f t="shared" si="77"/>
        <v>4165.0000000000036</v>
      </c>
      <c r="AI109" s="311">
        <f t="shared" si="78"/>
        <v>1.1975806451612905</v>
      </c>
      <c r="AK109" s="292">
        <v>103</v>
      </c>
      <c r="AL109" s="289">
        <f t="shared" si="107"/>
        <v>23450</v>
      </c>
      <c r="AM109" s="289">
        <f t="shared" si="79"/>
        <v>25795.000000000004</v>
      </c>
      <c r="AN109" s="297">
        <v>19770</v>
      </c>
      <c r="AO109" s="297">
        <f t="shared" si="80"/>
        <v>6025.0000000000036</v>
      </c>
      <c r="AP109" s="302">
        <f t="shared" si="81"/>
        <v>1.3047546788062723</v>
      </c>
      <c r="AQ109" s="306">
        <v>21130</v>
      </c>
      <c r="AR109" s="297">
        <f t="shared" si="82"/>
        <v>4665.0000000000036</v>
      </c>
      <c r="AS109" s="311">
        <f t="shared" si="83"/>
        <v>1.2207761476573593</v>
      </c>
      <c r="AU109" s="292">
        <v>103</v>
      </c>
      <c r="AV109" s="289">
        <f t="shared" si="108"/>
        <v>23950</v>
      </c>
      <c r="AW109" s="289">
        <f t="shared" si="84"/>
        <v>26345.000000000004</v>
      </c>
      <c r="AX109" s="297">
        <v>19800</v>
      </c>
      <c r="AY109" s="297">
        <f t="shared" si="85"/>
        <v>6545.0000000000036</v>
      </c>
      <c r="AZ109" s="302">
        <f t="shared" si="86"/>
        <v>1.3305555555555557</v>
      </c>
      <c r="BA109" s="306">
        <v>21150</v>
      </c>
      <c r="BB109" s="297">
        <f t="shared" si="87"/>
        <v>5195.0000000000036</v>
      </c>
      <c r="BC109" s="311">
        <f t="shared" si="88"/>
        <v>1.2456264775413712</v>
      </c>
      <c r="BE109" s="292">
        <v>103</v>
      </c>
      <c r="BF109" s="289">
        <f t="shared" si="109"/>
        <v>24450</v>
      </c>
      <c r="BG109" s="289">
        <f t="shared" si="89"/>
        <v>26895.000000000004</v>
      </c>
      <c r="BH109" s="297">
        <v>19940</v>
      </c>
      <c r="BI109" s="297">
        <f t="shared" si="90"/>
        <v>6955.0000000000036</v>
      </c>
      <c r="BJ109" s="302">
        <f t="shared" si="91"/>
        <v>1.3487963891675028</v>
      </c>
      <c r="BK109" s="306">
        <v>21290</v>
      </c>
      <c r="BL109" s="297">
        <f t="shared" si="92"/>
        <v>5605.0000000000036</v>
      </c>
      <c r="BM109" s="311">
        <f t="shared" si="93"/>
        <v>1.2632691404415219</v>
      </c>
      <c r="BO109" s="292">
        <v>103</v>
      </c>
      <c r="BP109" s="289">
        <f t="shared" si="110"/>
        <v>25450</v>
      </c>
      <c r="BQ109" s="289">
        <f t="shared" si="94"/>
        <v>27995.000000000004</v>
      </c>
      <c r="BR109" s="297">
        <v>20320</v>
      </c>
      <c r="BS109" s="297">
        <f t="shared" si="95"/>
        <v>7675.0000000000036</v>
      </c>
      <c r="BT109" s="302">
        <f t="shared" si="96"/>
        <v>1.3777066929133861</v>
      </c>
      <c r="BU109" s="306">
        <v>21680</v>
      </c>
      <c r="BV109" s="297">
        <f t="shared" si="97"/>
        <v>6315.0000000000036</v>
      </c>
      <c r="BW109" s="311">
        <f t="shared" si="98"/>
        <v>1.2912822878228785</v>
      </c>
      <c r="BY109" s="292">
        <v>103</v>
      </c>
      <c r="BZ109" s="289">
        <f t="shared" si="111"/>
        <v>26450</v>
      </c>
      <c r="CA109" s="289">
        <f t="shared" si="99"/>
        <v>29095.000000000004</v>
      </c>
      <c r="CB109" s="297">
        <v>20550</v>
      </c>
      <c r="CC109" s="297">
        <f t="shared" si="100"/>
        <v>8545.0000000000036</v>
      </c>
      <c r="CD109" s="302">
        <f t="shared" si="101"/>
        <v>1.415815085158151</v>
      </c>
      <c r="CE109" s="306">
        <v>21910</v>
      </c>
      <c r="CF109" s="297">
        <f t="shared" si="102"/>
        <v>7185.0000000000036</v>
      </c>
      <c r="CG109" s="311">
        <f t="shared" si="103"/>
        <v>1.327932450935646</v>
      </c>
    </row>
    <row r="110" spans="5:85">
      <c r="E110" s="289">
        <f>計算票!G111</f>
        <v>23110</v>
      </c>
      <c r="G110" s="292">
        <v>104</v>
      </c>
      <c r="H110" s="289">
        <f t="shared" si="104"/>
        <v>22500</v>
      </c>
      <c r="I110" s="289">
        <f t="shared" si="64"/>
        <v>24750.000000000004</v>
      </c>
      <c r="J110" s="297">
        <v>18880</v>
      </c>
      <c r="K110" s="297">
        <f t="shared" si="65"/>
        <v>5870.0000000000036</v>
      </c>
      <c r="L110" s="302">
        <f t="shared" si="66"/>
        <v>1.3109110169491527</v>
      </c>
      <c r="M110" s="306">
        <v>20250</v>
      </c>
      <c r="N110" s="297">
        <f t="shared" si="67"/>
        <v>4500.0000000000036</v>
      </c>
      <c r="O110" s="311">
        <f t="shared" si="68"/>
        <v>1.2222222222222223</v>
      </c>
      <c r="Q110" s="292">
        <v>104</v>
      </c>
      <c r="R110" s="289">
        <f t="shared" si="105"/>
        <v>22500</v>
      </c>
      <c r="S110" s="289">
        <f t="shared" si="69"/>
        <v>24750.000000000004</v>
      </c>
      <c r="T110" s="297">
        <v>18890</v>
      </c>
      <c r="U110" s="297">
        <f t="shared" si="70"/>
        <v>5860.0000000000036</v>
      </c>
      <c r="V110" s="302">
        <f t="shared" si="71"/>
        <v>1.3102170460561144</v>
      </c>
      <c r="W110" s="306">
        <v>20260</v>
      </c>
      <c r="X110" s="297">
        <f t="shared" si="72"/>
        <v>4490.0000000000036</v>
      </c>
      <c r="Y110" s="311">
        <f t="shared" si="73"/>
        <v>1.2216189536031592</v>
      </c>
      <c r="AA110" s="292">
        <v>104</v>
      </c>
      <c r="AB110" s="289">
        <f t="shared" si="106"/>
        <v>23200</v>
      </c>
      <c r="AC110" s="289">
        <f t="shared" si="74"/>
        <v>25520.000000000004</v>
      </c>
      <c r="AD110" s="297">
        <v>19940</v>
      </c>
      <c r="AE110" s="297">
        <f t="shared" si="75"/>
        <v>5580.0000000000036</v>
      </c>
      <c r="AF110" s="302">
        <f t="shared" si="76"/>
        <v>1.2798395185556672</v>
      </c>
      <c r="AG110" s="306">
        <v>21300</v>
      </c>
      <c r="AH110" s="297">
        <f t="shared" si="77"/>
        <v>4220.0000000000036</v>
      </c>
      <c r="AI110" s="311">
        <f t="shared" si="78"/>
        <v>1.1981220657276996</v>
      </c>
      <c r="AK110" s="292">
        <v>104</v>
      </c>
      <c r="AL110" s="289">
        <f t="shared" si="107"/>
        <v>23700</v>
      </c>
      <c r="AM110" s="289">
        <f t="shared" si="79"/>
        <v>26070.000000000004</v>
      </c>
      <c r="AN110" s="297">
        <v>19980</v>
      </c>
      <c r="AO110" s="297">
        <f t="shared" si="80"/>
        <v>6090.0000000000036</v>
      </c>
      <c r="AP110" s="302">
        <f t="shared" si="81"/>
        <v>1.3048048048048051</v>
      </c>
      <c r="AQ110" s="306">
        <v>21350</v>
      </c>
      <c r="AR110" s="297">
        <f t="shared" si="82"/>
        <v>4720.0000000000036</v>
      </c>
      <c r="AS110" s="311">
        <f t="shared" si="83"/>
        <v>1.2210772833723655</v>
      </c>
      <c r="AU110" s="292">
        <v>104</v>
      </c>
      <c r="AV110" s="289">
        <f t="shared" si="108"/>
        <v>24200</v>
      </c>
      <c r="AW110" s="289">
        <f t="shared" si="84"/>
        <v>26620.000000000004</v>
      </c>
      <c r="AX110" s="297">
        <v>20000</v>
      </c>
      <c r="AY110" s="297">
        <f t="shared" si="85"/>
        <v>6620.0000000000036</v>
      </c>
      <c r="AZ110" s="302">
        <f t="shared" si="86"/>
        <v>1.3310000000000002</v>
      </c>
      <c r="BA110" s="306">
        <v>21370</v>
      </c>
      <c r="BB110" s="297">
        <f t="shared" si="87"/>
        <v>5250.0000000000036</v>
      </c>
      <c r="BC110" s="311">
        <f t="shared" si="88"/>
        <v>1.2456715021057558</v>
      </c>
      <c r="BE110" s="292">
        <v>104</v>
      </c>
      <c r="BF110" s="289">
        <f t="shared" si="109"/>
        <v>24700</v>
      </c>
      <c r="BG110" s="289">
        <f t="shared" si="89"/>
        <v>27170.000000000004</v>
      </c>
      <c r="BH110" s="297">
        <v>20150</v>
      </c>
      <c r="BI110" s="297">
        <f t="shared" si="90"/>
        <v>7020.0000000000036</v>
      </c>
      <c r="BJ110" s="302">
        <f t="shared" si="91"/>
        <v>1.3483870967741938</v>
      </c>
      <c r="BK110" s="306">
        <v>21510</v>
      </c>
      <c r="BL110" s="297">
        <f t="shared" si="92"/>
        <v>5660.0000000000036</v>
      </c>
      <c r="BM110" s="311">
        <f t="shared" si="93"/>
        <v>1.2631334263133429</v>
      </c>
      <c r="BO110" s="292">
        <v>104</v>
      </c>
      <c r="BP110" s="289">
        <f t="shared" si="110"/>
        <v>25700</v>
      </c>
      <c r="BQ110" s="289">
        <f t="shared" si="94"/>
        <v>28270.000000000004</v>
      </c>
      <c r="BR110" s="297">
        <v>20530</v>
      </c>
      <c r="BS110" s="297">
        <f t="shared" si="95"/>
        <v>7740.0000000000036</v>
      </c>
      <c r="BT110" s="302">
        <f t="shared" si="96"/>
        <v>1.3770092547491477</v>
      </c>
      <c r="BU110" s="306">
        <v>21900</v>
      </c>
      <c r="BV110" s="297">
        <f t="shared" si="97"/>
        <v>6370.0000000000036</v>
      </c>
      <c r="BW110" s="311">
        <f t="shared" si="98"/>
        <v>1.290867579908676</v>
      </c>
      <c r="BY110" s="292">
        <v>104</v>
      </c>
      <c r="BZ110" s="289">
        <f t="shared" si="111"/>
        <v>26700</v>
      </c>
      <c r="CA110" s="289">
        <f t="shared" si="99"/>
        <v>29370.000000000004</v>
      </c>
      <c r="CB110" s="297">
        <v>20760</v>
      </c>
      <c r="CC110" s="297">
        <f t="shared" si="100"/>
        <v>8610.0000000000036</v>
      </c>
      <c r="CD110" s="302">
        <f t="shared" si="101"/>
        <v>1.4147398843930639</v>
      </c>
      <c r="CE110" s="306">
        <v>22130</v>
      </c>
      <c r="CF110" s="297">
        <f t="shared" si="102"/>
        <v>7240.0000000000036</v>
      </c>
      <c r="CG110" s="311">
        <f t="shared" si="103"/>
        <v>1.3271577044735654</v>
      </c>
    </row>
    <row r="111" spans="5:85">
      <c r="E111" s="289">
        <f>計算票!G112</f>
        <v>23370</v>
      </c>
      <c r="G111" s="292">
        <v>105</v>
      </c>
      <c r="H111" s="289">
        <f t="shared" si="104"/>
        <v>22750</v>
      </c>
      <c r="I111" s="289">
        <f t="shared" si="64"/>
        <v>25025.000000000004</v>
      </c>
      <c r="J111" s="297">
        <v>19080</v>
      </c>
      <c r="K111" s="297">
        <f t="shared" si="65"/>
        <v>5945.0000000000036</v>
      </c>
      <c r="L111" s="302">
        <f t="shared" si="66"/>
        <v>1.3115828092243189</v>
      </c>
      <c r="M111" s="306">
        <v>20460</v>
      </c>
      <c r="N111" s="297">
        <f t="shared" si="67"/>
        <v>4565.0000000000036</v>
      </c>
      <c r="O111" s="311">
        <f t="shared" si="68"/>
        <v>1.2231182795698927</v>
      </c>
      <c r="Q111" s="292">
        <v>105</v>
      </c>
      <c r="R111" s="289">
        <f t="shared" si="105"/>
        <v>22750</v>
      </c>
      <c r="S111" s="289">
        <f t="shared" si="69"/>
        <v>25025.000000000004</v>
      </c>
      <c r="T111" s="297">
        <v>19090</v>
      </c>
      <c r="U111" s="297">
        <f t="shared" si="70"/>
        <v>5935.0000000000036</v>
      </c>
      <c r="V111" s="302">
        <f t="shared" si="71"/>
        <v>1.3108957569408068</v>
      </c>
      <c r="W111" s="306">
        <v>20470</v>
      </c>
      <c r="X111" s="297">
        <f t="shared" si="72"/>
        <v>4555.0000000000036</v>
      </c>
      <c r="Y111" s="311">
        <f t="shared" si="73"/>
        <v>1.2225207620908649</v>
      </c>
      <c r="AA111" s="292">
        <v>105</v>
      </c>
      <c r="AB111" s="289">
        <f t="shared" si="106"/>
        <v>23450</v>
      </c>
      <c r="AC111" s="289">
        <f t="shared" si="74"/>
        <v>25795.000000000004</v>
      </c>
      <c r="AD111" s="297">
        <v>20150</v>
      </c>
      <c r="AE111" s="297">
        <f t="shared" si="75"/>
        <v>5645.0000000000036</v>
      </c>
      <c r="AF111" s="302">
        <f t="shared" si="76"/>
        <v>1.2801488833746899</v>
      </c>
      <c r="AG111" s="306">
        <v>21520</v>
      </c>
      <c r="AH111" s="297">
        <f t="shared" si="77"/>
        <v>4275.0000000000036</v>
      </c>
      <c r="AI111" s="311">
        <f t="shared" si="78"/>
        <v>1.1986524163568775</v>
      </c>
      <c r="AK111" s="292">
        <v>105</v>
      </c>
      <c r="AL111" s="289">
        <f t="shared" si="107"/>
        <v>23950</v>
      </c>
      <c r="AM111" s="289">
        <f t="shared" si="79"/>
        <v>26345.000000000004</v>
      </c>
      <c r="AN111" s="297">
        <v>20190</v>
      </c>
      <c r="AO111" s="297">
        <f t="shared" si="80"/>
        <v>6155.0000000000036</v>
      </c>
      <c r="AP111" s="302">
        <f t="shared" si="81"/>
        <v>1.304853888063398</v>
      </c>
      <c r="AQ111" s="306">
        <v>21570</v>
      </c>
      <c r="AR111" s="297">
        <f t="shared" si="82"/>
        <v>4775.0000000000036</v>
      </c>
      <c r="AS111" s="311">
        <f t="shared" si="83"/>
        <v>1.2213722763096895</v>
      </c>
      <c r="AU111" s="292">
        <v>105</v>
      </c>
      <c r="AV111" s="289">
        <f t="shared" si="108"/>
        <v>24450</v>
      </c>
      <c r="AW111" s="289">
        <f t="shared" si="84"/>
        <v>26895.000000000004</v>
      </c>
      <c r="AX111" s="297">
        <v>20210</v>
      </c>
      <c r="AY111" s="297">
        <f t="shared" si="85"/>
        <v>6685.0000000000036</v>
      </c>
      <c r="AZ111" s="302">
        <f t="shared" si="86"/>
        <v>1.3307768431469571</v>
      </c>
      <c r="BA111" s="306">
        <v>21590</v>
      </c>
      <c r="BB111" s="297">
        <f t="shared" si="87"/>
        <v>5305.0000000000036</v>
      </c>
      <c r="BC111" s="311">
        <f t="shared" si="88"/>
        <v>1.2457156090782771</v>
      </c>
      <c r="BE111" s="292">
        <v>105</v>
      </c>
      <c r="BF111" s="289">
        <f t="shared" si="109"/>
        <v>24950</v>
      </c>
      <c r="BG111" s="289">
        <f t="shared" si="89"/>
        <v>27445.000000000004</v>
      </c>
      <c r="BH111" s="297">
        <v>20360</v>
      </c>
      <c r="BI111" s="297">
        <f t="shared" si="90"/>
        <v>7085.0000000000036</v>
      </c>
      <c r="BJ111" s="302">
        <f t="shared" si="91"/>
        <v>1.3479862475442046</v>
      </c>
      <c r="BK111" s="306">
        <v>21730</v>
      </c>
      <c r="BL111" s="297">
        <f t="shared" si="92"/>
        <v>5715.0000000000036</v>
      </c>
      <c r="BM111" s="311">
        <f t="shared" si="93"/>
        <v>1.2630004601932814</v>
      </c>
      <c r="BO111" s="292">
        <v>105</v>
      </c>
      <c r="BP111" s="289">
        <f t="shared" si="110"/>
        <v>25950</v>
      </c>
      <c r="BQ111" s="289">
        <f t="shared" si="94"/>
        <v>28545.000000000004</v>
      </c>
      <c r="BR111" s="297">
        <v>20740</v>
      </c>
      <c r="BS111" s="297">
        <f t="shared" si="95"/>
        <v>7805.0000000000036</v>
      </c>
      <c r="BT111" s="302">
        <f t="shared" si="96"/>
        <v>1.3763259402121506</v>
      </c>
      <c r="BU111" s="306">
        <v>22120</v>
      </c>
      <c r="BV111" s="297">
        <f t="shared" si="97"/>
        <v>6425.0000000000036</v>
      </c>
      <c r="BW111" s="311">
        <f t="shared" si="98"/>
        <v>1.2904611211573238</v>
      </c>
      <c r="BY111" s="292">
        <v>105</v>
      </c>
      <c r="BZ111" s="289">
        <f t="shared" si="111"/>
        <v>26950</v>
      </c>
      <c r="CA111" s="289">
        <f t="shared" si="99"/>
        <v>29645.000000000004</v>
      </c>
      <c r="CB111" s="297">
        <v>20970</v>
      </c>
      <c r="CC111" s="297">
        <f t="shared" si="100"/>
        <v>8675.0000000000036</v>
      </c>
      <c r="CD111" s="302">
        <f t="shared" si="101"/>
        <v>1.4136862184072487</v>
      </c>
      <c r="CE111" s="306">
        <v>22350</v>
      </c>
      <c r="CF111" s="297">
        <f t="shared" si="102"/>
        <v>7295.0000000000036</v>
      </c>
      <c r="CG111" s="311">
        <f t="shared" si="103"/>
        <v>1.3263982102908278</v>
      </c>
    </row>
    <row r="112" spans="5:85">
      <c r="E112" s="289">
        <f>計算票!G113</f>
        <v>23630</v>
      </c>
      <c r="G112" s="292">
        <v>106</v>
      </c>
      <c r="H112" s="289">
        <f t="shared" si="104"/>
        <v>23000</v>
      </c>
      <c r="I112" s="289">
        <f t="shared" si="64"/>
        <v>25300.000000000004</v>
      </c>
      <c r="J112" s="297">
        <v>19280</v>
      </c>
      <c r="K112" s="297">
        <f t="shared" si="65"/>
        <v>6020.0000000000036</v>
      </c>
      <c r="L112" s="302">
        <f t="shared" si="66"/>
        <v>1.3122406639004152</v>
      </c>
      <c r="M112" s="306">
        <v>20660</v>
      </c>
      <c r="N112" s="297">
        <f t="shared" si="67"/>
        <v>4640.0000000000036</v>
      </c>
      <c r="O112" s="311">
        <f t="shared" si="68"/>
        <v>1.22458857696031</v>
      </c>
      <c r="Q112" s="292">
        <v>106</v>
      </c>
      <c r="R112" s="289">
        <f t="shared" si="105"/>
        <v>23000</v>
      </c>
      <c r="S112" s="289">
        <f t="shared" si="69"/>
        <v>25300.000000000004</v>
      </c>
      <c r="T112" s="297">
        <v>19290</v>
      </c>
      <c r="U112" s="297">
        <f t="shared" si="70"/>
        <v>6010.0000000000036</v>
      </c>
      <c r="V112" s="302">
        <f t="shared" si="71"/>
        <v>1.3115603939865217</v>
      </c>
      <c r="W112" s="306">
        <v>20680</v>
      </c>
      <c r="X112" s="297">
        <f t="shared" si="72"/>
        <v>4620.0000000000036</v>
      </c>
      <c r="Y112" s="311">
        <f t="shared" si="73"/>
        <v>1.2234042553191491</v>
      </c>
      <c r="AA112" s="292">
        <v>106</v>
      </c>
      <c r="AB112" s="289">
        <f t="shared" si="106"/>
        <v>23700</v>
      </c>
      <c r="AC112" s="289">
        <f t="shared" si="74"/>
        <v>26070.000000000004</v>
      </c>
      <c r="AD112" s="297">
        <v>20360</v>
      </c>
      <c r="AE112" s="297">
        <f t="shared" si="75"/>
        <v>5710.0000000000036</v>
      </c>
      <c r="AF112" s="302">
        <f t="shared" si="76"/>
        <v>1.2804518664047153</v>
      </c>
      <c r="AG112" s="306">
        <v>21740</v>
      </c>
      <c r="AH112" s="297">
        <f t="shared" si="77"/>
        <v>4330.0000000000036</v>
      </c>
      <c r="AI112" s="311">
        <f t="shared" si="78"/>
        <v>1.1991720331186755</v>
      </c>
      <c r="AK112" s="292">
        <v>106</v>
      </c>
      <c r="AL112" s="289">
        <f t="shared" si="107"/>
        <v>24200</v>
      </c>
      <c r="AM112" s="289">
        <f t="shared" si="79"/>
        <v>26620.000000000004</v>
      </c>
      <c r="AN112" s="297">
        <v>20400</v>
      </c>
      <c r="AO112" s="297">
        <f t="shared" si="80"/>
        <v>6220.0000000000036</v>
      </c>
      <c r="AP112" s="302">
        <f t="shared" si="81"/>
        <v>1.304901960784314</v>
      </c>
      <c r="AQ112" s="306">
        <v>21790</v>
      </c>
      <c r="AR112" s="297">
        <f t="shared" si="82"/>
        <v>4830.0000000000036</v>
      </c>
      <c r="AS112" s="311">
        <f t="shared" si="83"/>
        <v>1.221661312528683</v>
      </c>
      <c r="AU112" s="292">
        <v>106</v>
      </c>
      <c r="AV112" s="289">
        <f t="shared" si="108"/>
        <v>24700</v>
      </c>
      <c r="AW112" s="289">
        <f t="shared" si="84"/>
        <v>27170.000000000004</v>
      </c>
      <c r="AX112" s="297">
        <v>20420</v>
      </c>
      <c r="AY112" s="297">
        <f t="shared" si="85"/>
        <v>6750.0000000000036</v>
      </c>
      <c r="AZ112" s="302">
        <f t="shared" si="86"/>
        <v>1.3305582761998043</v>
      </c>
      <c r="BA112" s="306">
        <v>21810</v>
      </c>
      <c r="BB112" s="297">
        <f t="shared" si="87"/>
        <v>5360.0000000000036</v>
      </c>
      <c r="BC112" s="311">
        <f t="shared" si="88"/>
        <v>1.2457588262265018</v>
      </c>
      <c r="BE112" s="292">
        <v>106</v>
      </c>
      <c r="BF112" s="289">
        <f t="shared" si="109"/>
        <v>25200</v>
      </c>
      <c r="BG112" s="289">
        <f t="shared" si="89"/>
        <v>27720.000000000004</v>
      </c>
      <c r="BH112" s="297">
        <v>20570</v>
      </c>
      <c r="BI112" s="297">
        <f t="shared" si="90"/>
        <v>7150.0000000000036</v>
      </c>
      <c r="BJ112" s="302">
        <f t="shared" si="91"/>
        <v>1.3475935828877008</v>
      </c>
      <c r="BK112" s="306">
        <v>21950</v>
      </c>
      <c r="BL112" s="297">
        <f t="shared" si="92"/>
        <v>5770.0000000000036</v>
      </c>
      <c r="BM112" s="311">
        <f t="shared" si="93"/>
        <v>1.2628701594533032</v>
      </c>
      <c r="BO112" s="292">
        <v>106</v>
      </c>
      <c r="BP112" s="289">
        <f t="shared" si="110"/>
        <v>26200</v>
      </c>
      <c r="BQ112" s="289">
        <f t="shared" si="94"/>
        <v>28820.000000000004</v>
      </c>
      <c r="BR112" s="297">
        <v>20950</v>
      </c>
      <c r="BS112" s="297">
        <f t="shared" si="95"/>
        <v>7870.0000000000036</v>
      </c>
      <c r="BT112" s="302">
        <f t="shared" si="96"/>
        <v>1.375656324582339</v>
      </c>
      <c r="BU112" s="306">
        <v>22340</v>
      </c>
      <c r="BV112" s="297">
        <f t="shared" si="97"/>
        <v>6480.0000000000036</v>
      </c>
      <c r="BW112" s="311">
        <f t="shared" si="98"/>
        <v>1.2900626678603404</v>
      </c>
      <c r="BY112" s="292">
        <v>106</v>
      </c>
      <c r="BZ112" s="289">
        <f t="shared" si="111"/>
        <v>27200</v>
      </c>
      <c r="CA112" s="289">
        <f t="shared" si="99"/>
        <v>29920.000000000004</v>
      </c>
      <c r="CB112" s="297">
        <v>21180</v>
      </c>
      <c r="CC112" s="297">
        <f t="shared" si="100"/>
        <v>8740.0000000000036</v>
      </c>
      <c r="CD112" s="302">
        <f t="shared" si="101"/>
        <v>1.4126534466477811</v>
      </c>
      <c r="CE112" s="306">
        <v>22570</v>
      </c>
      <c r="CF112" s="297">
        <f t="shared" si="102"/>
        <v>7350.0000000000036</v>
      </c>
      <c r="CG112" s="311">
        <f t="shared" si="103"/>
        <v>1.325653522374834</v>
      </c>
    </row>
    <row r="113" spans="5:85">
      <c r="E113" s="289">
        <f>計算票!G114</f>
        <v>23900</v>
      </c>
      <c r="G113" s="292">
        <v>107</v>
      </c>
      <c r="H113" s="289">
        <f t="shared" si="104"/>
        <v>23250</v>
      </c>
      <c r="I113" s="289">
        <f t="shared" si="64"/>
        <v>25575.000000000004</v>
      </c>
      <c r="J113" s="297">
        <v>19480</v>
      </c>
      <c r="K113" s="297">
        <f t="shared" si="65"/>
        <v>6095.0000000000036</v>
      </c>
      <c r="L113" s="302">
        <f t="shared" si="66"/>
        <v>1.3128850102669407</v>
      </c>
      <c r="M113" s="306">
        <v>20870</v>
      </c>
      <c r="N113" s="297">
        <f t="shared" si="67"/>
        <v>4705.0000000000036</v>
      </c>
      <c r="O113" s="311">
        <f t="shared" si="68"/>
        <v>1.2254432199329182</v>
      </c>
      <c r="Q113" s="292">
        <v>107</v>
      </c>
      <c r="R113" s="289">
        <f t="shared" si="105"/>
        <v>23250</v>
      </c>
      <c r="S113" s="289">
        <f t="shared" si="69"/>
        <v>25575.000000000004</v>
      </c>
      <c r="T113" s="297">
        <v>19490</v>
      </c>
      <c r="U113" s="297">
        <f t="shared" si="70"/>
        <v>6085.0000000000036</v>
      </c>
      <c r="V113" s="302">
        <f t="shared" si="71"/>
        <v>1.3122113904566446</v>
      </c>
      <c r="W113" s="306">
        <v>20880</v>
      </c>
      <c r="X113" s="297">
        <f t="shared" si="72"/>
        <v>4695.0000000000036</v>
      </c>
      <c r="Y113" s="311">
        <f t="shared" si="73"/>
        <v>1.2248563218390807</v>
      </c>
      <c r="AA113" s="292">
        <v>107</v>
      </c>
      <c r="AB113" s="289">
        <f t="shared" si="106"/>
        <v>23950</v>
      </c>
      <c r="AC113" s="289">
        <f t="shared" si="74"/>
        <v>26345.000000000004</v>
      </c>
      <c r="AD113" s="297">
        <v>20570</v>
      </c>
      <c r="AE113" s="297">
        <f t="shared" si="75"/>
        <v>5775.0000000000036</v>
      </c>
      <c r="AF113" s="302">
        <f t="shared" si="76"/>
        <v>1.2807486631016045</v>
      </c>
      <c r="AG113" s="306">
        <v>21960</v>
      </c>
      <c r="AH113" s="297">
        <f t="shared" si="77"/>
        <v>4385.0000000000036</v>
      </c>
      <c r="AI113" s="311">
        <f t="shared" si="78"/>
        <v>1.199681238615665</v>
      </c>
      <c r="AK113" s="292">
        <v>107</v>
      </c>
      <c r="AL113" s="289">
        <f t="shared" si="107"/>
        <v>24450</v>
      </c>
      <c r="AM113" s="289">
        <f t="shared" si="79"/>
        <v>26895.000000000004</v>
      </c>
      <c r="AN113" s="297">
        <v>20610</v>
      </c>
      <c r="AO113" s="297">
        <f t="shared" si="80"/>
        <v>6285.0000000000036</v>
      </c>
      <c r="AP113" s="302">
        <f t="shared" si="81"/>
        <v>1.3049490538573509</v>
      </c>
      <c r="AQ113" s="306">
        <v>22010</v>
      </c>
      <c r="AR113" s="297">
        <f t="shared" si="82"/>
        <v>4885.0000000000036</v>
      </c>
      <c r="AS113" s="311">
        <f t="shared" si="83"/>
        <v>1.2219445706497047</v>
      </c>
      <c r="AU113" s="292">
        <v>107</v>
      </c>
      <c r="AV113" s="289">
        <f t="shared" si="108"/>
        <v>24950</v>
      </c>
      <c r="AW113" s="289">
        <f t="shared" si="84"/>
        <v>27445.000000000004</v>
      </c>
      <c r="AX113" s="297">
        <v>20630</v>
      </c>
      <c r="AY113" s="297">
        <f t="shared" si="85"/>
        <v>6815.0000000000036</v>
      </c>
      <c r="AZ113" s="302">
        <f t="shared" si="86"/>
        <v>1.3303441589917597</v>
      </c>
      <c r="BA113" s="306">
        <v>22030</v>
      </c>
      <c r="BB113" s="297">
        <f t="shared" si="87"/>
        <v>5415.0000000000036</v>
      </c>
      <c r="BC113" s="311">
        <f t="shared" si="88"/>
        <v>1.2458011802088063</v>
      </c>
      <c r="BE113" s="292">
        <v>107</v>
      </c>
      <c r="BF113" s="289">
        <f t="shared" si="109"/>
        <v>25450</v>
      </c>
      <c r="BG113" s="289">
        <f t="shared" si="89"/>
        <v>27995.000000000004</v>
      </c>
      <c r="BH113" s="297">
        <v>20770</v>
      </c>
      <c r="BI113" s="297">
        <f t="shared" si="90"/>
        <v>7225.0000000000036</v>
      </c>
      <c r="BJ113" s="302">
        <f t="shared" si="91"/>
        <v>1.3478574867597499</v>
      </c>
      <c r="BK113" s="306">
        <v>22170</v>
      </c>
      <c r="BL113" s="297">
        <f t="shared" si="92"/>
        <v>5825.0000000000036</v>
      </c>
      <c r="BM113" s="311">
        <f t="shared" si="93"/>
        <v>1.2627424447451512</v>
      </c>
      <c r="BO113" s="292">
        <v>107</v>
      </c>
      <c r="BP113" s="289">
        <f t="shared" si="110"/>
        <v>26450</v>
      </c>
      <c r="BQ113" s="289">
        <f t="shared" si="94"/>
        <v>29095.000000000004</v>
      </c>
      <c r="BR113" s="297">
        <v>21160</v>
      </c>
      <c r="BS113" s="297">
        <f t="shared" si="95"/>
        <v>7935.0000000000036</v>
      </c>
      <c r="BT113" s="302">
        <f t="shared" si="96"/>
        <v>1.3750000000000002</v>
      </c>
      <c r="BU113" s="306">
        <v>22560</v>
      </c>
      <c r="BV113" s="297">
        <f t="shared" si="97"/>
        <v>6535.0000000000036</v>
      </c>
      <c r="BW113" s="311">
        <f t="shared" si="98"/>
        <v>1.2896719858156029</v>
      </c>
      <c r="BY113" s="292">
        <v>107</v>
      </c>
      <c r="BZ113" s="289">
        <f t="shared" si="111"/>
        <v>27450</v>
      </c>
      <c r="CA113" s="289">
        <f t="shared" si="99"/>
        <v>30195.000000000004</v>
      </c>
      <c r="CB113" s="297">
        <v>21390</v>
      </c>
      <c r="CC113" s="297">
        <f t="shared" si="100"/>
        <v>8805.0000000000036</v>
      </c>
      <c r="CD113" s="302">
        <f t="shared" si="101"/>
        <v>1.4116409537166903</v>
      </c>
      <c r="CE113" s="306">
        <v>22790</v>
      </c>
      <c r="CF113" s="297">
        <f t="shared" si="102"/>
        <v>7405.0000000000036</v>
      </c>
      <c r="CG113" s="311">
        <f t="shared" si="103"/>
        <v>1.3249232119350594</v>
      </c>
    </row>
    <row r="114" spans="5:85">
      <c r="E114" s="289">
        <f>計算票!G115</f>
        <v>24160</v>
      </c>
      <c r="G114" s="292">
        <v>108</v>
      </c>
      <c r="H114" s="289">
        <f t="shared" si="104"/>
        <v>23500</v>
      </c>
      <c r="I114" s="289">
        <f t="shared" si="64"/>
        <v>25850.000000000004</v>
      </c>
      <c r="J114" s="297">
        <v>19670</v>
      </c>
      <c r="K114" s="297">
        <f t="shared" si="65"/>
        <v>6180.0000000000036</v>
      </c>
      <c r="L114" s="302">
        <f t="shared" si="66"/>
        <v>1.3141840366039657</v>
      </c>
      <c r="M114" s="306">
        <v>21080</v>
      </c>
      <c r="N114" s="297">
        <f t="shared" si="67"/>
        <v>4770.0000000000036</v>
      </c>
      <c r="O114" s="311">
        <f t="shared" si="68"/>
        <v>1.2262808349146113</v>
      </c>
      <c r="Q114" s="292">
        <v>108</v>
      </c>
      <c r="R114" s="289">
        <f t="shared" si="105"/>
        <v>23500</v>
      </c>
      <c r="S114" s="289">
        <f t="shared" si="69"/>
        <v>25850.000000000004</v>
      </c>
      <c r="T114" s="297">
        <v>19690</v>
      </c>
      <c r="U114" s="297">
        <f t="shared" si="70"/>
        <v>6160.0000000000036</v>
      </c>
      <c r="V114" s="302">
        <f t="shared" si="71"/>
        <v>1.3128491620111733</v>
      </c>
      <c r="W114" s="306">
        <v>21090</v>
      </c>
      <c r="X114" s="297">
        <f t="shared" si="72"/>
        <v>4760.0000000000036</v>
      </c>
      <c r="Y114" s="311">
        <f t="shared" si="73"/>
        <v>1.2256993835941206</v>
      </c>
      <c r="AA114" s="292">
        <v>108</v>
      </c>
      <c r="AB114" s="289">
        <f t="shared" si="106"/>
        <v>24200</v>
      </c>
      <c r="AC114" s="289">
        <f t="shared" si="74"/>
        <v>26620.000000000004</v>
      </c>
      <c r="AD114" s="297">
        <v>20770</v>
      </c>
      <c r="AE114" s="297">
        <f t="shared" si="75"/>
        <v>5850.0000000000036</v>
      </c>
      <c r="AF114" s="302">
        <f t="shared" si="76"/>
        <v>1.2816562349542611</v>
      </c>
      <c r="AG114" s="306">
        <v>22180</v>
      </c>
      <c r="AH114" s="297">
        <f t="shared" si="77"/>
        <v>4440.0000000000036</v>
      </c>
      <c r="AI114" s="311">
        <f t="shared" si="78"/>
        <v>1.2001803426510371</v>
      </c>
      <c r="AK114" s="292">
        <v>108</v>
      </c>
      <c r="AL114" s="289">
        <f t="shared" si="107"/>
        <v>24700</v>
      </c>
      <c r="AM114" s="289">
        <f t="shared" si="79"/>
        <v>27170.000000000004</v>
      </c>
      <c r="AN114" s="297">
        <v>20820</v>
      </c>
      <c r="AO114" s="297">
        <f t="shared" si="80"/>
        <v>6350.0000000000036</v>
      </c>
      <c r="AP114" s="302">
        <f t="shared" si="81"/>
        <v>1.3049951969260329</v>
      </c>
      <c r="AQ114" s="306">
        <v>22230</v>
      </c>
      <c r="AR114" s="297">
        <f t="shared" si="82"/>
        <v>4940.0000000000036</v>
      </c>
      <c r="AS114" s="311">
        <f t="shared" si="83"/>
        <v>1.2222222222222223</v>
      </c>
      <c r="AU114" s="292">
        <v>108</v>
      </c>
      <c r="AV114" s="289">
        <f t="shared" si="108"/>
        <v>25200</v>
      </c>
      <c r="AW114" s="289">
        <f t="shared" si="84"/>
        <v>27720.000000000004</v>
      </c>
      <c r="AX114" s="297">
        <v>20840</v>
      </c>
      <c r="AY114" s="297">
        <f t="shared" si="85"/>
        <v>6880.0000000000036</v>
      </c>
      <c r="AZ114" s="302">
        <f t="shared" si="86"/>
        <v>1.3301343570057584</v>
      </c>
      <c r="BA114" s="306">
        <v>22250</v>
      </c>
      <c r="BB114" s="297">
        <f t="shared" si="87"/>
        <v>5470.0000000000036</v>
      </c>
      <c r="BC114" s="311">
        <f t="shared" si="88"/>
        <v>1.2458426966292135</v>
      </c>
      <c r="BE114" s="292">
        <v>108</v>
      </c>
      <c r="BF114" s="289">
        <f t="shared" si="109"/>
        <v>25700</v>
      </c>
      <c r="BG114" s="289">
        <f t="shared" si="89"/>
        <v>28270.000000000004</v>
      </c>
      <c r="BH114" s="297">
        <v>20980</v>
      </c>
      <c r="BI114" s="297">
        <f t="shared" si="90"/>
        <v>7290.0000000000036</v>
      </c>
      <c r="BJ114" s="302">
        <f t="shared" si="91"/>
        <v>1.3474737845567208</v>
      </c>
      <c r="BK114" s="306">
        <v>22390</v>
      </c>
      <c r="BL114" s="297">
        <f t="shared" si="92"/>
        <v>5880.0000000000036</v>
      </c>
      <c r="BM114" s="311">
        <f t="shared" si="93"/>
        <v>1.2626172398392141</v>
      </c>
      <c r="BO114" s="292">
        <v>108</v>
      </c>
      <c r="BP114" s="289">
        <f t="shared" si="110"/>
        <v>26700</v>
      </c>
      <c r="BQ114" s="289">
        <f t="shared" si="94"/>
        <v>29370.000000000004</v>
      </c>
      <c r="BR114" s="297">
        <v>21370</v>
      </c>
      <c r="BS114" s="297">
        <f t="shared" si="95"/>
        <v>8000.0000000000036</v>
      </c>
      <c r="BT114" s="302">
        <f t="shared" si="96"/>
        <v>1.3743565746373423</v>
      </c>
      <c r="BU114" s="306">
        <v>22780</v>
      </c>
      <c r="BV114" s="297">
        <f t="shared" si="97"/>
        <v>6590.0000000000036</v>
      </c>
      <c r="BW114" s="311">
        <f t="shared" si="98"/>
        <v>1.2892888498683057</v>
      </c>
      <c r="BY114" s="292">
        <v>108</v>
      </c>
      <c r="BZ114" s="289">
        <f t="shared" si="111"/>
        <v>27700</v>
      </c>
      <c r="CA114" s="289">
        <f t="shared" si="99"/>
        <v>30470.000000000004</v>
      </c>
      <c r="CB114" s="297">
        <v>21600</v>
      </c>
      <c r="CC114" s="297">
        <f t="shared" si="100"/>
        <v>8870.0000000000036</v>
      </c>
      <c r="CD114" s="302">
        <f t="shared" si="101"/>
        <v>1.4106481481481483</v>
      </c>
      <c r="CE114" s="306">
        <v>23010</v>
      </c>
      <c r="CF114" s="297">
        <f t="shared" si="102"/>
        <v>7460.0000000000036</v>
      </c>
      <c r="CG114" s="311">
        <f t="shared" si="103"/>
        <v>1.3242068665797482</v>
      </c>
    </row>
    <row r="115" spans="5:85">
      <c r="E115" s="289">
        <f>計算票!G116</f>
        <v>24430</v>
      </c>
      <c r="G115" s="292">
        <v>109</v>
      </c>
      <c r="H115" s="289">
        <f t="shared" si="104"/>
        <v>23750</v>
      </c>
      <c r="I115" s="289">
        <f t="shared" si="64"/>
        <v>26125.000000000004</v>
      </c>
      <c r="J115" s="297">
        <v>19870</v>
      </c>
      <c r="K115" s="297">
        <f t="shared" si="65"/>
        <v>6255.0000000000036</v>
      </c>
      <c r="L115" s="302">
        <f t="shared" si="66"/>
        <v>1.3147961751383999</v>
      </c>
      <c r="M115" s="306">
        <v>21290</v>
      </c>
      <c r="N115" s="297">
        <f t="shared" si="67"/>
        <v>4835.0000000000036</v>
      </c>
      <c r="O115" s="311">
        <f t="shared" si="68"/>
        <v>1.2271019257867546</v>
      </c>
      <c r="Q115" s="292">
        <v>109</v>
      </c>
      <c r="R115" s="289">
        <f t="shared" si="105"/>
        <v>23750</v>
      </c>
      <c r="S115" s="289">
        <f t="shared" si="69"/>
        <v>26125.000000000004</v>
      </c>
      <c r="T115" s="297">
        <v>19880</v>
      </c>
      <c r="U115" s="297">
        <f t="shared" si="70"/>
        <v>6245.0000000000036</v>
      </c>
      <c r="V115" s="302">
        <f t="shared" si="71"/>
        <v>1.3141348088531188</v>
      </c>
      <c r="W115" s="306">
        <v>21300</v>
      </c>
      <c r="X115" s="297">
        <f t="shared" si="72"/>
        <v>4825.0000000000036</v>
      </c>
      <c r="Y115" s="311">
        <f t="shared" si="73"/>
        <v>1.2265258215962442</v>
      </c>
      <c r="AA115" s="292">
        <v>109</v>
      </c>
      <c r="AB115" s="289">
        <f t="shared" si="106"/>
        <v>24450</v>
      </c>
      <c r="AC115" s="289">
        <f t="shared" si="74"/>
        <v>26895.000000000004</v>
      </c>
      <c r="AD115" s="297">
        <v>20980</v>
      </c>
      <c r="AE115" s="297">
        <f t="shared" si="75"/>
        <v>5915.0000000000036</v>
      </c>
      <c r="AF115" s="302">
        <f t="shared" si="76"/>
        <v>1.2819351763584368</v>
      </c>
      <c r="AG115" s="306">
        <v>22400</v>
      </c>
      <c r="AH115" s="297">
        <f t="shared" si="77"/>
        <v>4495.0000000000036</v>
      </c>
      <c r="AI115" s="311">
        <f t="shared" si="78"/>
        <v>1.2006696428571431</v>
      </c>
      <c r="AK115" s="292">
        <v>109</v>
      </c>
      <c r="AL115" s="289">
        <f t="shared" si="107"/>
        <v>24950</v>
      </c>
      <c r="AM115" s="289">
        <f t="shared" si="79"/>
        <v>27445.000000000004</v>
      </c>
      <c r="AN115" s="297">
        <v>21030</v>
      </c>
      <c r="AO115" s="297">
        <f t="shared" si="80"/>
        <v>6415.0000000000036</v>
      </c>
      <c r="AP115" s="302">
        <f t="shared" si="81"/>
        <v>1.3050404184498337</v>
      </c>
      <c r="AQ115" s="306">
        <v>22450</v>
      </c>
      <c r="AR115" s="297">
        <f t="shared" si="82"/>
        <v>4995.0000000000036</v>
      </c>
      <c r="AS115" s="311">
        <f t="shared" si="83"/>
        <v>1.2224944320712696</v>
      </c>
      <c r="AU115" s="292">
        <v>109</v>
      </c>
      <c r="AV115" s="289">
        <f t="shared" si="108"/>
        <v>25450</v>
      </c>
      <c r="AW115" s="289">
        <f t="shared" si="84"/>
        <v>27995.000000000004</v>
      </c>
      <c r="AX115" s="297">
        <v>21050</v>
      </c>
      <c r="AY115" s="297">
        <f t="shared" si="85"/>
        <v>6945.0000000000036</v>
      </c>
      <c r="AZ115" s="302">
        <f t="shared" si="86"/>
        <v>1.3299287410926368</v>
      </c>
      <c r="BA115" s="306">
        <v>22470</v>
      </c>
      <c r="BB115" s="297">
        <f t="shared" si="87"/>
        <v>5525.0000000000036</v>
      </c>
      <c r="BC115" s="311">
        <f t="shared" si="88"/>
        <v>1.2458834000890078</v>
      </c>
      <c r="BE115" s="292">
        <v>109</v>
      </c>
      <c r="BF115" s="289">
        <f t="shared" si="109"/>
        <v>25950</v>
      </c>
      <c r="BG115" s="289">
        <f t="shared" si="89"/>
        <v>28545.000000000004</v>
      </c>
      <c r="BH115" s="297">
        <v>21190</v>
      </c>
      <c r="BI115" s="297">
        <f t="shared" si="90"/>
        <v>7355.0000000000036</v>
      </c>
      <c r="BJ115" s="302">
        <f t="shared" si="91"/>
        <v>1.3470976875884852</v>
      </c>
      <c r="BK115" s="306">
        <v>22610</v>
      </c>
      <c r="BL115" s="297">
        <f t="shared" si="92"/>
        <v>5935.0000000000036</v>
      </c>
      <c r="BM115" s="311">
        <f t="shared" si="93"/>
        <v>1.2624944714727999</v>
      </c>
      <c r="BO115" s="292">
        <v>109</v>
      </c>
      <c r="BP115" s="289">
        <f t="shared" si="110"/>
        <v>26950</v>
      </c>
      <c r="BQ115" s="289">
        <f t="shared" si="94"/>
        <v>29645.000000000004</v>
      </c>
      <c r="BR115" s="297">
        <v>21580</v>
      </c>
      <c r="BS115" s="297">
        <f t="shared" si="95"/>
        <v>8065.0000000000036</v>
      </c>
      <c r="BT115" s="302">
        <f t="shared" si="96"/>
        <v>1.3737256719184432</v>
      </c>
      <c r="BU115" s="306">
        <v>23000</v>
      </c>
      <c r="BV115" s="297">
        <f t="shared" si="97"/>
        <v>6645.0000000000036</v>
      </c>
      <c r="BW115" s="311">
        <f t="shared" si="98"/>
        <v>1.288913043478261</v>
      </c>
      <c r="BY115" s="292">
        <v>109</v>
      </c>
      <c r="BZ115" s="289">
        <f t="shared" si="111"/>
        <v>27950</v>
      </c>
      <c r="CA115" s="289">
        <f t="shared" si="99"/>
        <v>30745.000000000004</v>
      </c>
      <c r="CB115" s="297">
        <v>21810</v>
      </c>
      <c r="CC115" s="297">
        <f t="shared" si="100"/>
        <v>8935.0000000000036</v>
      </c>
      <c r="CD115" s="302">
        <f t="shared" si="101"/>
        <v>1.4096744612563046</v>
      </c>
      <c r="CE115" s="306">
        <v>23230</v>
      </c>
      <c r="CF115" s="297">
        <f t="shared" si="102"/>
        <v>7515.0000000000036</v>
      </c>
      <c r="CG115" s="311">
        <f t="shared" si="103"/>
        <v>1.3235040895393888</v>
      </c>
    </row>
    <row r="116" spans="5:85">
      <c r="E116" s="289">
        <f>計算票!G117</f>
        <v>24690</v>
      </c>
      <c r="G116" s="292">
        <v>110</v>
      </c>
      <c r="H116" s="289">
        <f t="shared" si="104"/>
        <v>24000</v>
      </c>
      <c r="I116" s="289">
        <f t="shared" si="64"/>
        <v>26400.000000000004</v>
      </c>
      <c r="J116" s="297">
        <v>20070</v>
      </c>
      <c r="K116" s="297">
        <f t="shared" si="65"/>
        <v>6330.0000000000036</v>
      </c>
      <c r="L116" s="302">
        <f t="shared" si="66"/>
        <v>1.3153961136023917</v>
      </c>
      <c r="M116" s="306">
        <v>21500</v>
      </c>
      <c r="N116" s="297">
        <f t="shared" si="67"/>
        <v>4900.0000000000036</v>
      </c>
      <c r="O116" s="311">
        <f t="shared" si="68"/>
        <v>1.2279069767441861</v>
      </c>
      <c r="Q116" s="292">
        <v>110</v>
      </c>
      <c r="R116" s="289">
        <f t="shared" si="105"/>
        <v>24000</v>
      </c>
      <c r="S116" s="289">
        <f t="shared" si="69"/>
        <v>26400.000000000004</v>
      </c>
      <c r="T116" s="297">
        <v>20080</v>
      </c>
      <c r="U116" s="297">
        <f t="shared" si="70"/>
        <v>6320.0000000000036</v>
      </c>
      <c r="V116" s="302">
        <f t="shared" si="71"/>
        <v>1.3147410358565739</v>
      </c>
      <c r="W116" s="306">
        <v>21510</v>
      </c>
      <c r="X116" s="297">
        <f t="shared" si="72"/>
        <v>4890.0000000000036</v>
      </c>
      <c r="Y116" s="311">
        <f t="shared" si="73"/>
        <v>1.2273361227336124</v>
      </c>
      <c r="AA116" s="292">
        <v>110</v>
      </c>
      <c r="AB116" s="289">
        <f t="shared" si="106"/>
        <v>24700</v>
      </c>
      <c r="AC116" s="289">
        <f t="shared" si="74"/>
        <v>27170.000000000004</v>
      </c>
      <c r="AD116" s="297">
        <v>21190</v>
      </c>
      <c r="AE116" s="297">
        <f t="shared" si="75"/>
        <v>5980.0000000000036</v>
      </c>
      <c r="AF116" s="302">
        <f t="shared" si="76"/>
        <v>1.2822085889570554</v>
      </c>
      <c r="AG116" s="306">
        <v>22620</v>
      </c>
      <c r="AH116" s="297">
        <f t="shared" si="77"/>
        <v>4550.0000000000036</v>
      </c>
      <c r="AI116" s="311">
        <f t="shared" si="78"/>
        <v>1.2011494252873565</v>
      </c>
      <c r="AK116" s="292">
        <v>110</v>
      </c>
      <c r="AL116" s="289">
        <f t="shared" si="107"/>
        <v>25200</v>
      </c>
      <c r="AM116" s="289">
        <f t="shared" si="79"/>
        <v>27720.000000000004</v>
      </c>
      <c r="AN116" s="297">
        <v>21240</v>
      </c>
      <c r="AO116" s="297">
        <f t="shared" si="80"/>
        <v>6480.0000000000036</v>
      </c>
      <c r="AP116" s="302">
        <f t="shared" si="81"/>
        <v>1.3050847457627119</v>
      </c>
      <c r="AQ116" s="306">
        <v>22670</v>
      </c>
      <c r="AR116" s="297">
        <f t="shared" si="82"/>
        <v>5050.0000000000036</v>
      </c>
      <c r="AS116" s="311">
        <f t="shared" si="83"/>
        <v>1.222761358623732</v>
      </c>
      <c r="AU116" s="292">
        <v>110</v>
      </c>
      <c r="AV116" s="289">
        <f t="shared" si="108"/>
        <v>25700</v>
      </c>
      <c r="AW116" s="289">
        <f t="shared" si="84"/>
        <v>28270.000000000004</v>
      </c>
      <c r="AX116" s="297">
        <v>21260</v>
      </c>
      <c r="AY116" s="297">
        <f t="shared" si="85"/>
        <v>7010.0000000000036</v>
      </c>
      <c r="AZ116" s="302">
        <f t="shared" si="86"/>
        <v>1.3297271872060208</v>
      </c>
      <c r="BA116" s="306">
        <v>22690</v>
      </c>
      <c r="BB116" s="297">
        <f t="shared" si="87"/>
        <v>5580.0000000000036</v>
      </c>
      <c r="BC116" s="311">
        <f t="shared" si="88"/>
        <v>1.2459233142353461</v>
      </c>
      <c r="BE116" s="292">
        <v>110</v>
      </c>
      <c r="BF116" s="289">
        <f t="shared" si="109"/>
        <v>26200</v>
      </c>
      <c r="BG116" s="289">
        <f t="shared" si="89"/>
        <v>28820.000000000004</v>
      </c>
      <c r="BH116" s="297">
        <v>21400</v>
      </c>
      <c r="BI116" s="297">
        <f t="shared" si="90"/>
        <v>7420.0000000000036</v>
      </c>
      <c r="BJ116" s="302">
        <f t="shared" si="91"/>
        <v>1.346728971962617</v>
      </c>
      <c r="BK116" s="306">
        <v>22830</v>
      </c>
      <c r="BL116" s="297">
        <f t="shared" si="92"/>
        <v>5990.0000000000036</v>
      </c>
      <c r="BM116" s="311">
        <f t="shared" si="93"/>
        <v>1.2623740692071836</v>
      </c>
      <c r="BO116" s="292">
        <v>110</v>
      </c>
      <c r="BP116" s="289">
        <f t="shared" si="110"/>
        <v>27200</v>
      </c>
      <c r="BQ116" s="289">
        <f t="shared" si="94"/>
        <v>29920.000000000004</v>
      </c>
      <c r="BR116" s="297">
        <v>21790</v>
      </c>
      <c r="BS116" s="297">
        <f t="shared" si="95"/>
        <v>8130.0000000000036</v>
      </c>
      <c r="BT116" s="302">
        <f t="shared" si="96"/>
        <v>1.3731069297843048</v>
      </c>
      <c r="BU116" s="306">
        <v>23220</v>
      </c>
      <c r="BV116" s="297">
        <f t="shared" si="97"/>
        <v>6700.0000000000036</v>
      </c>
      <c r="BW116" s="311">
        <f t="shared" si="98"/>
        <v>1.2885443583118004</v>
      </c>
      <c r="BY116" s="292">
        <v>110</v>
      </c>
      <c r="BZ116" s="289">
        <f t="shared" si="111"/>
        <v>28200</v>
      </c>
      <c r="CA116" s="289">
        <f t="shared" si="99"/>
        <v>31020.000000000004</v>
      </c>
      <c r="CB116" s="297">
        <v>22020</v>
      </c>
      <c r="CC116" s="297">
        <f t="shared" si="100"/>
        <v>9000.0000000000036</v>
      </c>
      <c r="CD116" s="302">
        <f t="shared" si="101"/>
        <v>1.4087193460490466</v>
      </c>
      <c r="CE116" s="306">
        <v>23450</v>
      </c>
      <c r="CF116" s="297">
        <f t="shared" si="102"/>
        <v>7570.0000000000036</v>
      </c>
      <c r="CG116" s="311">
        <f t="shared" si="103"/>
        <v>1.3228144989339021</v>
      </c>
    </row>
    <row r="117" spans="5:85">
      <c r="E117" s="289">
        <f>計算票!G118</f>
        <v>24950</v>
      </c>
      <c r="G117" s="292">
        <v>111</v>
      </c>
      <c r="H117" s="289">
        <f t="shared" si="104"/>
        <v>24250</v>
      </c>
      <c r="I117" s="289">
        <f t="shared" si="64"/>
        <v>26675.000000000004</v>
      </c>
      <c r="J117" s="297">
        <v>20270</v>
      </c>
      <c r="K117" s="297">
        <f t="shared" si="65"/>
        <v>6405.0000000000036</v>
      </c>
      <c r="L117" s="302">
        <f t="shared" si="66"/>
        <v>1.3159842131228419</v>
      </c>
      <c r="M117" s="306">
        <v>21710</v>
      </c>
      <c r="N117" s="297">
        <f t="shared" si="67"/>
        <v>4965.0000000000036</v>
      </c>
      <c r="O117" s="311">
        <f t="shared" si="68"/>
        <v>1.2286964532473517</v>
      </c>
      <c r="Q117" s="292">
        <v>111</v>
      </c>
      <c r="R117" s="289">
        <f t="shared" si="105"/>
        <v>24250</v>
      </c>
      <c r="S117" s="289">
        <f t="shared" si="69"/>
        <v>26675.000000000004</v>
      </c>
      <c r="T117" s="297">
        <v>20280</v>
      </c>
      <c r="U117" s="297">
        <f t="shared" si="70"/>
        <v>6395.0000000000036</v>
      </c>
      <c r="V117" s="302">
        <f t="shared" si="71"/>
        <v>1.3153353057199213</v>
      </c>
      <c r="W117" s="306">
        <v>21720</v>
      </c>
      <c r="X117" s="297">
        <f t="shared" si="72"/>
        <v>4955.0000000000036</v>
      </c>
      <c r="Y117" s="311">
        <f t="shared" si="73"/>
        <v>1.2281307550644569</v>
      </c>
      <c r="AA117" s="292">
        <v>111</v>
      </c>
      <c r="AB117" s="289">
        <f t="shared" si="106"/>
        <v>24950</v>
      </c>
      <c r="AC117" s="289">
        <f t="shared" si="74"/>
        <v>27445.000000000004</v>
      </c>
      <c r="AD117" s="297">
        <v>21400</v>
      </c>
      <c r="AE117" s="297">
        <f t="shared" si="75"/>
        <v>6045.0000000000036</v>
      </c>
      <c r="AF117" s="302">
        <f t="shared" si="76"/>
        <v>1.2824766355140189</v>
      </c>
      <c r="AG117" s="306">
        <v>22840</v>
      </c>
      <c r="AH117" s="297">
        <f t="shared" si="77"/>
        <v>4605.0000000000036</v>
      </c>
      <c r="AI117" s="311">
        <f t="shared" si="78"/>
        <v>1.2016199649737305</v>
      </c>
      <c r="AK117" s="292">
        <v>111</v>
      </c>
      <c r="AL117" s="289">
        <f t="shared" si="107"/>
        <v>25450</v>
      </c>
      <c r="AM117" s="289">
        <f t="shared" si="79"/>
        <v>27995.000000000004</v>
      </c>
      <c r="AN117" s="297">
        <v>21450</v>
      </c>
      <c r="AO117" s="297">
        <f t="shared" si="80"/>
        <v>6545.0000000000036</v>
      </c>
      <c r="AP117" s="302">
        <f t="shared" si="81"/>
        <v>1.3051282051282054</v>
      </c>
      <c r="AQ117" s="306">
        <v>22890</v>
      </c>
      <c r="AR117" s="297">
        <f t="shared" si="82"/>
        <v>5105.0000000000036</v>
      </c>
      <c r="AS117" s="311">
        <f t="shared" si="83"/>
        <v>1.223023154215815</v>
      </c>
      <c r="AU117" s="292">
        <v>111</v>
      </c>
      <c r="AV117" s="289">
        <f t="shared" si="108"/>
        <v>25950</v>
      </c>
      <c r="AW117" s="289">
        <f t="shared" si="84"/>
        <v>28545.000000000004</v>
      </c>
      <c r="AX117" s="297">
        <v>21470</v>
      </c>
      <c r="AY117" s="297">
        <f t="shared" si="85"/>
        <v>7075.0000000000036</v>
      </c>
      <c r="AZ117" s="302">
        <f t="shared" si="86"/>
        <v>1.3295295761527715</v>
      </c>
      <c r="BA117" s="306">
        <v>22910</v>
      </c>
      <c r="BB117" s="297">
        <f t="shared" si="87"/>
        <v>5635.0000000000036</v>
      </c>
      <c r="BC117" s="311">
        <f t="shared" si="88"/>
        <v>1.2459624618070713</v>
      </c>
      <c r="BE117" s="292">
        <v>111</v>
      </c>
      <c r="BF117" s="289">
        <f t="shared" si="109"/>
        <v>26450</v>
      </c>
      <c r="BG117" s="289">
        <f t="shared" si="89"/>
        <v>29095.000000000004</v>
      </c>
      <c r="BH117" s="297">
        <v>21610</v>
      </c>
      <c r="BI117" s="297">
        <f t="shared" si="90"/>
        <v>7485.0000000000036</v>
      </c>
      <c r="BJ117" s="302">
        <f t="shared" si="91"/>
        <v>1.3463674224895883</v>
      </c>
      <c r="BK117" s="306">
        <v>23050</v>
      </c>
      <c r="BL117" s="297">
        <f t="shared" si="92"/>
        <v>6045.0000000000036</v>
      </c>
      <c r="BM117" s="311">
        <f t="shared" si="93"/>
        <v>1.2622559652928418</v>
      </c>
      <c r="BO117" s="292">
        <v>111</v>
      </c>
      <c r="BP117" s="289">
        <f t="shared" si="110"/>
        <v>27450</v>
      </c>
      <c r="BQ117" s="289">
        <f t="shared" si="94"/>
        <v>30195.000000000004</v>
      </c>
      <c r="BR117" s="297">
        <v>22000</v>
      </c>
      <c r="BS117" s="297">
        <f t="shared" si="95"/>
        <v>8195.0000000000036</v>
      </c>
      <c r="BT117" s="302">
        <f t="shared" si="96"/>
        <v>1.3725000000000003</v>
      </c>
      <c r="BU117" s="306">
        <v>23440</v>
      </c>
      <c r="BV117" s="297">
        <f t="shared" si="97"/>
        <v>6755.0000000000036</v>
      </c>
      <c r="BW117" s="311">
        <f t="shared" si="98"/>
        <v>1.2881825938566553</v>
      </c>
      <c r="BY117" s="292">
        <v>111</v>
      </c>
      <c r="BZ117" s="289">
        <f t="shared" si="111"/>
        <v>28450</v>
      </c>
      <c r="CA117" s="289">
        <f t="shared" si="99"/>
        <v>31295.000000000004</v>
      </c>
      <c r="CB117" s="297">
        <v>22230</v>
      </c>
      <c r="CC117" s="297">
        <f t="shared" si="100"/>
        <v>9065.0000000000036</v>
      </c>
      <c r="CD117" s="302">
        <f t="shared" si="101"/>
        <v>1.407782276203329</v>
      </c>
      <c r="CE117" s="306">
        <v>23670</v>
      </c>
      <c r="CF117" s="297">
        <f t="shared" si="102"/>
        <v>7625.0000000000036</v>
      </c>
      <c r="CG117" s="311">
        <f t="shared" si="103"/>
        <v>1.3221377270806931</v>
      </c>
    </row>
    <row r="118" spans="5:85">
      <c r="E118" s="289">
        <f>計算票!G119</f>
        <v>25220</v>
      </c>
      <c r="G118" s="292">
        <v>112</v>
      </c>
      <c r="H118" s="289">
        <f t="shared" si="104"/>
        <v>24500</v>
      </c>
      <c r="I118" s="289">
        <f t="shared" si="64"/>
        <v>26950.000000000004</v>
      </c>
      <c r="J118" s="297">
        <v>20470</v>
      </c>
      <c r="K118" s="297">
        <f t="shared" si="65"/>
        <v>6480.0000000000036</v>
      </c>
      <c r="L118" s="302">
        <f t="shared" si="66"/>
        <v>1.3165608207132391</v>
      </c>
      <c r="M118" s="306">
        <v>21920</v>
      </c>
      <c r="N118" s="297">
        <f t="shared" si="67"/>
        <v>5030.0000000000036</v>
      </c>
      <c r="O118" s="311">
        <f t="shared" si="68"/>
        <v>1.2294708029197081</v>
      </c>
      <c r="Q118" s="292">
        <v>112</v>
      </c>
      <c r="R118" s="289">
        <f t="shared" si="105"/>
        <v>24500</v>
      </c>
      <c r="S118" s="289">
        <f t="shared" si="69"/>
        <v>26950.000000000004</v>
      </c>
      <c r="T118" s="297">
        <v>20480</v>
      </c>
      <c r="U118" s="297">
        <f t="shared" si="70"/>
        <v>6470.0000000000036</v>
      </c>
      <c r="V118" s="302">
        <f t="shared" si="71"/>
        <v>1.3159179687500002</v>
      </c>
      <c r="W118" s="306">
        <v>21930</v>
      </c>
      <c r="X118" s="297">
        <f t="shared" si="72"/>
        <v>5020.0000000000036</v>
      </c>
      <c r="Y118" s="311">
        <f t="shared" si="73"/>
        <v>1.2289101687186503</v>
      </c>
      <c r="AA118" s="292">
        <v>112</v>
      </c>
      <c r="AB118" s="289">
        <f t="shared" si="106"/>
        <v>25200</v>
      </c>
      <c r="AC118" s="289">
        <f t="shared" si="74"/>
        <v>27720.000000000004</v>
      </c>
      <c r="AD118" s="297">
        <v>21610</v>
      </c>
      <c r="AE118" s="297">
        <f t="shared" si="75"/>
        <v>6110.0000000000036</v>
      </c>
      <c r="AF118" s="302">
        <f t="shared" si="76"/>
        <v>1.2827394724664509</v>
      </c>
      <c r="AG118" s="306">
        <v>23060</v>
      </c>
      <c r="AH118" s="297">
        <f t="shared" si="77"/>
        <v>4660.0000000000036</v>
      </c>
      <c r="AI118" s="311">
        <f t="shared" si="78"/>
        <v>1.2020815264527323</v>
      </c>
      <c r="AK118" s="292">
        <v>112</v>
      </c>
      <c r="AL118" s="289">
        <f t="shared" si="107"/>
        <v>25700</v>
      </c>
      <c r="AM118" s="289">
        <f t="shared" si="79"/>
        <v>28270.000000000004</v>
      </c>
      <c r="AN118" s="297">
        <v>21650</v>
      </c>
      <c r="AO118" s="297">
        <f t="shared" si="80"/>
        <v>6620.0000000000036</v>
      </c>
      <c r="AP118" s="302">
        <f t="shared" si="81"/>
        <v>1.3057736720554274</v>
      </c>
      <c r="AQ118" s="306">
        <v>23110</v>
      </c>
      <c r="AR118" s="297">
        <f t="shared" si="82"/>
        <v>5160.0000000000036</v>
      </c>
      <c r="AS118" s="311">
        <f t="shared" si="83"/>
        <v>1.2232799653829514</v>
      </c>
      <c r="AU118" s="292">
        <v>112</v>
      </c>
      <c r="AV118" s="289">
        <f t="shared" si="108"/>
        <v>26200</v>
      </c>
      <c r="AW118" s="289">
        <f t="shared" si="84"/>
        <v>28820.000000000004</v>
      </c>
      <c r="AX118" s="297">
        <v>21680</v>
      </c>
      <c r="AY118" s="297">
        <f t="shared" si="85"/>
        <v>7140.0000000000036</v>
      </c>
      <c r="AZ118" s="302">
        <f t="shared" si="86"/>
        <v>1.3293357933579337</v>
      </c>
      <c r="BA118" s="306">
        <v>23130</v>
      </c>
      <c r="BB118" s="297">
        <f t="shared" si="87"/>
        <v>5690.0000000000036</v>
      </c>
      <c r="BC118" s="311">
        <f t="shared" si="88"/>
        <v>1.2460008646779077</v>
      </c>
      <c r="BE118" s="292">
        <v>112</v>
      </c>
      <c r="BF118" s="289">
        <f t="shared" si="109"/>
        <v>26700</v>
      </c>
      <c r="BG118" s="289">
        <f t="shared" si="89"/>
        <v>29370.000000000004</v>
      </c>
      <c r="BH118" s="297">
        <v>21820</v>
      </c>
      <c r="BI118" s="297">
        <f t="shared" si="90"/>
        <v>7550.0000000000036</v>
      </c>
      <c r="BJ118" s="302">
        <f t="shared" si="91"/>
        <v>1.3460128322639782</v>
      </c>
      <c r="BK118" s="306">
        <v>23270</v>
      </c>
      <c r="BL118" s="297">
        <f t="shared" si="92"/>
        <v>6100.0000000000036</v>
      </c>
      <c r="BM118" s="311">
        <f t="shared" si="93"/>
        <v>1.2621400945423293</v>
      </c>
      <c r="BO118" s="292">
        <v>112</v>
      </c>
      <c r="BP118" s="289">
        <f t="shared" si="110"/>
        <v>27700</v>
      </c>
      <c r="BQ118" s="289">
        <f t="shared" si="94"/>
        <v>30470.000000000004</v>
      </c>
      <c r="BR118" s="297">
        <v>22200</v>
      </c>
      <c r="BS118" s="297">
        <f t="shared" si="95"/>
        <v>8270.0000000000036</v>
      </c>
      <c r="BT118" s="302">
        <f t="shared" si="96"/>
        <v>1.3725225225225226</v>
      </c>
      <c r="BU118" s="306">
        <v>23660</v>
      </c>
      <c r="BV118" s="297">
        <f t="shared" si="97"/>
        <v>6810.0000000000036</v>
      </c>
      <c r="BW118" s="311">
        <f t="shared" si="98"/>
        <v>1.2878275570583264</v>
      </c>
      <c r="BY118" s="292">
        <v>112</v>
      </c>
      <c r="BZ118" s="289">
        <f t="shared" si="111"/>
        <v>28700</v>
      </c>
      <c r="CA118" s="289">
        <f t="shared" si="99"/>
        <v>31570.000000000004</v>
      </c>
      <c r="CB118" s="297">
        <v>22440</v>
      </c>
      <c r="CC118" s="297">
        <f t="shared" si="100"/>
        <v>9130.0000000000036</v>
      </c>
      <c r="CD118" s="302">
        <f t="shared" si="101"/>
        <v>1.4068627450980393</v>
      </c>
      <c r="CE118" s="306">
        <v>23890</v>
      </c>
      <c r="CF118" s="297">
        <f t="shared" si="102"/>
        <v>7680.0000000000036</v>
      </c>
      <c r="CG118" s="311">
        <f t="shared" si="103"/>
        <v>1.3214734198409377</v>
      </c>
    </row>
    <row r="119" spans="5:85">
      <c r="E119" s="289">
        <f>計算票!G120</f>
        <v>25480</v>
      </c>
      <c r="G119" s="292">
        <v>113</v>
      </c>
      <c r="H119" s="289">
        <f t="shared" si="104"/>
        <v>24750</v>
      </c>
      <c r="I119" s="289">
        <f t="shared" si="64"/>
        <v>27225.000000000004</v>
      </c>
      <c r="J119" s="297">
        <v>20660</v>
      </c>
      <c r="K119" s="297">
        <f t="shared" si="65"/>
        <v>6565.0000000000036</v>
      </c>
      <c r="L119" s="302">
        <f t="shared" si="66"/>
        <v>1.3177637947725074</v>
      </c>
      <c r="M119" s="306">
        <v>22130</v>
      </c>
      <c r="N119" s="297">
        <f t="shared" si="67"/>
        <v>5095.0000000000036</v>
      </c>
      <c r="O119" s="311">
        <f t="shared" si="68"/>
        <v>1.2302304563940354</v>
      </c>
      <c r="Q119" s="292">
        <v>113</v>
      </c>
      <c r="R119" s="289">
        <f t="shared" si="105"/>
        <v>24750</v>
      </c>
      <c r="S119" s="289">
        <f t="shared" si="69"/>
        <v>27225.000000000004</v>
      </c>
      <c r="T119" s="297">
        <v>20680</v>
      </c>
      <c r="U119" s="297">
        <f t="shared" si="70"/>
        <v>6545.0000000000036</v>
      </c>
      <c r="V119" s="302">
        <f t="shared" si="71"/>
        <v>1.3164893617021278</v>
      </c>
      <c r="W119" s="306">
        <v>22140</v>
      </c>
      <c r="X119" s="297">
        <f t="shared" si="72"/>
        <v>5085.0000000000036</v>
      </c>
      <c r="Y119" s="311">
        <f t="shared" si="73"/>
        <v>1.2296747967479675</v>
      </c>
      <c r="AA119" s="292">
        <v>113</v>
      </c>
      <c r="AB119" s="289">
        <f t="shared" si="106"/>
        <v>25450</v>
      </c>
      <c r="AC119" s="289">
        <f t="shared" si="74"/>
        <v>27995.000000000004</v>
      </c>
      <c r="AD119" s="297">
        <v>21820</v>
      </c>
      <c r="AE119" s="297">
        <f t="shared" si="75"/>
        <v>6175.0000000000036</v>
      </c>
      <c r="AF119" s="302">
        <f t="shared" si="76"/>
        <v>1.2829972502291478</v>
      </c>
      <c r="AG119" s="306">
        <v>23280</v>
      </c>
      <c r="AH119" s="297">
        <f t="shared" si="77"/>
        <v>4715.0000000000036</v>
      </c>
      <c r="AI119" s="311">
        <f t="shared" si="78"/>
        <v>1.2025343642611686</v>
      </c>
      <c r="AK119" s="292">
        <v>113</v>
      </c>
      <c r="AL119" s="289">
        <f t="shared" si="107"/>
        <v>25950</v>
      </c>
      <c r="AM119" s="289">
        <f t="shared" si="79"/>
        <v>28545.000000000004</v>
      </c>
      <c r="AN119" s="297">
        <v>21860</v>
      </c>
      <c r="AO119" s="297">
        <f t="shared" si="80"/>
        <v>6685.0000000000036</v>
      </c>
      <c r="AP119" s="302">
        <f t="shared" si="81"/>
        <v>1.3058096980786826</v>
      </c>
      <c r="AQ119" s="306">
        <v>23330</v>
      </c>
      <c r="AR119" s="297">
        <f t="shared" si="82"/>
        <v>5215.0000000000036</v>
      </c>
      <c r="AS119" s="311">
        <f t="shared" si="83"/>
        <v>1.223531933133305</v>
      </c>
      <c r="AU119" s="292">
        <v>113</v>
      </c>
      <c r="AV119" s="289">
        <f t="shared" si="108"/>
        <v>26450</v>
      </c>
      <c r="AW119" s="289">
        <f t="shared" si="84"/>
        <v>29095.000000000004</v>
      </c>
      <c r="AX119" s="297">
        <v>21890</v>
      </c>
      <c r="AY119" s="297">
        <f t="shared" si="85"/>
        <v>7205.0000000000036</v>
      </c>
      <c r="AZ119" s="302">
        <f t="shared" si="86"/>
        <v>1.3291457286432162</v>
      </c>
      <c r="BA119" s="306">
        <v>23350</v>
      </c>
      <c r="BB119" s="297">
        <f t="shared" si="87"/>
        <v>5745.0000000000036</v>
      </c>
      <c r="BC119" s="311">
        <f t="shared" si="88"/>
        <v>1.2460385438972164</v>
      </c>
      <c r="BE119" s="292">
        <v>113</v>
      </c>
      <c r="BF119" s="289">
        <f t="shared" si="109"/>
        <v>26950</v>
      </c>
      <c r="BG119" s="289">
        <f t="shared" si="89"/>
        <v>29645.000000000004</v>
      </c>
      <c r="BH119" s="297">
        <v>22030</v>
      </c>
      <c r="BI119" s="297">
        <f t="shared" si="90"/>
        <v>7615.0000000000036</v>
      </c>
      <c r="BJ119" s="302">
        <f t="shared" si="91"/>
        <v>1.3456650022696326</v>
      </c>
      <c r="BK119" s="306">
        <v>23490</v>
      </c>
      <c r="BL119" s="297">
        <f t="shared" si="92"/>
        <v>6155.0000000000036</v>
      </c>
      <c r="BM119" s="311">
        <f t="shared" si="93"/>
        <v>1.2620263942103025</v>
      </c>
      <c r="BO119" s="292">
        <v>113</v>
      </c>
      <c r="BP119" s="289">
        <f t="shared" si="110"/>
        <v>27950</v>
      </c>
      <c r="BQ119" s="289">
        <f t="shared" si="94"/>
        <v>30745.000000000004</v>
      </c>
      <c r="BR119" s="297">
        <v>22410</v>
      </c>
      <c r="BS119" s="297">
        <f t="shared" si="95"/>
        <v>8335.0000000000036</v>
      </c>
      <c r="BT119" s="302">
        <f t="shared" si="96"/>
        <v>1.3719321731369927</v>
      </c>
      <c r="BU119" s="306">
        <v>23880</v>
      </c>
      <c r="BV119" s="297">
        <f t="shared" si="97"/>
        <v>6865.0000000000036</v>
      </c>
      <c r="BW119" s="311">
        <f t="shared" si="98"/>
        <v>1.2874790619765495</v>
      </c>
      <c r="BY119" s="292">
        <v>113</v>
      </c>
      <c r="BZ119" s="289">
        <f t="shared" si="111"/>
        <v>28950</v>
      </c>
      <c r="CA119" s="289">
        <f t="shared" si="99"/>
        <v>31845.000000000004</v>
      </c>
      <c r="CB119" s="297">
        <v>22640</v>
      </c>
      <c r="CC119" s="297">
        <f t="shared" si="100"/>
        <v>9205.0000000000036</v>
      </c>
      <c r="CD119" s="302">
        <f t="shared" si="101"/>
        <v>1.4065812720848059</v>
      </c>
      <c r="CE119" s="306">
        <v>24110</v>
      </c>
      <c r="CF119" s="297">
        <f t="shared" si="102"/>
        <v>7735.0000000000036</v>
      </c>
      <c r="CG119" s="311">
        <f t="shared" si="103"/>
        <v>1.3208212360016591</v>
      </c>
    </row>
    <row r="120" spans="5:85">
      <c r="E120" s="289">
        <f>計算票!G121</f>
        <v>25750</v>
      </c>
      <c r="G120" s="292">
        <v>114</v>
      </c>
      <c r="H120" s="289">
        <f t="shared" si="104"/>
        <v>25000</v>
      </c>
      <c r="I120" s="289">
        <f t="shared" si="64"/>
        <v>27500.000000000004</v>
      </c>
      <c r="J120" s="297">
        <v>20860</v>
      </c>
      <c r="K120" s="297">
        <f t="shared" si="65"/>
        <v>6640.0000000000036</v>
      </c>
      <c r="L120" s="302">
        <f t="shared" si="66"/>
        <v>1.3183125599232983</v>
      </c>
      <c r="M120" s="306">
        <v>22340</v>
      </c>
      <c r="N120" s="297">
        <f t="shared" si="67"/>
        <v>5160.0000000000036</v>
      </c>
      <c r="O120" s="311">
        <f t="shared" si="68"/>
        <v>1.2309758281110117</v>
      </c>
      <c r="Q120" s="292">
        <v>114</v>
      </c>
      <c r="R120" s="289">
        <f t="shared" si="105"/>
        <v>25000</v>
      </c>
      <c r="S120" s="289">
        <f t="shared" si="69"/>
        <v>27500.000000000004</v>
      </c>
      <c r="T120" s="297">
        <v>20870</v>
      </c>
      <c r="U120" s="297">
        <f t="shared" si="70"/>
        <v>6630.0000000000036</v>
      </c>
      <c r="V120" s="302">
        <f t="shared" si="71"/>
        <v>1.3176808816482992</v>
      </c>
      <c r="W120" s="306">
        <v>22350</v>
      </c>
      <c r="X120" s="297">
        <f t="shared" si="72"/>
        <v>5150.0000000000036</v>
      </c>
      <c r="Y120" s="311">
        <f t="shared" si="73"/>
        <v>1.2304250559284118</v>
      </c>
      <c r="AA120" s="292">
        <v>114</v>
      </c>
      <c r="AB120" s="289">
        <f t="shared" si="106"/>
        <v>25700</v>
      </c>
      <c r="AC120" s="289">
        <f t="shared" si="74"/>
        <v>28270.000000000004</v>
      </c>
      <c r="AD120" s="297">
        <v>22030</v>
      </c>
      <c r="AE120" s="297">
        <f t="shared" si="75"/>
        <v>6240.0000000000036</v>
      </c>
      <c r="AF120" s="302">
        <f t="shared" si="76"/>
        <v>1.2832501134816161</v>
      </c>
      <c r="AG120" s="306">
        <v>23500</v>
      </c>
      <c r="AH120" s="297">
        <f t="shared" si="77"/>
        <v>4770.0000000000036</v>
      </c>
      <c r="AI120" s="311">
        <f t="shared" si="78"/>
        <v>1.2029787234042555</v>
      </c>
      <c r="AK120" s="292">
        <v>114</v>
      </c>
      <c r="AL120" s="289">
        <f t="shared" si="107"/>
        <v>26200</v>
      </c>
      <c r="AM120" s="289">
        <f t="shared" si="79"/>
        <v>28820.000000000004</v>
      </c>
      <c r="AN120" s="297">
        <v>22070</v>
      </c>
      <c r="AO120" s="297">
        <f t="shared" si="80"/>
        <v>6750.0000000000036</v>
      </c>
      <c r="AP120" s="302">
        <f t="shared" si="81"/>
        <v>1.3058450385138198</v>
      </c>
      <c r="AQ120" s="306">
        <v>23550</v>
      </c>
      <c r="AR120" s="297">
        <f t="shared" si="82"/>
        <v>5270.0000000000036</v>
      </c>
      <c r="AS120" s="311">
        <f t="shared" si="83"/>
        <v>1.223779193205945</v>
      </c>
      <c r="AU120" s="292">
        <v>114</v>
      </c>
      <c r="AV120" s="289">
        <f t="shared" si="108"/>
        <v>26700</v>
      </c>
      <c r="AW120" s="289">
        <f t="shared" si="84"/>
        <v>29370.000000000004</v>
      </c>
      <c r="AX120" s="297">
        <v>22090</v>
      </c>
      <c r="AY120" s="297">
        <f t="shared" si="85"/>
        <v>7280.0000000000036</v>
      </c>
      <c r="AZ120" s="302">
        <f t="shared" si="86"/>
        <v>1.3295608872793121</v>
      </c>
      <c r="BA120" s="306">
        <v>23570</v>
      </c>
      <c r="BB120" s="297">
        <f t="shared" si="87"/>
        <v>5800.0000000000036</v>
      </c>
      <c r="BC120" s="311">
        <f t="shared" si="88"/>
        <v>1.2460755197284685</v>
      </c>
      <c r="BE120" s="292">
        <v>114</v>
      </c>
      <c r="BF120" s="289">
        <f t="shared" si="109"/>
        <v>27200</v>
      </c>
      <c r="BG120" s="289">
        <f t="shared" si="89"/>
        <v>29920.000000000004</v>
      </c>
      <c r="BH120" s="297">
        <v>22240</v>
      </c>
      <c r="BI120" s="297">
        <f t="shared" si="90"/>
        <v>7680.0000000000036</v>
      </c>
      <c r="BJ120" s="302">
        <f t="shared" si="91"/>
        <v>1.3453237410071943</v>
      </c>
      <c r="BK120" s="306">
        <v>23710</v>
      </c>
      <c r="BL120" s="297">
        <f t="shared" si="92"/>
        <v>6210.0000000000036</v>
      </c>
      <c r="BM120" s="311">
        <f t="shared" si="93"/>
        <v>1.2619148038802195</v>
      </c>
      <c r="BO120" s="292">
        <v>114</v>
      </c>
      <c r="BP120" s="289">
        <f t="shared" si="110"/>
        <v>28200</v>
      </c>
      <c r="BQ120" s="289">
        <f t="shared" si="94"/>
        <v>31020.000000000004</v>
      </c>
      <c r="BR120" s="297">
        <v>22620</v>
      </c>
      <c r="BS120" s="297">
        <f t="shared" si="95"/>
        <v>8400.0000000000036</v>
      </c>
      <c r="BT120" s="302">
        <f t="shared" si="96"/>
        <v>1.3713527851458887</v>
      </c>
      <c r="BU120" s="306">
        <v>24100</v>
      </c>
      <c r="BV120" s="297">
        <f t="shared" si="97"/>
        <v>6920.0000000000036</v>
      </c>
      <c r="BW120" s="311">
        <f t="shared" si="98"/>
        <v>1.287136929460581</v>
      </c>
      <c r="BY120" s="292">
        <v>114</v>
      </c>
      <c r="BZ120" s="289">
        <f t="shared" si="111"/>
        <v>29200</v>
      </c>
      <c r="CA120" s="289">
        <f t="shared" si="99"/>
        <v>32120.000000000004</v>
      </c>
      <c r="CB120" s="297">
        <v>22850</v>
      </c>
      <c r="CC120" s="297">
        <f t="shared" si="100"/>
        <v>9270.0000000000036</v>
      </c>
      <c r="CD120" s="302">
        <f t="shared" si="101"/>
        <v>1.4056892778993437</v>
      </c>
      <c r="CE120" s="306">
        <v>24330</v>
      </c>
      <c r="CF120" s="297">
        <f t="shared" si="102"/>
        <v>7790.0000000000036</v>
      </c>
      <c r="CG120" s="311">
        <f t="shared" si="103"/>
        <v>1.3201808466913276</v>
      </c>
    </row>
    <row r="121" spans="5:85">
      <c r="E121" s="289">
        <f>計算票!G122</f>
        <v>26010</v>
      </c>
      <c r="G121" s="292">
        <v>115</v>
      </c>
      <c r="H121" s="289">
        <f t="shared" si="104"/>
        <v>25250</v>
      </c>
      <c r="I121" s="289">
        <f t="shared" si="64"/>
        <v>27775.000000000004</v>
      </c>
      <c r="J121" s="297">
        <v>21060</v>
      </c>
      <c r="K121" s="297">
        <f t="shared" si="65"/>
        <v>6715.0000000000036</v>
      </c>
      <c r="L121" s="302">
        <f t="shared" si="66"/>
        <v>1.3188509021842356</v>
      </c>
      <c r="M121" s="306">
        <v>22550</v>
      </c>
      <c r="N121" s="297">
        <f t="shared" si="67"/>
        <v>5225.0000000000036</v>
      </c>
      <c r="O121" s="311">
        <f t="shared" si="68"/>
        <v>1.2317073170731709</v>
      </c>
      <c r="Q121" s="292">
        <v>115</v>
      </c>
      <c r="R121" s="289">
        <f t="shared" si="105"/>
        <v>25250</v>
      </c>
      <c r="S121" s="289">
        <f t="shared" si="69"/>
        <v>27775.000000000004</v>
      </c>
      <c r="T121" s="297">
        <v>21070</v>
      </c>
      <c r="U121" s="297">
        <f t="shared" si="70"/>
        <v>6705.0000000000036</v>
      </c>
      <c r="V121" s="302">
        <f t="shared" si="71"/>
        <v>1.3182249644043667</v>
      </c>
      <c r="W121" s="306">
        <v>22560</v>
      </c>
      <c r="X121" s="297">
        <f t="shared" si="72"/>
        <v>5215.0000000000036</v>
      </c>
      <c r="Y121" s="311">
        <f t="shared" si="73"/>
        <v>1.2311613475177308</v>
      </c>
      <c r="AA121" s="292">
        <v>115</v>
      </c>
      <c r="AB121" s="289">
        <f t="shared" si="106"/>
        <v>25950</v>
      </c>
      <c r="AC121" s="289">
        <f t="shared" si="74"/>
        <v>28545.000000000004</v>
      </c>
      <c r="AD121" s="297">
        <v>22240</v>
      </c>
      <c r="AE121" s="297">
        <f t="shared" si="75"/>
        <v>6305.0000000000036</v>
      </c>
      <c r="AF121" s="302">
        <f t="shared" si="76"/>
        <v>1.2834982014388492</v>
      </c>
      <c r="AG121" s="306">
        <v>23720</v>
      </c>
      <c r="AH121" s="297">
        <f t="shared" si="77"/>
        <v>4825.0000000000036</v>
      </c>
      <c r="AI121" s="311">
        <f t="shared" si="78"/>
        <v>1.2034148397976392</v>
      </c>
      <c r="AK121" s="292">
        <v>115</v>
      </c>
      <c r="AL121" s="289">
        <f t="shared" si="107"/>
        <v>26450</v>
      </c>
      <c r="AM121" s="289">
        <f t="shared" si="79"/>
        <v>29095.000000000004</v>
      </c>
      <c r="AN121" s="297">
        <v>22280</v>
      </c>
      <c r="AO121" s="297">
        <f t="shared" si="80"/>
        <v>6815.0000000000036</v>
      </c>
      <c r="AP121" s="302">
        <f t="shared" si="81"/>
        <v>1.3058797127468584</v>
      </c>
      <c r="AQ121" s="306">
        <v>23770</v>
      </c>
      <c r="AR121" s="297">
        <f t="shared" si="82"/>
        <v>5325.0000000000036</v>
      </c>
      <c r="AS121" s="311">
        <f t="shared" si="83"/>
        <v>1.2240218763146826</v>
      </c>
      <c r="AU121" s="292">
        <v>115</v>
      </c>
      <c r="AV121" s="289">
        <f t="shared" si="108"/>
        <v>26950</v>
      </c>
      <c r="AW121" s="289">
        <f t="shared" si="84"/>
        <v>29645.000000000004</v>
      </c>
      <c r="AX121" s="297">
        <v>22300</v>
      </c>
      <c r="AY121" s="297">
        <f t="shared" si="85"/>
        <v>7345.0000000000036</v>
      </c>
      <c r="AZ121" s="302">
        <f t="shared" si="86"/>
        <v>1.3293721973094172</v>
      </c>
      <c r="BA121" s="306">
        <v>23790</v>
      </c>
      <c r="BB121" s="297">
        <f t="shared" si="87"/>
        <v>5855.0000000000036</v>
      </c>
      <c r="BC121" s="311">
        <f t="shared" si="88"/>
        <v>1.2461118116855823</v>
      </c>
      <c r="BE121" s="292">
        <v>115</v>
      </c>
      <c r="BF121" s="289">
        <f t="shared" si="109"/>
        <v>27450</v>
      </c>
      <c r="BG121" s="289">
        <f t="shared" si="89"/>
        <v>30195.000000000004</v>
      </c>
      <c r="BH121" s="297">
        <v>22450</v>
      </c>
      <c r="BI121" s="297">
        <f t="shared" si="90"/>
        <v>7745.0000000000036</v>
      </c>
      <c r="BJ121" s="302">
        <f t="shared" si="91"/>
        <v>1.3449888641425392</v>
      </c>
      <c r="BK121" s="306">
        <v>23930</v>
      </c>
      <c r="BL121" s="297">
        <f t="shared" si="92"/>
        <v>6265.0000000000036</v>
      </c>
      <c r="BM121" s="311">
        <f t="shared" si="93"/>
        <v>1.2618052653572922</v>
      </c>
      <c r="BO121" s="292">
        <v>115</v>
      </c>
      <c r="BP121" s="289">
        <f t="shared" si="110"/>
        <v>28450</v>
      </c>
      <c r="BQ121" s="289">
        <f t="shared" si="94"/>
        <v>31295.000000000004</v>
      </c>
      <c r="BR121" s="297">
        <v>22830</v>
      </c>
      <c r="BS121" s="297">
        <f t="shared" si="95"/>
        <v>8465.0000000000036</v>
      </c>
      <c r="BT121" s="302">
        <f t="shared" si="96"/>
        <v>1.3707840560665792</v>
      </c>
      <c r="BU121" s="306">
        <v>24320</v>
      </c>
      <c r="BV121" s="297">
        <f t="shared" si="97"/>
        <v>6975.0000000000036</v>
      </c>
      <c r="BW121" s="311">
        <f t="shared" si="98"/>
        <v>1.2868009868421053</v>
      </c>
      <c r="BY121" s="292">
        <v>115</v>
      </c>
      <c r="BZ121" s="289">
        <f t="shared" si="111"/>
        <v>29450</v>
      </c>
      <c r="CA121" s="289">
        <f t="shared" si="99"/>
        <v>32395.000000000004</v>
      </c>
      <c r="CB121" s="297">
        <v>23060</v>
      </c>
      <c r="CC121" s="297">
        <f t="shared" si="100"/>
        <v>9335.0000000000036</v>
      </c>
      <c r="CD121" s="302">
        <f t="shared" si="101"/>
        <v>1.4048135299219429</v>
      </c>
      <c r="CE121" s="306">
        <v>24550</v>
      </c>
      <c r="CF121" s="297">
        <f t="shared" si="102"/>
        <v>7845.0000000000036</v>
      </c>
      <c r="CG121" s="311">
        <f t="shared" si="103"/>
        <v>1.319551934826884</v>
      </c>
    </row>
    <row r="122" spans="5:85">
      <c r="E122" s="289">
        <f>計算票!G123</f>
        <v>26270</v>
      </c>
      <c r="G122" s="292">
        <v>116</v>
      </c>
      <c r="H122" s="289">
        <f t="shared" si="104"/>
        <v>25500</v>
      </c>
      <c r="I122" s="289">
        <f t="shared" si="64"/>
        <v>28050.000000000004</v>
      </c>
      <c r="J122" s="297">
        <v>21260</v>
      </c>
      <c r="K122" s="297">
        <f t="shared" si="65"/>
        <v>6790.0000000000036</v>
      </c>
      <c r="L122" s="302">
        <f t="shared" si="66"/>
        <v>1.3193791157102541</v>
      </c>
      <c r="M122" s="306">
        <v>22750</v>
      </c>
      <c r="N122" s="297">
        <f t="shared" si="67"/>
        <v>5300.0000000000036</v>
      </c>
      <c r="O122" s="311">
        <f t="shared" si="68"/>
        <v>1.232967032967033</v>
      </c>
      <c r="Q122" s="292">
        <v>116</v>
      </c>
      <c r="R122" s="289">
        <f t="shared" si="105"/>
        <v>25500</v>
      </c>
      <c r="S122" s="289">
        <f t="shared" si="69"/>
        <v>28050.000000000004</v>
      </c>
      <c r="T122" s="297">
        <v>21270</v>
      </c>
      <c r="U122" s="297">
        <f t="shared" si="70"/>
        <v>6780.0000000000036</v>
      </c>
      <c r="V122" s="302">
        <f t="shared" si="71"/>
        <v>1.3187588152327223</v>
      </c>
      <c r="W122" s="306">
        <v>22770</v>
      </c>
      <c r="X122" s="297">
        <f t="shared" si="72"/>
        <v>5280.0000000000036</v>
      </c>
      <c r="Y122" s="311">
        <f t="shared" si="73"/>
        <v>1.2318840579710146</v>
      </c>
      <c r="AA122" s="292">
        <v>116</v>
      </c>
      <c r="AB122" s="289">
        <f t="shared" si="106"/>
        <v>26200</v>
      </c>
      <c r="AC122" s="289">
        <f t="shared" si="74"/>
        <v>28820.000000000004</v>
      </c>
      <c r="AD122" s="297">
        <v>22450</v>
      </c>
      <c r="AE122" s="297">
        <f t="shared" si="75"/>
        <v>6370.0000000000036</v>
      </c>
      <c r="AF122" s="302">
        <f t="shared" si="76"/>
        <v>1.2837416481069044</v>
      </c>
      <c r="AG122" s="306">
        <v>23940</v>
      </c>
      <c r="AH122" s="297">
        <f t="shared" si="77"/>
        <v>4880.0000000000036</v>
      </c>
      <c r="AI122" s="311">
        <f t="shared" si="78"/>
        <v>1.2038429406850462</v>
      </c>
      <c r="AK122" s="292">
        <v>116</v>
      </c>
      <c r="AL122" s="289">
        <f t="shared" si="107"/>
        <v>26700</v>
      </c>
      <c r="AM122" s="289">
        <f t="shared" si="79"/>
        <v>29370.000000000004</v>
      </c>
      <c r="AN122" s="297">
        <v>22490</v>
      </c>
      <c r="AO122" s="297">
        <f t="shared" si="80"/>
        <v>6880.0000000000036</v>
      </c>
      <c r="AP122" s="302">
        <f t="shared" si="81"/>
        <v>1.3059137394397511</v>
      </c>
      <c r="AQ122" s="306">
        <v>23990</v>
      </c>
      <c r="AR122" s="297">
        <f t="shared" si="82"/>
        <v>5380.0000000000036</v>
      </c>
      <c r="AS122" s="311">
        <f t="shared" si="83"/>
        <v>1.2242601083784912</v>
      </c>
      <c r="AU122" s="292">
        <v>116</v>
      </c>
      <c r="AV122" s="289">
        <f t="shared" si="108"/>
        <v>27200</v>
      </c>
      <c r="AW122" s="289">
        <f t="shared" si="84"/>
        <v>29920.000000000004</v>
      </c>
      <c r="AX122" s="297">
        <v>22510</v>
      </c>
      <c r="AY122" s="297">
        <f t="shared" si="85"/>
        <v>7410.0000000000036</v>
      </c>
      <c r="AZ122" s="302">
        <f t="shared" si="86"/>
        <v>1.3291870279875613</v>
      </c>
      <c r="BA122" s="306">
        <v>24010</v>
      </c>
      <c r="BB122" s="297">
        <f t="shared" si="87"/>
        <v>5910.0000000000036</v>
      </c>
      <c r="BC122" s="311">
        <f t="shared" si="88"/>
        <v>1.2461474385672637</v>
      </c>
      <c r="BE122" s="292">
        <v>116</v>
      </c>
      <c r="BF122" s="289">
        <f t="shared" si="109"/>
        <v>27700</v>
      </c>
      <c r="BG122" s="289">
        <f t="shared" si="89"/>
        <v>30470.000000000004</v>
      </c>
      <c r="BH122" s="297">
        <v>22660</v>
      </c>
      <c r="BI122" s="297">
        <f t="shared" si="90"/>
        <v>7810.0000000000036</v>
      </c>
      <c r="BJ122" s="302">
        <f t="shared" si="91"/>
        <v>1.3446601941747574</v>
      </c>
      <c r="BK122" s="306">
        <v>24150</v>
      </c>
      <c r="BL122" s="297">
        <f t="shared" si="92"/>
        <v>6320.0000000000036</v>
      </c>
      <c r="BM122" s="311">
        <f t="shared" si="93"/>
        <v>1.2616977225672878</v>
      </c>
      <c r="BO122" s="292">
        <v>116</v>
      </c>
      <c r="BP122" s="289">
        <f t="shared" si="110"/>
        <v>28700</v>
      </c>
      <c r="BQ122" s="289">
        <f t="shared" si="94"/>
        <v>31570.000000000004</v>
      </c>
      <c r="BR122" s="297">
        <v>23040</v>
      </c>
      <c r="BS122" s="297">
        <f t="shared" si="95"/>
        <v>8530.0000000000036</v>
      </c>
      <c r="BT122" s="302">
        <f t="shared" si="96"/>
        <v>1.3702256944444446</v>
      </c>
      <c r="BU122" s="306">
        <v>24540</v>
      </c>
      <c r="BV122" s="297">
        <f t="shared" si="97"/>
        <v>7030.0000000000036</v>
      </c>
      <c r="BW122" s="311">
        <f t="shared" si="98"/>
        <v>1.286471067644662</v>
      </c>
      <c r="BY122" s="292">
        <v>116</v>
      </c>
      <c r="BZ122" s="289">
        <f t="shared" si="111"/>
        <v>29700</v>
      </c>
      <c r="CA122" s="289">
        <f t="shared" si="99"/>
        <v>32670.000000000004</v>
      </c>
      <c r="CB122" s="297">
        <v>23270</v>
      </c>
      <c r="CC122" s="297">
        <f t="shared" si="100"/>
        <v>9400.0000000000036</v>
      </c>
      <c r="CD122" s="302">
        <f t="shared" si="101"/>
        <v>1.4039535883111303</v>
      </c>
      <c r="CE122" s="306">
        <v>24770</v>
      </c>
      <c r="CF122" s="297">
        <f t="shared" si="102"/>
        <v>7900.0000000000036</v>
      </c>
      <c r="CG122" s="311">
        <f t="shared" si="103"/>
        <v>1.3189341945902302</v>
      </c>
    </row>
    <row r="123" spans="5:85">
      <c r="E123" s="289">
        <f>計算票!G124</f>
        <v>26540</v>
      </c>
      <c r="G123" s="292">
        <v>117</v>
      </c>
      <c r="H123" s="289">
        <f t="shared" si="104"/>
        <v>25750</v>
      </c>
      <c r="I123" s="289">
        <f t="shared" si="64"/>
        <v>28325.000000000004</v>
      </c>
      <c r="J123" s="297">
        <v>21460</v>
      </c>
      <c r="K123" s="297">
        <f t="shared" si="65"/>
        <v>6865.0000000000036</v>
      </c>
      <c r="L123" s="302">
        <f t="shared" si="66"/>
        <v>1.3198974836905872</v>
      </c>
      <c r="M123" s="306">
        <v>22960</v>
      </c>
      <c r="N123" s="297">
        <f t="shared" si="67"/>
        <v>5365.0000000000036</v>
      </c>
      <c r="O123" s="311">
        <f t="shared" si="68"/>
        <v>1.2336672473867598</v>
      </c>
      <c r="Q123" s="292">
        <v>117</v>
      </c>
      <c r="R123" s="289">
        <f t="shared" si="105"/>
        <v>25750</v>
      </c>
      <c r="S123" s="289">
        <f t="shared" si="69"/>
        <v>28325.000000000004</v>
      </c>
      <c r="T123" s="297">
        <v>21470</v>
      </c>
      <c r="U123" s="297">
        <f t="shared" si="70"/>
        <v>6855.0000000000036</v>
      </c>
      <c r="V123" s="302">
        <f t="shared" si="71"/>
        <v>1.3192827200745227</v>
      </c>
      <c r="W123" s="306">
        <v>22970</v>
      </c>
      <c r="X123" s="297">
        <f t="shared" si="72"/>
        <v>5355.0000000000036</v>
      </c>
      <c r="Y123" s="311">
        <f t="shared" si="73"/>
        <v>1.2331301697866783</v>
      </c>
      <c r="AA123" s="292">
        <v>117</v>
      </c>
      <c r="AB123" s="289">
        <f t="shared" si="106"/>
        <v>26450</v>
      </c>
      <c r="AC123" s="289">
        <f t="shared" si="74"/>
        <v>29095.000000000004</v>
      </c>
      <c r="AD123" s="297">
        <v>22660</v>
      </c>
      <c r="AE123" s="297">
        <f t="shared" si="75"/>
        <v>6435.0000000000036</v>
      </c>
      <c r="AF123" s="302">
        <f t="shared" si="76"/>
        <v>1.2839805825242721</v>
      </c>
      <c r="AG123" s="306">
        <v>24160</v>
      </c>
      <c r="AH123" s="297">
        <f t="shared" si="77"/>
        <v>4935.0000000000036</v>
      </c>
      <c r="AI123" s="311">
        <f t="shared" si="78"/>
        <v>1.2042632450331128</v>
      </c>
      <c r="AK123" s="292">
        <v>117</v>
      </c>
      <c r="AL123" s="289">
        <f t="shared" si="107"/>
        <v>26950</v>
      </c>
      <c r="AM123" s="289">
        <f t="shared" si="79"/>
        <v>29645.000000000004</v>
      </c>
      <c r="AN123" s="297">
        <v>22700</v>
      </c>
      <c r="AO123" s="297">
        <f t="shared" si="80"/>
        <v>6945.0000000000036</v>
      </c>
      <c r="AP123" s="302">
        <f t="shared" si="81"/>
        <v>1.3059471365638768</v>
      </c>
      <c r="AQ123" s="306">
        <v>24210</v>
      </c>
      <c r="AR123" s="297">
        <f t="shared" si="82"/>
        <v>5435.0000000000036</v>
      </c>
      <c r="AS123" s="311">
        <f t="shared" si="83"/>
        <v>1.224494010739364</v>
      </c>
      <c r="AU123" s="292">
        <v>117</v>
      </c>
      <c r="AV123" s="289">
        <f t="shared" si="108"/>
        <v>27450</v>
      </c>
      <c r="AW123" s="289">
        <f t="shared" si="84"/>
        <v>30195.000000000004</v>
      </c>
      <c r="AX123" s="297">
        <v>22720</v>
      </c>
      <c r="AY123" s="297">
        <f t="shared" si="85"/>
        <v>7475.0000000000036</v>
      </c>
      <c r="AZ123" s="302">
        <f t="shared" si="86"/>
        <v>1.329005281690141</v>
      </c>
      <c r="BA123" s="306">
        <v>24230</v>
      </c>
      <c r="BB123" s="297">
        <f t="shared" si="87"/>
        <v>5965.0000000000036</v>
      </c>
      <c r="BC123" s="311">
        <f t="shared" si="88"/>
        <v>1.2461824184894761</v>
      </c>
      <c r="BE123" s="292">
        <v>117</v>
      </c>
      <c r="BF123" s="289">
        <f t="shared" si="109"/>
        <v>27950</v>
      </c>
      <c r="BG123" s="289">
        <f t="shared" si="89"/>
        <v>30745.000000000004</v>
      </c>
      <c r="BH123" s="297">
        <v>22860</v>
      </c>
      <c r="BI123" s="297">
        <f t="shared" si="90"/>
        <v>7885.0000000000036</v>
      </c>
      <c r="BJ123" s="302">
        <f t="shared" si="91"/>
        <v>1.3449256342957132</v>
      </c>
      <c r="BK123" s="306">
        <v>24370</v>
      </c>
      <c r="BL123" s="297">
        <f t="shared" si="92"/>
        <v>6375.0000000000036</v>
      </c>
      <c r="BM123" s="311">
        <f t="shared" si="93"/>
        <v>1.2615921214608126</v>
      </c>
      <c r="BO123" s="292">
        <v>117</v>
      </c>
      <c r="BP123" s="289">
        <f t="shared" si="110"/>
        <v>28950</v>
      </c>
      <c r="BQ123" s="289">
        <f t="shared" si="94"/>
        <v>31845.000000000004</v>
      </c>
      <c r="BR123" s="297">
        <v>23250</v>
      </c>
      <c r="BS123" s="297">
        <f t="shared" si="95"/>
        <v>8595.0000000000036</v>
      </c>
      <c r="BT123" s="302">
        <f t="shared" si="96"/>
        <v>1.3696774193548389</v>
      </c>
      <c r="BU123" s="306">
        <v>24760</v>
      </c>
      <c r="BV123" s="297">
        <f t="shared" si="97"/>
        <v>7085.0000000000036</v>
      </c>
      <c r="BW123" s="311">
        <f t="shared" si="98"/>
        <v>1.2861470113085622</v>
      </c>
      <c r="BY123" s="292">
        <v>117</v>
      </c>
      <c r="BZ123" s="289">
        <f t="shared" si="111"/>
        <v>29950</v>
      </c>
      <c r="CA123" s="289">
        <f t="shared" si="99"/>
        <v>32945</v>
      </c>
      <c r="CB123" s="297">
        <v>23480</v>
      </c>
      <c r="CC123" s="297">
        <f t="shared" si="100"/>
        <v>9465</v>
      </c>
      <c r="CD123" s="302">
        <f t="shared" si="101"/>
        <v>1.4031090289608177</v>
      </c>
      <c r="CE123" s="306">
        <v>24990</v>
      </c>
      <c r="CF123" s="297">
        <f t="shared" si="102"/>
        <v>7955</v>
      </c>
      <c r="CG123" s="311">
        <f t="shared" si="103"/>
        <v>1.3183273309323729</v>
      </c>
    </row>
    <row r="124" spans="5:85">
      <c r="E124" s="289">
        <f>計算票!G125</f>
        <v>26800</v>
      </c>
      <c r="G124" s="292">
        <v>118</v>
      </c>
      <c r="H124" s="289">
        <f t="shared" si="104"/>
        <v>26000</v>
      </c>
      <c r="I124" s="289">
        <f t="shared" si="64"/>
        <v>28600.000000000004</v>
      </c>
      <c r="J124" s="297">
        <v>21650</v>
      </c>
      <c r="K124" s="297">
        <f t="shared" si="65"/>
        <v>6950.0000000000036</v>
      </c>
      <c r="L124" s="302">
        <f t="shared" si="66"/>
        <v>1.3210161662817554</v>
      </c>
      <c r="M124" s="306">
        <v>23170</v>
      </c>
      <c r="N124" s="297">
        <f t="shared" si="67"/>
        <v>5430.0000000000036</v>
      </c>
      <c r="O124" s="311">
        <f t="shared" si="68"/>
        <v>1.2343547690979717</v>
      </c>
      <c r="Q124" s="292">
        <v>118</v>
      </c>
      <c r="R124" s="289">
        <f t="shared" si="105"/>
        <v>26000</v>
      </c>
      <c r="S124" s="289">
        <f t="shared" si="69"/>
        <v>28600.000000000004</v>
      </c>
      <c r="T124" s="297">
        <v>21670</v>
      </c>
      <c r="U124" s="297">
        <f t="shared" si="70"/>
        <v>6930.0000000000036</v>
      </c>
      <c r="V124" s="302">
        <f t="shared" si="71"/>
        <v>1.319796954314721</v>
      </c>
      <c r="W124" s="306">
        <v>23180</v>
      </c>
      <c r="X124" s="297">
        <f t="shared" si="72"/>
        <v>5420.0000000000036</v>
      </c>
      <c r="Y124" s="311">
        <f t="shared" si="73"/>
        <v>1.2338222605694567</v>
      </c>
      <c r="AA124" s="292">
        <v>118</v>
      </c>
      <c r="AB124" s="289">
        <f t="shared" si="106"/>
        <v>26700</v>
      </c>
      <c r="AC124" s="289">
        <f t="shared" si="74"/>
        <v>29370.000000000004</v>
      </c>
      <c r="AD124" s="297">
        <v>22860</v>
      </c>
      <c r="AE124" s="297">
        <f t="shared" si="75"/>
        <v>6510.0000000000036</v>
      </c>
      <c r="AF124" s="302">
        <f t="shared" si="76"/>
        <v>1.2847769028871392</v>
      </c>
      <c r="AG124" s="306">
        <v>24380</v>
      </c>
      <c r="AH124" s="297">
        <f t="shared" si="77"/>
        <v>4990.0000000000036</v>
      </c>
      <c r="AI124" s="311">
        <f t="shared" si="78"/>
        <v>1.2046759639048401</v>
      </c>
      <c r="AK124" s="292">
        <v>118</v>
      </c>
      <c r="AL124" s="289">
        <f t="shared" si="107"/>
        <v>27200</v>
      </c>
      <c r="AM124" s="289">
        <f t="shared" si="79"/>
        <v>29920.000000000004</v>
      </c>
      <c r="AN124" s="297">
        <v>22910</v>
      </c>
      <c r="AO124" s="297">
        <f t="shared" si="80"/>
        <v>7010.0000000000036</v>
      </c>
      <c r="AP124" s="302">
        <f t="shared" si="81"/>
        <v>1.3059799214316894</v>
      </c>
      <c r="AQ124" s="306">
        <v>24430</v>
      </c>
      <c r="AR124" s="297">
        <f t="shared" si="82"/>
        <v>5490.0000000000036</v>
      </c>
      <c r="AS124" s="311">
        <f t="shared" si="83"/>
        <v>1.2247237003683997</v>
      </c>
      <c r="AU124" s="292">
        <v>118</v>
      </c>
      <c r="AV124" s="289">
        <f t="shared" si="108"/>
        <v>27700</v>
      </c>
      <c r="AW124" s="289">
        <f t="shared" si="84"/>
        <v>30470.000000000004</v>
      </c>
      <c r="AX124" s="297">
        <v>22930</v>
      </c>
      <c r="AY124" s="297">
        <f t="shared" si="85"/>
        <v>7540.0000000000036</v>
      </c>
      <c r="AZ124" s="302">
        <f t="shared" si="86"/>
        <v>1.3288268643698213</v>
      </c>
      <c r="BA124" s="306">
        <v>24450</v>
      </c>
      <c r="BB124" s="297">
        <f t="shared" si="87"/>
        <v>6020.0000000000036</v>
      </c>
      <c r="BC124" s="311">
        <f t="shared" si="88"/>
        <v>1.2462167689161556</v>
      </c>
      <c r="BE124" s="292">
        <v>118</v>
      </c>
      <c r="BF124" s="289">
        <f t="shared" si="109"/>
        <v>28200</v>
      </c>
      <c r="BG124" s="289">
        <f t="shared" si="89"/>
        <v>31020.000000000004</v>
      </c>
      <c r="BH124" s="297">
        <v>23070</v>
      </c>
      <c r="BI124" s="297">
        <f t="shared" si="90"/>
        <v>7950.0000000000036</v>
      </c>
      <c r="BJ124" s="302">
        <f t="shared" si="91"/>
        <v>1.3446033810143045</v>
      </c>
      <c r="BK124" s="306">
        <v>24590</v>
      </c>
      <c r="BL124" s="297">
        <f t="shared" si="92"/>
        <v>6430.0000000000036</v>
      </c>
      <c r="BM124" s="311">
        <f t="shared" si="93"/>
        <v>1.261488409922733</v>
      </c>
      <c r="BO124" s="292">
        <v>118</v>
      </c>
      <c r="BP124" s="289">
        <f t="shared" si="110"/>
        <v>29200</v>
      </c>
      <c r="BQ124" s="289">
        <f t="shared" si="94"/>
        <v>32120.000000000004</v>
      </c>
      <c r="BR124" s="297">
        <v>23460</v>
      </c>
      <c r="BS124" s="297">
        <f t="shared" si="95"/>
        <v>8660.0000000000036</v>
      </c>
      <c r="BT124" s="302">
        <f t="shared" si="96"/>
        <v>1.3691389599317989</v>
      </c>
      <c r="BU124" s="306">
        <v>24980</v>
      </c>
      <c r="BV124" s="297">
        <f t="shared" si="97"/>
        <v>7140.0000000000036</v>
      </c>
      <c r="BW124" s="311">
        <f t="shared" si="98"/>
        <v>1.2858286629303444</v>
      </c>
      <c r="BY124" s="292">
        <v>118</v>
      </c>
      <c r="BZ124" s="289">
        <f t="shared" si="111"/>
        <v>30200</v>
      </c>
      <c r="CA124" s="289">
        <f t="shared" si="99"/>
        <v>33220</v>
      </c>
      <c r="CB124" s="297">
        <v>23690</v>
      </c>
      <c r="CC124" s="297">
        <f t="shared" si="100"/>
        <v>9530</v>
      </c>
      <c r="CD124" s="302">
        <f t="shared" si="101"/>
        <v>1.4022794428028704</v>
      </c>
      <c r="CE124" s="306">
        <v>25210</v>
      </c>
      <c r="CF124" s="297">
        <f t="shared" si="102"/>
        <v>8010</v>
      </c>
      <c r="CG124" s="311">
        <f t="shared" si="103"/>
        <v>1.3177310591035303</v>
      </c>
    </row>
    <row r="125" spans="5:85">
      <c r="E125" s="289">
        <f>計算票!G126</f>
        <v>27070</v>
      </c>
      <c r="G125" s="292">
        <v>119</v>
      </c>
      <c r="H125" s="289">
        <f t="shared" si="104"/>
        <v>26250</v>
      </c>
      <c r="I125" s="289">
        <f t="shared" si="64"/>
        <v>28875.000000000004</v>
      </c>
      <c r="J125" s="297">
        <v>21850</v>
      </c>
      <c r="K125" s="297">
        <f t="shared" si="65"/>
        <v>7025.0000000000036</v>
      </c>
      <c r="L125" s="302">
        <f t="shared" si="66"/>
        <v>1.3215102974828377</v>
      </c>
      <c r="M125" s="306">
        <v>23380</v>
      </c>
      <c r="N125" s="297">
        <f t="shared" si="67"/>
        <v>5495.0000000000036</v>
      </c>
      <c r="O125" s="311">
        <f t="shared" si="68"/>
        <v>1.2350299401197606</v>
      </c>
      <c r="Q125" s="292">
        <v>119</v>
      </c>
      <c r="R125" s="289">
        <f t="shared" si="105"/>
        <v>26250</v>
      </c>
      <c r="S125" s="289">
        <f t="shared" si="69"/>
        <v>28875.000000000004</v>
      </c>
      <c r="T125" s="297">
        <v>21860</v>
      </c>
      <c r="U125" s="297">
        <f t="shared" si="70"/>
        <v>7015.0000000000036</v>
      </c>
      <c r="V125" s="302">
        <f t="shared" si="71"/>
        <v>1.3209057639524246</v>
      </c>
      <c r="W125" s="306">
        <v>23390</v>
      </c>
      <c r="X125" s="297">
        <f t="shared" si="72"/>
        <v>5485.0000000000036</v>
      </c>
      <c r="Y125" s="311">
        <f t="shared" si="73"/>
        <v>1.2345019238991024</v>
      </c>
      <c r="AA125" s="292">
        <v>119</v>
      </c>
      <c r="AB125" s="289">
        <f t="shared" si="106"/>
        <v>26950</v>
      </c>
      <c r="AC125" s="289">
        <f t="shared" si="74"/>
        <v>29645.000000000004</v>
      </c>
      <c r="AD125" s="297">
        <v>23070</v>
      </c>
      <c r="AE125" s="297">
        <f t="shared" si="75"/>
        <v>6575.0000000000036</v>
      </c>
      <c r="AF125" s="302">
        <f t="shared" si="76"/>
        <v>1.2850021673168619</v>
      </c>
      <c r="AG125" s="306">
        <v>24600</v>
      </c>
      <c r="AH125" s="297">
        <f t="shared" si="77"/>
        <v>5045.0000000000036</v>
      </c>
      <c r="AI125" s="311">
        <f t="shared" si="78"/>
        <v>1.2050813008130083</v>
      </c>
      <c r="AK125" s="292">
        <v>119</v>
      </c>
      <c r="AL125" s="289">
        <f t="shared" si="107"/>
        <v>27450</v>
      </c>
      <c r="AM125" s="289">
        <f t="shared" si="79"/>
        <v>30195.000000000004</v>
      </c>
      <c r="AN125" s="297">
        <v>23120</v>
      </c>
      <c r="AO125" s="297">
        <f t="shared" si="80"/>
        <v>7075.0000000000036</v>
      </c>
      <c r="AP125" s="302">
        <f t="shared" si="81"/>
        <v>1.3060121107266438</v>
      </c>
      <c r="AQ125" s="306">
        <v>24650</v>
      </c>
      <c r="AR125" s="297">
        <f t="shared" si="82"/>
        <v>5545.0000000000036</v>
      </c>
      <c r="AS125" s="311">
        <f t="shared" si="83"/>
        <v>1.2249492900608521</v>
      </c>
      <c r="AU125" s="292">
        <v>119</v>
      </c>
      <c r="AV125" s="289">
        <f t="shared" si="108"/>
        <v>27950</v>
      </c>
      <c r="AW125" s="289">
        <f t="shared" si="84"/>
        <v>30745.000000000004</v>
      </c>
      <c r="AX125" s="297">
        <v>23140</v>
      </c>
      <c r="AY125" s="297">
        <f t="shared" si="85"/>
        <v>7605.0000000000036</v>
      </c>
      <c r="AZ125" s="302">
        <f t="shared" si="86"/>
        <v>1.3286516853932586</v>
      </c>
      <c r="BA125" s="306">
        <v>24670</v>
      </c>
      <c r="BB125" s="297">
        <f t="shared" si="87"/>
        <v>6075.0000000000036</v>
      </c>
      <c r="BC125" s="311">
        <f t="shared" si="88"/>
        <v>1.2462505066882854</v>
      </c>
      <c r="BE125" s="292">
        <v>119</v>
      </c>
      <c r="BF125" s="289">
        <f t="shared" si="109"/>
        <v>28450</v>
      </c>
      <c r="BG125" s="289">
        <f t="shared" si="89"/>
        <v>31295.000000000004</v>
      </c>
      <c r="BH125" s="297">
        <v>23280</v>
      </c>
      <c r="BI125" s="297">
        <f t="shared" si="90"/>
        <v>8015.0000000000036</v>
      </c>
      <c r="BJ125" s="302">
        <f t="shared" si="91"/>
        <v>1.3442869415807561</v>
      </c>
      <c r="BK125" s="306">
        <v>24810</v>
      </c>
      <c r="BL125" s="297">
        <f t="shared" si="92"/>
        <v>6485.0000000000036</v>
      </c>
      <c r="BM125" s="311">
        <f t="shared" si="93"/>
        <v>1.2613865376864168</v>
      </c>
      <c r="BO125" s="292">
        <v>119</v>
      </c>
      <c r="BP125" s="289">
        <f t="shared" si="110"/>
        <v>29450</v>
      </c>
      <c r="BQ125" s="289">
        <f t="shared" si="94"/>
        <v>32395.000000000004</v>
      </c>
      <c r="BR125" s="297">
        <v>23670</v>
      </c>
      <c r="BS125" s="297">
        <f t="shared" si="95"/>
        <v>8725.0000000000036</v>
      </c>
      <c r="BT125" s="302">
        <f t="shared" si="96"/>
        <v>1.3686100549218421</v>
      </c>
      <c r="BU125" s="306">
        <v>25200</v>
      </c>
      <c r="BV125" s="297">
        <f t="shared" si="97"/>
        <v>7195.0000000000036</v>
      </c>
      <c r="BW125" s="311">
        <f t="shared" si="98"/>
        <v>1.2855158730158731</v>
      </c>
      <c r="BY125" s="292">
        <v>119</v>
      </c>
      <c r="BZ125" s="289">
        <f t="shared" si="111"/>
        <v>30450</v>
      </c>
      <c r="CA125" s="289">
        <f t="shared" si="99"/>
        <v>33495</v>
      </c>
      <c r="CB125" s="297">
        <v>23900</v>
      </c>
      <c r="CC125" s="297">
        <f t="shared" si="100"/>
        <v>9595</v>
      </c>
      <c r="CD125" s="302">
        <f t="shared" si="101"/>
        <v>1.4014644351464436</v>
      </c>
      <c r="CE125" s="306">
        <v>25430</v>
      </c>
      <c r="CF125" s="297">
        <f t="shared" si="102"/>
        <v>8065</v>
      </c>
      <c r="CG125" s="311">
        <f t="shared" si="103"/>
        <v>1.3171451042076288</v>
      </c>
    </row>
    <row r="126" spans="5:85">
      <c r="E126" s="289">
        <f>計算票!G127</f>
        <v>27330</v>
      </c>
      <c r="G126" s="292">
        <v>120</v>
      </c>
      <c r="H126" s="289">
        <f t="shared" si="104"/>
        <v>26500</v>
      </c>
      <c r="I126" s="289">
        <f t="shared" si="64"/>
        <v>29150.000000000004</v>
      </c>
      <c r="J126" s="297">
        <v>22050</v>
      </c>
      <c r="K126" s="297">
        <f t="shared" si="65"/>
        <v>7100.0000000000036</v>
      </c>
      <c r="L126" s="302">
        <f t="shared" si="66"/>
        <v>1.3219954648526078</v>
      </c>
      <c r="M126" s="306">
        <v>23590</v>
      </c>
      <c r="N126" s="297">
        <f t="shared" si="67"/>
        <v>5560.0000000000036</v>
      </c>
      <c r="O126" s="311">
        <f t="shared" si="68"/>
        <v>1.235693090292497</v>
      </c>
      <c r="Q126" s="292">
        <v>120</v>
      </c>
      <c r="R126" s="289">
        <f t="shared" si="105"/>
        <v>26500</v>
      </c>
      <c r="S126" s="289">
        <f t="shared" si="69"/>
        <v>29150.000000000004</v>
      </c>
      <c r="T126" s="297">
        <v>22060</v>
      </c>
      <c r="U126" s="297">
        <f t="shared" si="70"/>
        <v>7090.0000000000036</v>
      </c>
      <c r="V126" s="302">
        <f t="shared" si="71"/>
        <v>1.3213961922030826</v>
      </c>
      <c r="W126" s="306">
        <v>23600</v>
      </c>
      <c r="X126" s="297">
        <f t="shared" si="72"/>
        <v>5550.0000000000036</v>
      </c>
      <c r="Y126" s="311">
        <f t="shared" si="73"/>
        <v>1.2351694915254239</v>
      </c>
      <c r="AA126" s="292">
        <v>120</v>
      </c>
      <c r="AB126" s="289">
        <f t="shared" si="106"/>
        <v>27200</v>
      </c>
      <c r="AC126" s="289">
        <f t="shared" si="74"/>
        <v>29920.000000000004</v>
      </c>
      <c r="AD126" s="297">
        <v>23280</v>
      </c>
      <c r="AE126" s="297">
        <f t="shared" si="75"/>
        <v>6640.0000000000036</v>
      </c>
      <c r="AF126" s="302">
        <f t="shared" si="76"/>
        <v>1.2852233676975946</v>
      </c>
      <c r="AG126" s="306">
        <v>24820</v>
      </c>
      <c r="AH126" s="297">
        <f t="shared" si="77"/>
        <v>5100.0000000000036</v>
      </c>
      <c r="AI126" s="311">
        <f t="shared" si="78"/>
        <v>1.2054794520547947</v>
      </c>
      <c r="AK126" s="292">
        <v>120</v>
      </c>
      <c r="AL126" s="289">
        <f t="shared" si="107"/>
        <v>27700</v>
      </c>
      <c r="AM126" s="289">
        <f t="shared" si="79"/>
        <v>30470.000000000004</v>
      </c>
      <c r="AN126" s="297">
        <v>23330</v>
      </c>
      <c r="AO126" s="297">
        <f t="shared" si="80"/>
        <v>7140.0000000000036</v>
      </c>
      <c r="AP126" s="302">
        <f t="shared" si="81"/>
        <v>1.3060437205315047</v>
      </c>
      <c r="AQ126" s="306">
        <v>24870</v>
      </c>
      <c r="AR126" s="297">
        <f t="shared" si="82"/>
        <v>5600.0000000000036</v>
      </c>
      <c r="AS126" s="311">
        <f t="shared" si="83"/>
        <v>1.2251708886208283</v>
      </c>
      <c r="AU126" s="292">
        <v>120</v>
      </c>
      <c r="AV126" s="289">
        <f t="shared" si="108"/>
        <v>28200</v>
      </c>
      <c r="AW126" s="289">
        <f t="shared" si="84"/>
        <v>31020.000000000004</v>
      </c>
      <c r="AX126" s="297">
        <v>23350</v>
      </c>
      <c r="AY126" s="297">
        <f t="shared" si="85"/>
        <v>7670.0000000000036</v>
      </c>
      <c r="AZ126" s="302">
        <f t="shared" si="86"/>
        <v>1.3284796573875806</v>
      </c>
      <c r="BA126" s="306">
        <v>24890</v>
      </c>
      <c r="BB126" s="297">
        <f t="shared" si="87"/>
        <v>6130.0000000000036</v>
      </c>
      <c r="BC126" s="311">
        <f t="shared" si="88"/>
        <v>1.2462836480514263</v>
      </c>
      <c r="BE126" s="292">
        <v>120</v>
      </c>
      <c r="BF126" s="289">
        <f t="shared" si="109"/>
        <v>28700</v>
      </c>
      <c r="BG126" s="289">
        <f t="shared" si="89"/>
        <v>31570.000000000004</v>
      </c>
      <c r="BH126" s="297">
        <v>23490</v>
      </c>
      <c r="BI126" s="297">
        <f t="shared" si="90"/>
        <v>8080.0000000000036</v>
      </c>
      <c r="BJ126" s="302">
        <f t="shared" si="91"/>
        <v>1.3439761600681142</v>
      </c>
      <c r="BK126" s="306">
        <v>25030</v>
      </c>
      <c r="BL126" s="297">
        <f t="shared" si="92"/>
        <v>6540.0000000000036</v>
      </c>
      <c r="BM126" s="311">
        <f t="shared" si="93"/>
        <v>1.2612864562524972</v>
      </c>
      <c r="BO126" s="292">
        <v>120</v>
      </c>
      <c r="BP126" s="289">
        <f t="shared" si="110"/>
        <v>29700</v>
      </c>
      <c r="BQ126" s="289">
        <f t="shared" si="94"/>
        <v>32670.000000000004</v>
      </c>
      <c r="BR126" s="297">
        <v>23880</v>
      </c>
      <c r="BS126" s="297">
        <f t="shared" si="95"/>
        <v>8790.0000000000036</v>
      </c>
      <c r="BT126" s="302">
        <f t="shared" si="96"/>
        <v>1.3680904522613067</v>
      </c>
      <c r="BU126" s="306">
        <v>25420</v>
      </c>
      <c r="BV126" s="297">
        <f t="shared" si="97"/>
        <v>7250.0000000000036</v>
      </c>
      <c r="BW126" s="311">
        <f t="shared" si="98"/>
        <v>1.285208497246263</v>
      </c>
      <c r="BY126" s="292">
        <v>120</v>
      </c>
      <c r="BZ126" s="289">
        <f t="shared" si="111"/>
        <v>30700</v>
      </c>
      <c r="CA126" s="289">
        <f t="shared" si="99"/>
        <v>33770</v>
      </c>
      <c r="CB126" s="297">
        <v>24110</v>
      </c>
      <c r="CC126" s="297">
        <f t="shared" si="100"/>
        <v>9660</v>
      </c>
      <c r="CD126" s="302">
        <f t="shared" si="101"/>
        <v>1.4006636250518456</v>
      </c>
      <c r="CE126" s="306">
        <v>25650</v>
      </c>
      <c r="CF126" s="297">
        <f t="shared" si="102"/>
        <v>8120</v>
      </c>
      <c r="CG126" s="311">
        <f t="shared" si="103"/>
        <v>1.3165692007797272</v>
      </c>
    </row>
    <row r="127" spans="5:85">
      <c r="E127" s="289">
        <f>計算票!G128</f>
        <v>27590</v>
      </c>
      <c r="G127" s="292">
        <v>121</v>
      </c>
      <c r="H127" s="289">
        <f t="shared" si="104"/>
        <v>26750</v>
      </c>
      <c r="I127" s="289">
        <f t="shared" si="64"/>
        <v>29425.000000000004</v>
      </c>
      <c r="J127" s="297">
        <v>22250</v>
      </c>
      <c r="K127" s="297">
        <f t="shared" si="65"/>
        <v>7175.0000000000036</v>
      </c>
      <c r="L127" s="302">
        <f t="shared" si="66"/>
        <v>1.3224719101123596</v>
      </c>
      <c r="M127" s="306">
        <v>23800</v>
      </c>
      <c r="N127" s="297">
        <f t="shared" si="67"/>
        <v>5625.0000000000036</v>
      </c>
      <c r="O127" s="311">
        <f t="shared" si="68"/>
        <v>1.2363445378151261</v>
      </c>
      <c r="Q127" s="292">
        <v>121</v>
      </c>
      <c r="R127" s="289">
        <f t="shared" si="105"/>
        <v>26750</v>
      </c>
      <c r="S127" s="289">
        <f t="shared" si="69"/>
        <v>29425.000000000004</v>
      </c>
      <c r="T127" s="297">
        <v>22260</v>
      </c>
      <c r="U127" s="297">
        <f t="shared" si="70"/>
        <v>7165.0000000000036</v>
      </c>
      <c r="V127" s="302">
        <f t="shared" si="71"/>
        <v>1.3218778077268645</v>
      </c>
      <c r="W127" s="306">
        <v>23810</v>
      </c>
      <c r="X127" s="297">
        <f t="shared" si="72"/>
        <v>5615.0000000000036</v>
      </c>
      <c r="Y127" s="311">
        <f t="shared" si="73"/>
        <v>1.2358252834943302</v>
      </c>
      <c r="AA127" s="292">
        <v>121</v>
      </c>
      <c r="AB127" s="289">
        <f t="shared" si="106"/>
        <v>27450</v>
      </c>
      <c r="AC127" s="289">
        <f t="shared" si="74"/>
        <v>30195.000000000004</v>
      </c>
      <c r="AD127" s="297">
        <v>23490</v>
      </c>
      <c r="AE127" s="297">
        <f t="shared" si="75"/>
        <v>6705.0000000000036</v>
      </c>
      <c r="AF127" s="302">
        <f t="shared" si="76"/>
        <v>1.2854406130268201</v>
      </c>
      <c r="AG127" s="306">
        <v>25040</v>
      </c>
      <c r="AH127" s="297">
        <f t="shared" si="77"/>
        <v>5155.0000000000036</v>
      </c>
      <c r="AI127" s="311">
        <f t="shared" si="78"/>
        <v>1.2058706070287541</v>
      </c>
      <c r="AK127" s="292">
        <v>121</v>
      </c>
      <c r="AL127" s="289">
        <f t="shared" si="107"/>
        <v>27950</v>
      </c>
      <c r="AM127" s="289">
        <f t="shared" si="79"/>
        <v>30745.000000000004</v>
      </c>
      <c r="AN127" s="297">
        <v>23540</v>
      </c>
      <c r="AO127" s="297">
        <f t="shared" si="80"/>
        <v>7205.0000000000036</v>
      </c>
      <c r="AP127" s="302">
        <f t="shared" si="81"/>
        <v>1.3060747663551404</v>
      </c>
      <c r="AQ127" s="306">
        <v>25090</v>
      </c>
      <c r="AR127" s="297">
        <f t="shared" si="82"/>
        <v>5655.0000000000036</v>
      </c>
      <c r="AS127" s="311">
        <f t="shared" si="83"/>
        <v>1.2253886010362696</v>
      </c>
      <c r="AU127" s="292">
        <v>121</v>
      </c>
      <c r="AV127" s="289">
        <f t="shared" si="108"/>
        <v>28450</v>
      </c>
      <c r="AW127" s="289">
        <f t="shared" si="84"/>
        <v>31295.000000000004</v>
      </c>
      <c r="AX127" s="297">
        <v>23560</v>
      </c>
      <c r="AY127" s="297">
        <f t="shared" si="85"/>
        <v>7735.0000000000036</v>
      </c>
      <c r="AZ127" s="302">
        <f t="shared" si="86"/>
        <v>1.3283106960950766</v>
      </c>
      <c r="BA127" s="306">
        <v>25110</v>
      </c>
      <c r="BB127" s="297">
        <f t="shared" si="87"/>
        <v>6185.0000000000036</v>
      </c>
      <c r="BC127" s="311">
        <f t="shared" si="88"/>
        <v>1.2463162086818003</v>
      </c>
      <c r="BE127" s="292">
        <v>121</v>
      </c>
      <c r="BF127" s="289">
        <f t="shared" si="109"/>
        <v>28950</v>
      </c>
      <c r="BG127" s="289">
        <f t="shared" si="89"/>
        <v>31845.000000000004</v>
      </c>
      <c r="BH127" s="297">
        <v>23700</v>
      </c>
      <c r="BI127" s="297">
        <f t="shared" si="90"/>
        <v>8145.0000000000036</v>
      </c>
      <c r="BJ127" s="302">
        <f t="shared" si="91"/>
        <v>1.3436708860759494</v>
      </c>
      <c r="BK127" s="306">
        <v>25250</v>
      </c>
      <c r="BL127" s="297">
        <f t="shared" si="92"/>
        <v>6595.0000000000036</v>
      </c>
      <c r="BM127" s="311">
        <f t="shared" si="93"/>
        <v>1.2611881188118814</v>
      </c>
      <c r="BO127" s="292">
        <v>121</v>
      </c>
      <c r="BP127" s="289">
        <f t="shared" si="110"/>
        <v>29950</v>
      </c>
      <c r="BQ127" s="289">
        <f t="shared" si="94"/>
        <v>32945</v>
      </c>
      <c r="BR127" s="297">
        <v>24090</v>
      </c>
      <c r="BS127" s="297">
        <f t="shared" si="95"/>
        <v>8855</v>
      </c>
      <c r="BT127" s="302">
        <f t="shared" si="96"/>
        <v>1.3675799086757991</v>
      </c>
      <c r="BU127" s="306">
        <v>25640</v>
      </c>
      <c r="BV127" s="297">
        <f t="shared" si="97"/>
        <v>7305</v>
      </c>
      <c r="BW127" s="311">
        <f t="shared" si="98"/>
        <v>1.2849063962558502</v>
      </c>
      <c r="BY127" s="292">
        <v>121</v>
      </c>
      <c r="BZ127" s="289">
        <f t="shared" si="111"/>
        <v>30950</v>
      </c>
      <c r="CA127" s="289">
        <f t="shared" si="99"/>
        <v>34045</v>
      </c>
      <c r="CB127" s="297">
        <v>24320</v>
      </c>
      <c r="CC127" s="297">
        <f t="shared" si="100"/>
        <v>9725</v>
      </c>
      <c r="CD127" s="302">
        <f t="shared" si="101"/>
        <v>1.399876644736842</v>
      </c>
      <c r="CE127" s="306">
        <v>25870</v>
      </c>
      <c r="CF127" s="297">
        <f t="shared" si="102"/>
        <v>8175</v>
      </c>
      <c r="CG127" s="311">
        <f t="shared" si="103"/>
        <v>1.3160030923850019</v>
      </c>
    </row>
    <row r="128" spans="5:85">
      <c r="E128" s="289">
        <f>計算票!G129</f>
        <v>27860</v>
      </c>
      <c r="G128" s="292">
        <v>122</v>
      </c>
      <c r="H128" s="289">
        <f t="shared" si="104"/>
        <v>27000</v>
      </c>
      <c r="I128" s="289">
        <f t="shared" si="64"/>
        <v>29700.000000000004</v>
      </c>
      <c r="J128" s="297">
        <v>22450</v>
      </c>
      <c r="K128" s="297">
        <f t="shared" si="65"/>
        <v>7250.0000000000036</v>
      </c>
      <c r="L128" s="302">
        <f t="shared" si="66"/>
        <v>1.3229398663697107</v>
      </c>
      <c r="M128" s="306">
        <v>24010</v>
      </c>
      <c r="N128" s="297">
        <f t="shared" si="67"/>
        <v>5690.0000000000036</v>
      </c>
      <c r="O128" s="311">
        <f t="shared" si="68"/>
        <v>1.2369845897542693</v>
      </c>
      <c r="Q128" s="292">
        <v>122</v>
      </c>
      <c r="R128" s="289">
        <f t="shared" si="105"/>
        <v>27000</v>
      </c>
      <c r="S128" s="289">
        <f t="shared" si="69"/>
        <v>29700.000000000004</v>
      </c>
      <c r="T128" s="297">
        <v>22460</v>
      </c>
      <c r="U128" s="297">
        <f t="shared" si="70"/>
        <v>7240.0000000000036</v>
      </c>
      <c r="V128" s="302">
        <f t="shared" si="71"/>
        <v>1.3223508459483528</v>
      </c>
      <c r="W128" s="306">
        <v>24020</v>
      </c>
      <c r="X128" s="297">
        <f t="shared" si="72"/>
        <v>5680.0000000000036</v>
      </c>
      <c r="Y128" s="311">
        <f t="shared" si="73"/>
        <v>1.2364696086594507</v>
      </c>
      <c r="AA128" s="292">
        <v>122</v>
      </c>
      <c r="AB128" s="289">
        <f t="shared" si="106"/>
        <v>27700</v>
      </c>
      <c r="AC128" s="289">
        <f t="shared" si="74"/>
        <v>30470.000000000004</v>
      </c>
      <c r="AD128" s="297">
        <v>23700</v>
      </c>
      <c r="AE128" s="297">
        <f t="shared" si="75"/>
        <v>6770.0000000000036</v>
      </c>
      <c r="AF128" s="302">
        <f t="shared" si="76"/>
        <v>1.2856540084388188</v>
      </c>
      <c r="AG128" s="306">
        <v>25260</v>
      </c>
      <c r="AH128" s="297">
        <f t="shared" si="77"/>
        <v>5210.0000000000036</v>
      </c>
      <c r="AI128" s="311">
        <f t="shared" si="78"/>
        <v>1.2062549485352336</v>
      </c>
      <c r="AK128" s="292">
        <v>122</v>
      </c>
      <c r="AL128" s="289">
        <f t="shared" si="107"/>
        <v>28200</v>
      </c>
      <c r="AM128" s="289">
        <f t="shared" si="79"/>
        <v>31020.000000000004</v>
      </c>
      <c r="AN128" s="297">
        <v>23740</v>
      </c>
      <c r="AO128" s="297">
        <f t="shared" si="80"/>
        <v>7280.0000000000036</v>
      </c>
      <c r="AP128" s="302">
        <f t="shared" si="81"/>
        <v>1.3066554338668914</v>
      </c>
      <c r="AQ128" s="306">
        <v>25310</v>
      </c>
      <c r="AR128" s="297">
        <f t="shared" si="82"/>
        <v>5710.0000000000036</v>
      </c>
      <c r="AS128" s="311">
        <f t="shared" si="83"/>
        <v>1.2256025286448047</v>
      </c>
      <c r="AU128" s="292">
        <v>122</v>
      </c>
      <c r="AV128" s="289">
        <f t="shared" si="108"/>
        <v>28700</v>
      </c>
      <c r="AW128" s="289">
        <f t="shared" si="84"/>
        <v>31570.000000000004</v>
      </c>
      <c r="AX128" s="297">
        <v>23770</v>
      </c>
      <c r="AY128" s="297">
        <f t="shared" si="85"/>
        <v>7800.0000000000036</v>
      </c>
      <c r="AZ128" s="302">
        <f t="shared" si="86"/>
        <v>1.3281447202355912</v>
      </c>
      <c r="BA128" s="306">
        <v>25330</v>
      </c>
      <c r="BB128" s="297">
        <f t="shared" si="87"/>
        <v>6240.0000000000036</v>
      </c>
      <c r="BC128" s="311">
        <f t="shared" si="88"/>
        <v>1.2463482037110147</v>
      </c>
      <c r="BE128" s="292">
        <v>122</v>
      </c>
      <c r="BF128" s="289">
        <f t="shared" si="109"/>
        <v>29200</v>
      </c>
      <c r="BG128" s="289">
        <f t="shared" si="89"/>
        <v>32120.000000000004</v>
      </c>
      <c r="BH128" s="297">
        <v>23910</v>
      </c>
      <c r="BI128" s="297">
        <f t="shared" si="90"/>
        <v>8210.0000000000036</v>
      </c>
      <c r="BJ128" s="302">
        <f t="shared" si="91"/>
        <v>1.3433709744876623</v>
      </c>
      <c r="BK128" s="306">
        <v>25470</v>
      </c>
      <c r="BL128" s="297">
        <f t="shared" si="92"/>
        <v>6650.0000000000036</v>
      </c>
      <c r="BM128" s="311">
        <f t="shared" si="93"/>
        <v>1.2610914801727524</v>
      </c>
      <c r="BO128" s="292">
        <v>122</v>
      </c>
      <c r="BP128" s="289">
        <f t="shared" si="110"/>
        <v>30200</v>
      </c>
      <c r="BQ128" s="289">
        <f t="shared" si="94"/>
        <v>33220</v>
      </c>
      <c r="BR128" s="297">
        <v>24290</v>
      </c>
      <c r="BS128" s="297">
        <f t="shared" si="95"/>
        <v>8930</v>
      </c>
      <c r="BT128" s="302">
        <f t="shared" si="96"/>
        <v>1.3676410045286127</v>
      </c>
      <c r="BU128" s="306">
        <v>25860</v>
      </c>
      <c r="BV128" s="297">
        <f t="shared" si="97"/>
        <v>7360</v>
      </c>
      <c r="BW128" s="311">
        <f t="shared" si="98"/>
        <v>1.2846094354215003</v>
      </c>
      <c r="BY128" s="292">
        <v>122</v>
      </c>
      <c r="BZ128" s="289">
        <f t="shared" si="111"/>
        <v>31200</v>
      </c>
      <c r="CA128" s="289">
        <f t="shared" si="99"/>
        <v>34320</v>
      </c>
      <c r="CB128" s="297">
        <v>24530</v>
      </c>
      <c r="CC128" s="297">
        <f t="shared" si="100"/>
        <v>9790</v>
      </c>
      <c r="CD128" s="302">
        <f t="shared" si="101"/>
        <v>1.399103139013453</v>
      </c>
      <c r="CE128" s="306">
        <v>26090</v>
      </c>
      <c r="CF128" s="297">
        <f t="shared" si="102"/>
        <v>8230</v>
      </c>
      <c r="CG128" s="311">
        <f t="shared" si="103"/>
        <v>1.3154465312380221</v>
      </c>
    </row>
    <row r="129" spans="5:85">
      <c r="E129" s="289">
        <f>計算票!G130</f>
        <v>28120</v>
      </c>
      <c r="G129" s="292">
        <v>123</v>
      </c>
      <c r="H129" s="289">
        <f t="shared" si="104"/>
        <v>27250</v>
      </c>
      <c r="I129" s="289">
        <f t="shared" si="64"/>
        <v>29975.000000000004</v>
      </c>
      <c r="J129" s="297">
        <v>22640</v>
      </c>
      <c r="K129" s="297">
        <f t="shared" si="65"/>
        <v>7335.0000000000036</v>
      </c>
      <c r="L129" s="302">
        <f t="shared" si="66"/>
        <v>1.3239840989399294</v>
      </c>
      <c r="M129" s="306">
        <v>24220</v>
      </c>
      <c r="N129" s="297">
        <f t="shared" si="67"/>
        <v>5755.0000000000036</v>
      </c>
      <c r="O129" s="311">
        <f t="shared" si="68"/>
        <v>1.2376135425268375</v>
      </c>
      <c r="Q129" s="292">
        <v>123</v>
      </c>
      <c r="R129" s="289">
        <f t="shared" si="105"/>
        <v>27250</v>
      </c>
      <c r="S129" s="289">
        <f t="shared" si="69"/>
        <v>29975.000000000004</v>
      </c>
      <c r="T129" s="297">
        <v>22660</v>
      </c>
      <c r="U129" s="297">
        <f t="shared" si="70"/>
        <v>7315.0000000000036</v>
      </c>
      <c r="V129" s="302">
        <f t="shared" si="71"/>
        <v>1.3228155339805827</v>
      </c>
      <c r="W129" s="306">
        <v>24230</v>
      </c>
      <c r="X129" s="297">
        <f t="shared" si="72"/>
        <v>5745.0000000000036</v>
      </c>
      <c r="Y129" s="311">
        <f t="shared" si="73"/>
        <v>1.2371027651671482</v>
      </c>
      <c r="AA129" s="292">
        <v>123</v>
      </c>
      <c r="AB129" s="289">
        <f t="shared" si="106"/>
        <v>27950</v>
      </c>
      <c r="AC129" s="289">
        <f t="shared" si="74"/>
        <v>30745.000000000004</v>
      </c>
      <c r="AD129" s="297">
        <v>23910</v>
      </c>
      <c r="AE129" s="297">
        <f t="shared" si="75"/>
        <v>6835.0000000000036</v>
      </c>
      <c r="AF129" s="302">
        <f t="shared" si="76"/>
        <v>1.2858636553743206</v>
      </c>
      <c r="AG129" s="306">
        <v>25480</v>
      </c>
      <c r="AH129" s="297">
        <f t="shared" si="77"/>
        <v>5265.0000000000036</v>
      </c>
      <c r="AI129" s="311">
        <f t="shared" si="78"/>
        <v>1.2066326530612246</v>
      </c>
      <c r="AK129" s="292">
        <v>123</v>
      </c>
      <c r="AL129" s="289">
        <f t="shared" si="107"/>
        <v>28450</v>
      </c>
      <c r="AM129" s="289">
        <f t="shared" si="79"/>
        <v>31295.000000000004</v>
      </c>
      <c r="AN129" s="297">
        <v>23950</v>
      </c>
      <c r="AO129" s="297">
        <f t="shared" si="80"/>
        <v>7345.0000000000036</v>
      </c>
      <c r="AP129" s="302">
        <f t="shared" si="81"/>
        <v>1.3066805845511484</v>
      </c>
      <c r="AQ129" s="306">
        <v>25530</v>
      </c>
      <c r="AR129" s="297">
        <f t="shared" si="82"/>
        <v>5765.0000000000036</v>
      </c>
      <c r="AS129" s="311">
        <f t="shared" si="83"/>
        <v>1.2258127692910303</v>
      </c>
      <c r="AU129" s="292">
        <v>123</v>
      </c>
      <c r="AV129" s="289">
        <f t="shared" si="108"/>
        <v>28950</v>
      </c>
      <c r="AW129" s="289">
        <f t="shared" si="84"/>
        <v>31845.000000000004</v>
      </c>
      <c r="AX129" s="297">
        <v>23980</v>
      </c>
      <c r="AY129" s="297">
        <f t="shared" si="85"/>
        <v>7865.0000000000036</v>
      </c>
      <c r="AZ129" s="302">
        <f t="shared" si="86"/>
        <v>1.3279816513761469</v>
      </c>
      <c r="BA129" s="306">
        <v>25550</v>
      </c>
      <c r="BB129" s="297">
        <f t="shared" si="87"/>
        <v>6295.0000000000036</v>
      </c>
      <c r="BC129" s="311">
        <f t="shared" si="88"/>
        <v>1.2463796477495108</v>
      </c>
      <c r="BE129" s="292">
        <v>123</v>
      </c>
      <c r="BF129" s="289">
        <f t="shared" si="109"/>
        <v>29450</v>
      </c>
      <c r="BG129" s="289">
        <f t="shared" si="89"/>
        <v>32395.000000000004</v>
      </c>
      <c r="BH129" s="297">
        <v>24120</v>
      </c>
      <c r="BI129" s="297">
        <f t="shared" si="90"/>
        <v>8275.0000000000036</v>
      </c>
      <c r="BJ129" s="302">
        <f t="shared" si="91"/>
        <v>1.3430762852404645</v>
      </c>
      <c r="BK129" s="306">
        <v>25690</v>
      </c>
      <c r="BL129" s="297">
        <f t="shared" si="92"/>
        <v>6705.0000000000036</v>
      </c>
      <c r="BM129" s="311">
        <f t="shared" si="93"/>
        <v>1.2609964966913196</v>
      </c>
      <c r="BO129" s="292">
        <v>123</v>
      </c>
      <c r="BP129" s="289">
        <f t="shared" si="110"/>
        <v>30450</v>
      </c>
      <c r="BQ129" s="289">
        <f t="shared" si="94"/>
        <v>33495</v>
      </c>
      <c r="BR129" s="297">
        <v>24500</v>
      </c>
      <c r="BS129" s="297">
        <f t="shared" si="95"/>
        <v>8995</v>
      </c>
      <c r="BT129" s="302">
        <f t="shared" si="96"/>
        <v>1.3671428571428572</v>
      </c>
      <c r="BU129" s="306">
        <v>26080</v>
      </c>
      <c r="BV129" s="297">
        <f t="shared" si="97"/>
        <v>7415</v>
      </c>
      <c r="BW129" s="311">
        <f t="shared" si="98"/>
        <v>1.2843174846625767</v>
      </c>
      <c r="BY129" s="292">
        <v>123</v>
      </c>
      <c r="BZ129" s="289">
        <f t="shared" si="111"/>
        <v>31450</v>
      </c>
      <c r="CA129" s="289">
        <f t="shared" si="99"/>
        <v>34595</v>
      </c>
      <c r="CB129" s="297">
        <v>24730</v>
      </c>
      <c r="CC129" s="297">
        <f t="shared" si="100"/>
        <v>9865</v>
      </c>
      <c r="CD129" s="302">
        <f t="shared" si="101"/>
        <v>1.3989082086534574</v>
      </c>
      <c r="CE129" s="306">
        <v>26310</v>
      </c>
      <c r="CF129" s="297">
        <f t="shared" si="102"/>
        <v>8285</v>
      </c>
      <c r="CG129" s="311">
        <f t="shared" si="103"/>
        <v>1.314899277841125</v>
      </c>
    </row>
    <row r="130" spans="5:85">
      <c r="E130" s="289">
        <f>計算票!G131</f>
        <v>28390</v>
      </c>
      <c r="G130" s="292">
        <v>124</v>
      </c>
      <c r="H130" s="289">
        <f t="shared" si="104"/>
        <v>27500</v>
      </c>
      <c r="I130" s="289">
        <f t="shared" si="64"/>
        <v>30250.000000000004</v>
      </c>
      <c r="J130" s="297">
        <v>22840</v>
      </c>
      <c r="K130" s="297">
        <f t="shared" si="65"/>
        <v>7410.0000000000036</v>
      </c>
      <c r="L130" s="302">
        <f t="shared" si="66"/>
        <v>1.3244308231173381</v>
      </c>
      <c r="M130" s="306">
        <v>24430</v>
      </c>
      <c r="N130" s="297">
        <f t="shared" si="67"/>
        <v>5820.0000000000036</v>
      </c>
      <c r="O130" s="311">
        <f t="shared" si="68"/>
        <v>1.238231682357757</v>
      </c>
      <c r="Q130" s="292">
        <v>124</v>
      </c>
      <c r="R130" s="289">
        <f t="shared" si="105"/>
        <v>27500</v>
      </c>
      <c r="S130" s="289">
        <f t="shared" si="69"/>
        <v>30250.000000000004</v>
      </c>
      <c r="T130" s="297">
        <v>22850</v>
      </c>
      <c r="U130" s="297">
        <f t="shared" si="70"/>
        <v>7400.0000000000036</v>
      </c>
      <c r="V130" s="302">
        <f t="shared" si="71"/>
        <v>1.3238512035010943</v>
      </c>
      <c r="W130" s="306">
        <v>24440</v>
      </c>
      <c r="X130" s="297">
        <f t="shared" si="72"/>
        <v>5810.0000000000036</v>
      </c>
      <c r="Y130" s="311">
        <f t="shared" si="73"/>
        <v>1.2377250409165304</v>
      </c>
      <c r="AA130" s="292">
        <v>124</v>
      </c>
      <c r="AB130" s="289">
        <f t="shared" si="106"/>
        <v>28200</v>
      </c>
      <c r="AC130" s="289">
        <f t="shared" si="74"/>
        <v>31020.000000000004</v>
      </c>
      <c r="AD130" s="297">
        <v>24120</v>
      </c>
      <c r="AE130" s="297">
        <f t="shared" si="75"/>
        <v>6900.0000000000036</v>
      </c>
      <c r="AF130" s="302">
        <f t="shared" si="76"/>
        <v>1.2860696517412937</v>
      </c>
      <c r="AG130" s="306">
        <v>25700</v>
      </c>
      <c r="AH130" s="297">
        <f t="shared" si="77"/>
        <v>5320.0000000000036</v>
      </c>
      <c r="AI130" s="311">
        <f t="shared" si="78"/>
        <v>1.2070038910505838</v>
      </c>
      <c r="AK130" s="292">
        <v>124</v>
      </c>
      <c r="AL130" s="289">
        <f t="shared" si="107"/>
        <v>28700</v>
      </c>
      <c r="AM130" s="289">
        <f t="shared" si="79"/>
        <v>31570.000000000004</v>
      </c>
      <c r="AN130" s="297">
        <v>24160</v>
      </c>
      <c r="AO130" s="297">
        <f t="shared" si="80"/>
        <v>7410.0000000000036</v>
      </c>
      <c r="AP130" s="302">
        <f t="shared" si="81"/>
        <v>1.3067052980132452</v>
      </c>
      <c r="AQ130" s="306">
        <v>25750</v>
      </c>
      <c r="AR130" s="297">
        <f t="shared" si="82"/>
        <v>5820.0000000000036</v>
      </c>
      <c r="AS130" s="311">
        <f t="shared" si="83"/>
        <v>1.2260194174757284</v>
      </c>
      <c r="AU130" s="292">
        <v>124</v>
      </c>
      <c r="AV130" s="289">
        <f t="shared" si="108"/>
        <v>29200</v>
      </c>
      <c r="AW130" s="289">
        <f t="shared" si="84"/>
        <v>32120.000000000004</v>
      </c>
      <c r="AX130" s="297">
        <v>24180</v>
      </c>
      <c r="AY130" s="297">
        <f t="shared" si="85"/>
        <v>7940.0000000000036</v>
      </c>
      <c r="AZ130" s="302">
        <f t="shared" si="86"/>
        <v>1.3283705541770059</v>
      </c>
      <c r="BA130" s="306">
        <v>25770</v>
      </c>
      <c r="BB130" s="297">
        <f t="shared" si="87"/>
        <v>6350.0000000000036</v>
      </c>
      <c r="BC130" s="311">
        <f t="shared" si="88"/>
        <v>1.2464105549088089</v>
      </c>
      <c r="BE130" s="292">
        <v>124</v>
      </c>
      <c r="BF130" s="289">
        <f t="shared" si="109"/>
        <v>29700</v>
      </c>
      <c r="BG130" s="289">
        <f t="shared" si="89"/>
        <v>32670.000000000004</v>
      </c>
      <c r="BH130" s="297">
        <v>24330</v>
      </c>
      <c r="BI130" s="297">
        <f t="shared" si="90"/>
        <v>8340.0000000000036</v>
      </c>
      <c r="BJ130" s="302">
        <f t="shared" si="91"/>
        <v>1.3427866831072752</v>
      </c>
      <c r="BK130" s="306">
        <v>25910</v>
      </c>
      <c r="BL130" s="297">
        <f t="shared" si="92"/>
        <v>6760.0000000000036</v>
      </c>
      <c r="BM130" s="311">
        <f t="shared" si="93"/>
        <v>1.2609031262060981</v>
      </c>
      <c r="BO130" s="292">
        <v>124</v>
      </c>
      <c r="BP130" s="289">
        <f t="shared" si="110"/>
        <v>30700</v>
      </c>
      <c r="BQ130" s="289">
        <f t="shared" si="94"/>
        <v>33770</v>
      </c>
      <c r="BR130" s="297">
        <v>24710</v>
      </c>
      <c r="BS130" s="297">
        <f t="shared" si="95"/>
        <v>9060</v>
      </c>
      <c r="BT130" s="302">
        <f t="shared" si="96"/>
        <v>1.3666531768514771</v>
      </c>
      <c r="BU130" s="306">
        <v>26300</v>
      </c>
      <c r="BV130" s="297">
        <f t="shared" si="97"/>
        <v>7470</v>
      </c>
      <c r="BW130" s="311">
        <f t="shared" si="98"/>
        <v>1.2840304182509505</v>
      </c>
      <c r="BY130" s="292">
        <v>124</v>
      </c>
      <c r="BZ130" s="289">
        <f t="shared" si="111"/>
        <v>31700</v>
      </c>
      <c r="CA130" s="289">
        <f t="shared" si="99"/>
        <v>34870</v>
      </c>
      <c r="CB130" s="297">
        <v>24940</v>
      </c>
      <c r="CC130" s="297">
        <f t="shared" si="100"/>
        <v>9930</v>
      </c>
      <c r="CD130" s="302">
        <f t="shared" si="101"/>
        <v>1.3981555733761026</v>
      </c>
      <c r="CE130" s="306">
        <v>26530</v>
      </c>
      <c r="CF130" s="297">
        <f t="shared" si="102"/>
        <v>8340</v>
      </c>
      <c r="CG130" s="311">
        <f t="shared" si="103"/>
        <v>1.314361100640784</v>
      </c>
    </row>
    <row r="131" spans="5:85">
      <c r="E131" s="289">
        <f>計算票!G132</f>
        <v>28650</v>
      </c>
      <c r="G131" s="292">
        <v>125</v>
      </c>
      <c r="H131" s="289">
        <f t="shared" si="104"/>
        <v>27750</v>
      </c>
      <c r="I131" s="289">
        <f t="shared" si="64"/>
        <v>30525.000000000004</v>
      </c>
      <c r="J131" s="297">
        <v>23040</v>
      </c>
      <c r="K131" s="297">
        <f t="shared" si="65"/>
        <v>7485.0000000000036</v>
      </c>
      <c r="L131" s="302">
        <f t="shared" si="66"/>
        <v>1.3248697916666667</v>
      </c>
      <c r="M131" s="306">
        <v>24640</v>
      </c>
      <c r="N131" s="297">
        <f t="shared" si="67"/>
        <v>5885.0000000000036</v>
      </c>
      <c r="O131" s="311">
        <f t="shared" si="68"/>
        <v>1.2388392857142858</v>
      </c>
      <c r="Q131" s="292">
        <v>125</v>
      </c>
      <c r="R131" s="289">
        <f t="shared" si="105"/>
        <v>27750</v>
      </c>
      <c r="S131" s="289">
        <f t="shared" si="69"/>
        <v>30525.000000000004</v>
      </c>
      <c r="T131" s="297">
        <v>23050</v>
      </c>
      <c r="U131" s="297">
        <f t="shared" si="70"/>
        <v>7475.0000000000036</v>
      </c>
      <c r="V131" s="302">
        <f t="shared" si="71"/>
        <v>1.3242950108459872</v>
      </c>
      <c r="W131" s="306">
        <v>24650</v>
      </c>
      <c r="X131" s="297">
        <f t="shared" si="72"/>
        <v>5875.0000000000036</v>
      </c>
      <c r="Y131" s="311">
        <f t="shared" si="73"/>
        <v>1.2383367139959434</v>
      </c>
      <c r="AA131" s="292">
        <v>125</v>
      </c>
      <c r="AB131" s="289">
        <f t="shared" si="106"/>
        <v>28450</v>
      </c>
      <c r="AC131" s="289">
        <f t="shared" si="74"/>
        <v>31295.000000000004</v>
      </c>
      <c r="AD131" s="297">
        <v>24330</v>
      </c>
      <c r="AE131" s="297">
        <f t="shared" si="75"/>
        <v>6965.0000000000036</v>
      </c>
      <c r="AF131" s="302">
        <f t="shared" si="76"/>
        <v>1.2862720920674067</v>
      </c>
      <c r="AG131" s="306">
        <v>25920</v>
      </c>
      <c r="AH131" s="297">
        <f t="shared" si="77"/>
        <v>5375.0000000000036</v>
      </c>
      <c r="AI131" s="311">
        <f t="shared" si="78"/>
        <v>1.2073688271604939</v>
      </c>
      <c r="AK131" s="292">
        <v>125</v>
      </c>
      <c r="AL131" s="289">
        <f t="shared" si="107"/>
        <v>28950</v>
      </c>
      <c r="AM131" s="289">
        <f t="shared" si="79"/>
        <v>31845.000000000004</v>
      </c>
      <c r="AN131" s="297">
        <v>24370</v>
      </c>
      <c r="AO131" s="297">
        <f t="shared" si="80"/>
        <v>7475.0000000000036</v>
      </c>
      <c r="AP131" s="302">
        <f t="shared" si="81"/>
        <v>1.3067295855560117</v>
      </c>
      <c r="AQ131" s="306">
        <v>25970</v>
      </c>
      <c r="AR131" s="297">
        <f t="shared" si="82"/>
        <v>5875.0000000000036</v>
      </c>
      <c r="AS131" s="311">
        <f t="shared" si="83"/>
        <v>1.2262225644974973</v>
      </c>
      <c r="AU131" s="292">
        <v>125</v>
      </c>
      <c r="AV131" s="289">
        <f t="shared" si="108"/>
        <v>29450</v>
      </c>
      <c r="AW131" s="289">
        <f t="shared" si="84"/>
        <v>32395.000000000004</v>
      </c>
      <c r="AX131" s="297">
        <v>24390</v>
      </c>
      <c r="AY131" s="297">
        <f t="shared" si="85"/>
        <v>8005.0000000000036</v>
      </c>
      <c r="AZ131" s="302">
        <f t="shared" si="86"/>
        <v>1.3282082820828209</v>
      </c>
      <c r="BA131" s="306">
        <v>25990</v>
      </c>
      <c r="BB131" s="297">
        <f t="shared" si="87"/>
        <v>6405.0000000000036</v>
      </c>
      <c r="BC131" s="311">
        <f t="shared" si="88"/>
        <v>1.2464409388226243</v>
      </c>
      <c r="BE131" s="292">
        <v>125</v>
      </c>
      <c r="BF131" s="289">
        <f t="shared" si="109"/>
        <v>29950</v>
      </c>
      <c r="BG131" s="289">
        <f t="shared" si="89"/>
        <v>32945</v>
      </c>
      <c r="BH131" s="297">
        <v>24540</v>
      </c>
      <c r="BI131" s="297">
        <f t="shared" si="90"/>
        <v>8405</v>
      </c>
      <c r="BJ131" s="302">
        <f t="shared" si="91"/>
        <v>1.3425020374898124</v>
      </c>
      <c r="BK131" s="306">
        <v>26130</v>
      </c>
      <c r="BL131" s="297">
        <f t="shared" si="92"/>
        <v>6815</v>
      </c>
      <c r="BM131" s="311">
        <f t="shared" si="93"/>
        <v>1.2608113279755071</v>
      </c>
      <c r="BO131" s="292">
        <v>125</v>
      </c>
      <c r="BP131" s="289">
        <f t="shared" si="110"/>
        <v>30950</v>
      </c>
      <c r="BQ131" s="289">
        <f t="shared" si="94"/>
        <v>34045</v>
      </c>
      <c r="BR131" s="297">
        <v>24920</v>
      </c>
      <c r="BS131" s="297">
        <f t="shared" si="95"/>
        <v>9125</v>
      </c>
      <c r="BT131" s="302">
        <f t="shared" si="96"/>
        <v>1.3661717495987158</v>
      </c>
      <c r="BU131" s="306">
        <v>26520</v>
      </c>
      <c r="BV131" s="297">
        <f t="shared" si="97"/>
        <v>7525</v>
      </c>
      <c r="BW131" s="311">
        <f t="shared" si="98"/>
        <v>1.2837481146304677</v>
      </c>
      <c r="BY131" s="292">
        <v>125</v>
      </c>
      <c r="BZ131" s="289">
        <f t="shared" si="111"/>
        <v>31950</v>
      </c>
      <c r="CA131" s="289">
        <f t="shared" si="99"/>
        <v>35145</v>
      </c>
      <c r="CB131" s="297">
        <v>25150</v>
      </c>
      <c r="CC131" s="297">
        <f t="shared" si="100"/>
        <v>9995</v>
      </c>
      <c r="CD131" s="302">
        <f t="shared" si="101"/>
        <v>1.3974155069582506</v>
      </c>
      <c r="CE131" s="306">
        <v>26750</v>
      </c>
      <c r="CF131" s="297">
        <f t="shared" si="102"/>
        <v>8395</v>
      </c>
      <c r="CG131" s="311">
        <f t="shared" si="103"/>
        <v>1.3138317757009346</v>
      </c>
    </row>
    <row r="132" spans="5:85">
      <c r="E132" s="289">
        <f>計算票!G133</f>
        <v>28910</v>
      </c>
      <c r="G132" s="292">
        <v>126</v>
      </c>
      <c r="H132" s="289">
        <f t="shared" si="104"/>
        <v>28000</v>
      </c>
      <c r="I132" s="289">
        <f t="shared" si="64"/>
        <v>30800.000000000004</v>
      </c>
      <c r="J132" s="297">
        <v>23240</v>
      </c>
      <c r="K132" s="297">
        <f t="shared" si="65"/>
        <v>7560.0000000000036</v>
      </c>
      <c r="L132" s="302">
        <f t="shared" si="66"/>
        <v>1.3253012048192772</v>
      </c>
      <c r="M132" s="306">
        <v>24840</v>
      </c>
      <c r="N132" s="297">
        <f t="shared" si="67"/>
        <v>5960.0000000000036</v>
      </c>
      <c r="O132" s="311">
        <f t="shared" si="68"/>
        <v>1.2399355877616749</v>
      </c>
      <c r="Q132" s="292">
        <v>126</v>
      </c>
      <c r="R132" s="289">
        <f t="shared" si="105"/>
        <v>28000</v>
      </c>
      <c r="S132" s="289">
        <f t="shared" si="69"/>
        <v>30800.000000000004</v>
      </c>
      <c r="T132" s="297">
        <v>23250</v>
      </c>
      <c r="U132" s="297">
        <f t="shared" si="70"/>
        <v>7550.0000000000036</v>
      </c>
      <c r="V132" s="302">
        <f t="shared" si="71"/>
        <v>1.3247311827956991</v>
      </c>
      <c r="W132" s="306">
        <v>24860</v>
      </c>
      <c r="X132" s="297">
        <f t="shared" si="72"/>
        <v>5940.0000000000036</v>
      </c>
      <c r="Y132" s="311">
        <f t="shared" si="73"/>
        <v>1.2389380530973453</v>
      </c>
      <c r="AA132" s="292">
        <v>126</v>
      </c>
      <c r="AB132" s="289">
        <f t="shared" si="106"/>
        <v>28700</v>
      </c>
      <c r="AC132" s="289">
        <f t="shared" si="74"/>
        <v>31570.000000000004</v>
      </c>
      <c r="AD132" s="297">
        <v>24540</v>
      </c>
      <c r="AE132" s="297">
        <f t="shared" si="75"/>
        <v>7030.0000000000036</v>
      </c>
      <c r="AF132" s="302">
        <f t="shared" si="76"/>
        <v>1.286471067644662</v>
      </c>
      <c r="AG132" s="306">
        <v>26140</v>
      </c>
      <c r="AH132" s="297">
        <f t="shared" si="77"/>
        <v>5430.0000000000036</v>
      </c>
      <c r="AI132" s="311">
        <f t="shared" si="78"/>
        <v>1.2077276205049734</v>
      </c>
      <c r="AK132" s="292">
        <v>126</v>
      </c>
      <c r="AL132" s="289">
        <f t="shared" si="107"/>
        <v>29200</v>
      </c>
      <c r="AM132" s="289">
        <f t="shared" si="79"/>
        <v>32120.000000000004</v>
      </c>
      <c r="AN132" s="297">
        <v>24580</v>
      </c>
      <c r="AO132" s="297">
        <f t="shared" si="80"/>
        <v>7540.0000000000036</v>
      </c>
      <c r="AP132" s="302">
        <f t="shared" si="81"/>
        <v>1.3067534580960132</v>
      </c>
      <c r="AQ132" s="306">
        <v>26190</v>
      </c>
      <c r="AR132" s="297">
        <f t="shared" si="82"/>
        <v>5930.0000000000036</v>
      </c>
      <c r="AS132" s="311">
        <f t="shared" si="83"/>
        <v>1.2264222985872473</v>
      </c>
      <c r="AU132" s="292">
        <v>126</v>
      </c>
      <c r="AV132" s="289">
        <f t="shared" si="108"/>
        <v>29700</v>
      </c>
      <c r="AW132" s="289">
        <f t="shared" si="84"/>
        <v>32670.000000000004</v>
      </c>
      <c r="AX132" s="297">
        <v>24600</v>
      </c>
      <c r="AY132" s="297">
        <f t="shared" si="85"/>
        <v>8070.0000000000036</v>
      </c>
      <c r="AZ132" s="302">
        <f t="shared" si="86"/>
        <v>1.3280487804878049</v>
      </c>
      <c r="BA132" s="306">
        <v>26210</v>
      </c>
      <c r="BB132" s="297">
        <f t="shared" si="87"/>
        <v>6460.0000000000036</v>
      </c>
      <c r="BC132" s="311">
        <f t="shared" si="88"/>
        <v>1.2464708126669211</v>
      </c>
      <c r="BE132" s="292">
        <v>126</v>
      </c>
      <c r="BF132" s="289">
        <f t="shared" si="109"/>
        <v>30200</v>
      </c>
      <c r="BG132" s="289">
        <f t="shared" si="89"/>
        <v>33220</v>
      </c>
      <c r="BH132" s="297">
        <v>24750</v>
      </c>
      <c r="BI132" s="297">
        <f t="shared" si="90"/>
        <v>8470</v>
      </c>
      <c r="BJ132" s="302">
        <f t="shared" si="91"/>
        <v>1.3422222222222222</v>
      </c>
      <c r="BK132" s="306">
        <v>26350</v>
      </c>
      <c r="BL132" s="297">
        <f t="shared" si="92"/>
        <v>6870</v>
      </c>
      <c r="BM132" s="311">
        <f t="shared" si="93"/>
        <v>1.2607210626185958</v>
      </c>
      <c r="BO132" s="292">
        <v>126</v>
      </c>
      <c r="BP132" s="289">
        <f t="shared" si="110"/>
        <v>31200</v>
      </c>
      <c r="BQ132" s="289">
        <f t="shared" si="94"/>
        <v>34320</v>
      </c>
      <c r="BR132" s="297">
        <v>25130</v>
      </c>
      <c r="BS132" s="297">
        <f t="shared" si="95"/>
        <v>9190</v>
      </c>
      <c r="BT132" s="302">
        <f t="shared" si="96"/>
        <v>1.3656983684838837</v>
      </c>
      <c r="BU132" s="306">
        <v>26740</v>
      </c>
      <c r="BV132" s="297">
        <f t="shared" si="97"/>
        <v>7580</v>
      </c>
      <c r="BW132" s="311">
        <f t="shared" si="98"/>
        <v>1.2834704562453254</v>
      </c>
      <c r="BY132" s="292">
        <v>126</v>
      </c>
      <c r="BZ132" s="289">
        <f t="shared" si="111"/>
        <v>32200</v>
      </c>
      <c r="CA132" s="289">
        <f t="shared" si="99"/>
        <v>35420</v>
      </c>
      <c r="CB132" s="297">
        <v>25360</v>
      </c>
      <c r="CC132" s="297">
        <f t="shared" si="100"/>
        <v>10060</v>
      </c>
      <c r="CD132" s="302">
        <f t="shared" si="101"/>
        <v>1.3966876971608833</v>
      </c>
      <c r="CE132" s="306">
        <v>26970</v>
      </c>
      <c r="CF132" s="297">
        <f t="shared" si="102"/>
        <v>8450</v>
      </c>
      <c r="CG132" s="311">
        <f t="shared" si="103"/>
        <v>1.3133110863922877</v>
      </c>
    </row>
    <row r="133" spans="5:85">
      <c r="E133" s="289">
        <f>計算票!G134</f>
        <v>29180</v>
      </c>
      <c r="G133" s="292">
        <v>127</v>
      </c>
      <c r="H133" s="289">
        <f t="shared" si="104"/>
        <v>28250</v>
      </c>
      <c r="I133" s="289">
        <f t="shared" si="64"/>
        <v>31075.000000000004</v>
      </c>
      <c r="J133" s="297">
        <v>23440</v>
      </c>
      <c r="K133" s="297">
        <f t="shared" si="65"/>
        <v>7635.0000000000036</v>
      </c>
      <c r="L133" s="302">
        <f t="shared" si="66"/>
        <v>1.3257252559726964</v>
      </c>
      <c r="M133" s="306">
        <v>25050</v>
      </c>
      <c r="N133" s="297">
        <f t="shared" si="67"/>
        <v>6025.0000000000036</v>
      </c>
      <c r="O133" s="311">
        <f t="shared" si="68"/>
        <v>1.2405189620758486</v>
      </c>
      <c r="Q133" s="292">
        <v>127</v>
      </c>
      <c r="R133" s="289">
        <f t="shared" si="105"/>
        <v>28250</v>
      </c>
      <c r="S133" s="289">
        <f t="shared" si="69"/>
        <v>31075.000000000004</v>
      </c>
      <c r="T133" s="297">
        <v>23450</v>
      </c>
      <c r="U133" s="297">
        <f t="shared" si="70"/>
        <v>7625.0000000000036</v>
      </c>
      <c r="V133" s="302">
        <f t="shared" si="71"/>
        <v>1.3251599147121538</v>
      </c>
      <c r="W133" s="306">
        <v>25060</v>
      </c>
      <c r="X133" s="297">
        <f t="shared" si="72"/>
        <v>6015.0000000000036</v>
      </c>
      <c r="Y133" s="311">
        <f t="shared" si="73"/>
        <v>1.2400239425379092</v>
      </c>
      <c r="AA133" s="292">
        <v>127</v>
      </c>
      <c r="AB133" s="289">
        <f t="shared" si="106"/>
        <v>28950</v>
      </c>
      <c r="AC133" s="289">
        <f t="shared" si="74"/>
        <v>31845.000000000004</v>
      </c>
      <c r="AD133" s="297">
        <v>24750</v>
      </c>
      <c r="AE133" s="297">
        <f t="shared" si="75"/>
        <v>7095.0000000000036</v>
      </c>
      <c r="AF133" s="302">
        <f t="shared" si="76"/>
        <v>1.2866666666666668</v>
      </c>
      <c r="AG133" s="306">
        <v>26360</v>
      </c>
      <c r="AH133" s="297">
        <f t="shared" si="77"/>
        <v>5485.0000000000036</v>
      </c>
      <c r="AI133" s="311">
        <f t="shared" si="78"/>
        <v>1.2080804248861914</v>
      </c>
      <c r="AK133" s="292">
        <v>127</v>
      </c>
      <c r="AL133" s="289">
        <f t="shared" si="107"/>
        <v>29450</v>
      </c>
      <c r="AM133" s="289">
        <f t="shared" si="79"/>
        <v>32395.000000000004</v>
      </c>
      <c r="AN133" s="297">
        <v>24790</v>
      </c>
      <c r="AO133" s="297">
        <f t="shared" si="80"/>
        <v>7605.0000000000036</v>
      </c>
      <c r="AP133" s="302">
        <f t="shared" si="81"/>
        <v>1.3067769261799114</v>
      </c>
      <c r="AQ133" s="306">
        <v>26410</v>
      </c>
      <c r="AR133" s="297">
        <f t="shared" si="82"/>
        <v>5985.0000000000036</v>
      </c>
      <c r="AS133" s="311">
        <f t="shared" si="83"/>
        <v>1.2266187050359714</v>
      </c>
      <c r="AU133" s="292">
        <v>127</v>
      </c>
      <c r="AV133" s="289">
        <f t="shared" si="108"/>
        <v>29950</v>
      </c>
      <c r="AW133" s="289">
        <f t="shared" si="84"/>
        <v>32945</v>
      </c>
      <c r="AX133" s="297">
        <v>24810</v>
      </c>
      <c r="AY133" s="297">
        <f t="shared" si="85"/>
        <v>8135</v>
      </c>
      <c r="AZ133" s="302">
        <f t="shared" si="86"/>
        <v>1.3278919790407093</v>
      </c>
      <c r="BA133" s="306">
        <v>26430</v>
      </c>
      <c r="BB133" s="297">
        <f t="shared" si="87"/>
        <v>6515</v>
      </c>
      <c r="BC133" s="311">
        <f t="shared" si="88"/>
        <v>1.2465001891789633</v>
      </c>
      <c r="BE133" s="292">
        <v>127</v>
      </c>
      <c r="BF133" s="289">
        <f t="shared" si="109"/>
        <v>30450</v>
      </c>
      <c r="BG133" s="289">
        <f t="shared" si="89"/>
        <v>33495</v>
      </c>
      <c r="BH133" s="297">
        <v>24950</v>
      </c>
      <c r="BI133" s="297">
        <f t="shared" si="90"/>
        <v>8545</v>
      </c>
      <c r="BJ133" s="302">
        <f t="shared" si="91"/>
        <v>1.3424849699398798</v>
      </c>
      <c r="BK133" s="306">
        <v>26570</v>
      </c>
      <c r="BL133" s="297">
        <f t="shared" si="92"/>
        <v>6925</v>
      </c>
      <c r="BM133" s="311">
        <f t="shared" si="93"/>
        <v>1.2606322920587127</v>
      </c>
      <c r="BO133" s="292">
        <v>127</v>
      </c>
      <c r="BP133" s="289">
        <f t="shared" si="110"/>
        <v>31450</v>
      </c>
      <c r="BQ133" s="289">
        <f t="shared" si="94"/>
        <v>34595</v>
      </c>
      <c r="BR133" s="297">
        <v>25340</v>
      </c>
      <c r="BS133" s="297">
        <f t="shared" si="95"/>
        <v>9255</v>
      </c>
      <c r="BT133" s="302">
        <f t="shared" si="96"/>
        <v>1.3652328334648776</v>
      </c>
      <c r="BU133" s="306">
        <v>26960</v>
      </c>
      <c r="BV133" s="297">
        <f t="shared" si="97"/>
        <v>7635</v>
      </c>
      <c r="BW133" s="311">
        <f t="shared" si="98"/>
        <v>1.2831973293768546</v>
      </c>
      <c r="BY133" s="292">
        <v>127</v>
      </c>
      <c r="BZ133" s="289">
        <f t="shared" si="111"/>
        <v>32450</v>
      </c>
      <c r="CA133" s="289">
        <f t="shared" si="99"/>
        <v>35695</v>
      </c>
      <c r="CB133" s="297">
        <v>25570</v>
      </c>
      <c r="CC133" s="297">
        <f t="shared" si="100"/>
        <v>10125</v>
      </c>
      <c r="CD133" s="302">
        <f t="shared" si="101"/>
        <v>1.3959718420023466</v>
      </c>
      <c r="CE133" s="306">
        <v>27190</v>
      </c>
      <c r="CF133" s="297">
        <f t="shared" si="102"/>
        <v>8505</v>
      </c>
      <c r="CG133" s="311">
        <f t="shared" si="103"/>
        <v>1.3127988230967267</v>
      </c>
    </row>
    <row r="134" spans="5:85">
      <c r="E134" s="289">
        <f>計算票!G135</f>
        <v>29440</v>
      </c>
      <c r="G134" s="292">
        <v>128</v>
      </c>
      <c r="H134" s="289">
        <f t="shared" si="104"/>
        <v>28500</v>
      </c>
      <c r="I134" s="289">
        <f t="shared" ref="I134:I197" si="112">H134*1.1</f>
        <v>31350.000000000004</v>
      </c>
      <c r="J134" s="297">
        <v>23630</v>
      </c>
      <c r="K134" s="297">
        <f t="shared" ref="K134:K197" si="113">I134-J134</f>
        <v>7720.0000000000036</v>
      </c>
      <c r="L134" s="302">
        <f t="shared" ref="L134:L197" si="114">I134/J134</f>
        <v>1.3267033432077868</v>
      </c>
      <c r="M134" s="306">
        <v>25260</v>
      </c>
      <c r="N134" s="297">
        <f t="shared" ref="N134:N197" si="115">I134-M134</f>
        <v>6090.0000000000036</v>
      </c>
      <c r="O134" s="311">
        <f t="shared" ref="O134:O197" si="116">I134/M134</f>
        <v>1.2410926365795727</v>
      </c>
      <c r="Q134" s="292">
        <v>128</v>
      </c>
      <c r="R134" s="289">
        <f t="shared" si="105"/>
        <v>28500</v>
      </c>
      <c r="S134" s="289">
        <f t="shared" ref="S134:S197" si="117">R134*1.1</f>
        <v>31350.000000000004</v>
      </c>
      <c r="T134" s="297">
        <v>23650</v>
      </c>
      <c r="U134" s="297">
        <f t="shared" ref="U134:U197" si="118">S134-T134</f>
        <v>7700.0000000000036</v>
      </c>
      <c r="V134" s="302">
        <f t="shared" ref="V134:V197" si="119">S134/T134</f>
        <v>1.3255813953488373</v>
      </c>
      <c r="W134" s="306">
        <v>25270</v>
      </c>
      <c r="X134" s="297">
        <f t="shared" ref="X134:X197" si="120">S134-W134</f>
        <v>6080.0000000000036</v>
      </c>
      <c r="Y134" s="311">
        <f t="shared" ref="Y134:Y197" si="121">S134/W134</f>
        <v>1.2406015037593987</v>
      </c>
      <c r="AA134" s="292">
        <v>128</v>
      </c>
      <c r="AB134" s="289">
        <f t="shared" si="106"/>
        <v>29200</v>
      </c>
      <c r="AC134" s="289">
        <f t="shared" ref="AC134:AC197" si="122">AB134*1.1</f>
        <v>32120.000000000004</v>
      </c>
      <c r="AD134" s="297">
        <v>24950</v>
      </c>
      <c r="AE134" s="297">
        <f t="shared" ref="AE134:AE197" si="123">AC134-AD134</f>
        <v>7170.0000000000036</v>
      </c>
      <c r="AF134" s="302">
        <f t="shared" ref="AF134:AF197" si="124">AC134/AD134</f>
        <v>1.2873747494989982</v>
      </c>
      <c r="AG134" s="306">
        <v>26580</v>
      </c>
      <c r="AH134" s="297">
        <f t="shared" ref="AH134:AH197" si="125">AC134-AG134</f>
        <v>5540.0000000000036</v>
      </c>
      <c r="AI134" s="311">
        <f t="shared" ref="AI134:AI197" si="126">AC134/AG134</f>
        <v>1.2084273890142967</v>
      </c>
      <c r="AK134" s="292">
        <v>128</v>
      </c>
      <c r="AL134" s="289">
        <f t="shared" si="107"/>
        <v>29700</v>
      </c>
      <c r="AM134" s="289">
        <f t="shared" ref="AM134:AM197" si="127">AL134*1.1</f>
        <v>32670.000000000004</v>
      </c>
      <c r="AN134" s="297">
        <v>25000</v>
      </c>
      <c r="AO134" s="297">
        <f t="shared" ref="AO134:AO197" si="128">AM134-AN134</f>
        <v>7670.0000000000036</v>
      </c>
      <c r="AP134" s="302">
        <f t="shared" ref="AP134:AP197" si="129">AM134/AN134</f>
        <v>1.3068000000000002</v>
      </c>
      <c r="AQ134" s="306">
        <v>26630</v>
      </c>
      <c r="AR134" s="297">
        <f t="shared" ref="AR134:AR197" si="130">AM134-AQ134</f>
        <v>6040.0000000000036</v>
      </c>
      <c r="AS134" s="311">
        <f t="shared" ref="AS134:AS197" si="131">AM134/AQ134</f>
        <v>1.2268118663161849</v>
      </c>
      <c r="AU134" s="292">
        <v>128</v>
      </c>
      <c r="AV134" s="289">
        <f t="shared" si="108"/>
        <v>30200</v>
      </c>
      <c r="AW134" s="289">
        <f t="shared" ref="AW134:AW197" si="132">AV134*1.1</f>
        <v>33220</v>
      </c>
      <c r="AX134" s="297">
        <v>25020</v>
      </c>
      <c r="AY134" s="297">
        <f t="shared" ref="AY134:AY197" si="133">AW134-AX134</f>
        <v>8200</v>
      </c>
      <c r="AZ134" s="302">
        <f t="shared" ref="AZ134:AZ197" si="134">AW134/AX134</f>
        <v>1.3277378097521984</v>
      </c>
      <c r="BA134" s="306">
        <v>26650</v>
      </c>
      <c r="BB134" s="297">
        <f t="shared" ref="BB134:BB197" si="135">AW134-BA134</f>
        <v>6570</v>
      </c>
      <c r="BC134" s="311">
        <f t="shared" ref="BC134:BC197" si="136">AW134/BA134</f>
        <v>1.2465290806754221</v>
      </c>
      <c r="BE134" s="292">
        <v>128</v>
      </c>
      <c r="BF134" s="289">
        <f t="shared" si="109"/>
        <v>30700</v>
      </c>
      <c r="BG134" s="289">
        <f t="shared" ref="BG134:BG197" si="137">BF134*1.1</f>
        <v>33770</v>
      </c>
      <c r="BH134" s="297">
        <v>25160</v>
      </c>
      <c r="BI134" s="297">
        <f t="shared" ref="BI134:BI197" si="138">BG134-BH134</f>
        <v>8610</v>
      </c>
      <c r="BJ134" s="302">
        <f t="shared" ref="BJ134:BJ197" si="139">BG134/BH134</f>
        <v>1.3422098569157392</v>
      </c>
      <c r="BK134" s="306">
        <v>26790</v>
      </c>
      <c r="BL134" s="297">
        <f t="shared" ref="BL134:BL197" si="140">BG134-BK134</f>
        <v>6980</v>
      </c>
      <c r="BM134" s="311">
        <f t="shared" ref="BM134:BM197" si="141">BG134/BK134</f>
        <v>1.2605449794699515</v>
      </c>
      <c r="BO134" s="292">
        <v>128</v>
      </c>
      <c r="BP134" s="289">
        <f t="shared" si="110"/>
        <v>31700</v>
      </c>
      <c r="BQ134" s="289">
        <f t="shared" ref="BQ134:BQ197" si="142">BP134*1.1</f>
        <v>34870</v>
      </c>
      <c r="BR134" s="297">
        <v>25550</v>
      </c>
      <c r="BS134" s="297">
        <f t="shared" ref="BS134:BS197" si="143">BQ134-BR134</f>
        <v>9320</v>
      </c>
      <c r="BT134" s="302">
        <f t="shared" ref="BT134:BT197" si="144">BQ134/BR134</f>
        <v>1.364774951076321</v>
      </c>
      <c r="BU134" s="306">
        <v>27180</v>
      </c>
      <c r="BV134" s="297">
        <f t="shared" ref="BV134:BV197" si="145">BQ134-BU134</f>
        <v>7690</v>
      </c>
      <c r="BW134" s="311">
        <f t="shared" ref="BW134:BW197" si="146">BQ134/BU134</f>
        <v>1.2829286239882267</v>
      </c>
      <c r="BY134" s="292">
        <v>128</v>
      </c>
      <c r="BZ134" s="289">
        <f t="shared" si="111"/>
        <v>32700</v>
      </c>
      <c r="CA134" s="289">
        <f t="shared" ref="CA134:CA197" si="147">BZ134*1.1</f>
        <v>35970</v>
      </c>
      <c r="CB134" s="297">
        <v>25780</v>
      </c>
      <c r="CC134" s="297">
        <f t="shared" ref="CC134:CC197" si="148">CA134-CB134</f>
        <v>10190</v>
      </c>
      <c r="CD134" s="302">
        <f t="shared" ref="CD134:CD197" si="149">CA134/CB134</f>
        <v>1.395267649340574</v>
      </c>
      <c r="CE134" s="306">
        <v>27410</v>
      </c>
      <c r="CF134" s="297">
        <f t="shared" ref="CF134:CF197" si="150">CA134-CE134</f>
        <v>8560</v>
      </c>
      <c r="CG134" s="311">
        <f t="shared" ref="CG134:CG197" si="151">CA134/CE134</f>
        <v>1.3122947829259395</v>
      </c>
    </row>
    <row r="135" spans="5:85">
      <c r="E135" s="289">
        <f>計算票!G136</f>
        <v>29710</v>
      </c>
      <c r="G135" s="292">
        <v>129</v>
      </c>
      <c r="H135" s="289">
        <f t="shared" si="104"/>
        <v>28750</v>
      </c>
      <c r="I135" s="289">
        <f t="shared" si="112"/>
        <v>31625.000000000004</v>
      </c>
      <c r="J135" s="297">
        <v>23830</v>
      </c>
      <c r="K135" s="297">
        <f t="shared" si="113"/>
        <v>7795.0000000000036</v>
      </c>
      <c r="L135" s="302">
        <f t="shared" si="114"/>
        <v>1.3271086865295847</v>
      </c>
      <c r="M135" s="306">
        <v>25470</v>
      </c>
      <c r="N135" s="297">
        <f t="shared" si="115"/>
        <v>6155.0000000000036</v>
      </c>
      <c r="O135" s="311">
        <f t="shared" si="116"/>
        <v>1.2416568511974875</v>
      </c>
      <c r="Q135" s="292">
        <v>129</v>
      </c>
      <c r="R135" s="289">
        <f t="shared" si="105"/>
        <v>28750</v>
      </c>
      <c r="S135" s="289">
        <f t="shared" si="117"/>
        <v>31625.000000000004</v>
      </c>
      <c r="T135" s="297">
        <v>23840</v>
      </c>
      <c r="U135" s="297">
        <f t="shared" si="118"/>
        <v>7785.0000000000036</v>
      </c>
      <c r="V135" s="302">
        <f t="shared" si="119"/>
        <v>1.326552013422819</v>
      </c>
      <c r="W135" s="306">
        <v>25480</v>
      </c>
      <c r="X135" s="297">
        <f t="shared" si="120"/>
        <v>6145.0000000000036</v>
      </c>
      <c r="Y135" s="311">
        <f t="shared" si="121"/>
        <v>1.2411695447409734</v>
      </c>
      <c r="AA135" s="292">
        <v>129</v>
      </c>
      <c r="AB135" s="289">
        <f t="shared" si="106"/>
        <v>29450</v>
      </c>
      <c r="AC135" s="289">
        <f t="shared" si="122"/>
        <v>32395.000000000004</v>
      </c>
      <c r="AD135" s="297">
        <v>25160</v>
      </c>
      <c r="AE135" s="297">
        <f t="shared" si="123"/>
        <v>7235.0000000000036</v>
      </c>
      <c r="AF135" s="302">
        <f t="shared" si="124"/>
        <v>1.2875596184419715</v>
      </c>
      <c r="AG135" s="306">
        <v>26800</v>
      </c>
      <c r="AH135" s="297">
        <f t="shared" si="125"/>
        <v>5595.0000000000036</v>
      </c>
      <c r="AI135" s="311">
        <f t="shared" si="126"/>
        <v>1.208768656716418</v>
      </c>
      <c r="AK135" s="292">
        <v>129</v>
      </c>
      <c r="AL135" s="289">
        <f t="shared" si="107"/>
        <v>29950</v>
      </c>
      <c r="AM135" s="289">
        <f t="shared" si="127"/>
        <v>32945</v>
      </c>
      <c r="AN135" s="297">
        <v>25210</v>
      </c>
      <c r="AO135" s="297">
        <f t="shared" si="128"/>
        <v>7735</v>
      </c>
      <c r="AP135" s="302">
        <f t="shared" si="129"/>
        <v>1.3068226894089647</v>
      </c>
      <c r="AQ135" s="306">
        <v>26850</v>
      </c>
      <c r="AR135" s="297">
        <f t="shared" si="130"/>
        <v>6095</v>
      </c>
      <c r="AS135" s="311">
        <f t="shared" si="131"/>
        <v>1.2270018621973928</v>
      </c>
      <c r="AU135" s="292">
        <v>129</v>
      </c>
      <c r="AV135" s="289">
        <f t="shared" si="108"/>
        <v>30450</v>
      </c>
      <c r="AW135" s="289">
        <f t="shared" si="132"/>
        <v>33495</v>
      </c>
      <c r="AX135" s="297">
        <v>25230</v>
      </c>
      <c r="AY135" s="297">
        <f t="shared" si="133"/>
        <v>8265</v>
      </c>
      <c r="AZ135" s="302">
        <f t="shared" si="134"/>
        <v>1.3275862068965518</v>
      </c>
      <c r="BA135" s="306">
        <v>26870</v>
      </c>
      <c r="BB135" s="297">
        <f t="shared" si="135"/>
        <v>6625</v>
      </c>
      <c r="BC135" s="311">
        <f t="shared" si="136"/>
        <v>1.2465574990695942</v>
      </c>
      <c r="BE135" s="292">
        <v>129</v>
      </c>
      <c r="BF135" s="289">
        <f t="shared" si="109"/>
        <v>30950</v>
      </c>
      <c r="BG135" s="289">
        <f t="shared" si="137"/>
        <v>34045</v>
      </c>
      <c r="BH135" s="297">
        <v>25370</v>
      </c>
      <c r="BI135" s="297">
        <f t="shared" si="138"/>
        <v>8675</v>
      </c>
      <c r="BJ135" s="302">
        <f t="shared" si="139"/>
        <v>1.341939298383918</v>
      </c>
      <c r="BK135" s="306">
        <v>27010</v>
      </c>
      <c r="BL135" s="297">
        <f t="shared" si="140"/>
        <v>7035</v>
      </c>
      <c r="BM135" s="311">
        <f t="shared" si="141"/>
        <v>1.2604590892262124</v>
      </c>
      <c r="BO135" s="292">
        <v>129</v>
      </c>
      <c r="BP135" s="289">
        <f t="shared" si="110"/>
        <v>31950</v>
      </c>
      <c r="BQ135" s="289">
        <f t="shared" si="142"/>
        <v>35145</v>
      </c>
      <c r="BR135" s="297">
        <v>25760</v>
      </c>
      <c r="BS135" s="297">
        <f t="shared" si="143"/>
        <v>9385</v>
      </c>
      <c r="BT135" s="302">
        <f t="shared" si="144"/>
        <v>1.3643245341614907</v>
      </c>
      <c r="BU135" s="306">
        <v>27400</v>
      </c>
      <c r="BV135" s="297">
        <f t="shared" si="145"/>
        <v>7745</v>
      </c>
      <c r="BW135" s="311">
        <f t="shared" si="146"/>
        <v>1.2826642335766423</v>
      </c>
      <c r="BY135" s="292">
        <v>129</v>
      </c>
      <c r="BZ135" s="289">
        <f t="shared" si="111"/>
        <v>32950</v>
      </c>
      <c r="CA135" s="289">
        <f t="shared" si="147"/>
        <v>36245</v>
      </c>
      <c r="CB135" s="297">
        <v>25990</v>
      </c>
      <c r="CC135" s="297">
        <f t="shared" si="148"/>
        <v>10255</v>
      </c>
      <c r="CD135" s="302">
        <f t="shared" si="149"/>
        <v>1.3945748364755675</v>
      </c>
      <c r="CE135" s="306">
        <v>27630</v>
      </c>
      <c r="CF135" s="297">
        <f t="shared" si="150"/>
        <v>8615</v>
      </c>
      <c r="CG135" s="311">
        <f t="shared" si="151"/>
        <v>1.3117987694534925</v>
      </c>
    </row>
    <row r="136" spans="5:85">
      <c r="E136" s="289">
        <f>計算票!G137</f>
        <v>29970</v>
      </c>
      <c r="G136" s="292">
        <v>130</v>
      </c>
      <c r="H136" s="289">
        <f t="shared" si="104"/>
        <v>29000</v>
      </c>
      <c r="I136" s="289">
        <f t="shared" si="112"/>
        <v>31900.000000000004</v>
      </c>
      <c r="J136" s="297">
        <v>24030</v>
      </c>
      <c r="K136" s="297">
        <f t="shared" si="113"/>
        <v>7870.0000000000036</v>
      </c>
      <c r="L136" s="302">
        <f t="shared" si="114"/>
        <v>1.3275072825634624</v>
      </c>
      <c r="M136" s="306">
        <v>25680</v>
      </c>
      <c r="N136" s="297">
        <f t="shared" si="115"/>
        <v>6220.0000000000036</v>
      </c>
      <c r="O136" s="311">
        <f t="shared" si="116"/>
        <v>1.2422118380062306</v>
      </c>
      <c r="Q136" s="292">
        <v>130</v>
      </c>
      <c r="R136" s="289">
        <f t="shared" si="105"/>
        <v>29000</v>
      </c>
      <c r="S136" s="289">
        <f t="shared" si="117"/>
        <v>31900.000000000004</v>
      </c>
      <c r="T136" s="297">
        <v>24040</v>
      </c>
      <c r="U136" s="297">
        <f t="shared" si="118"/>
        <v>7860.0000000000036</v>
      </c>
      <c r="V136" s="302">
        <f t="shared" si="119"/>
        <v>1.3269550748752081</v>
      </c>
      <c r="W136" s="306">
        <v>25690</v>
      </c>
      <c r="X136" s="297">
        <f t="shared" si="120"/>
        <v>6210.0000000000036</v>
      </c>
      <c r="Y136" s="311">
        <f t="shared" si="121"/>
        <v>1.2417282989490075</v>
      </c>
      <c r="AA136" s="292">
        <v>130</v>
      </c>
      <c r="AB136" s="289">
        <f t="shared" si="106"/>
        <v>29700</v>
      </c>
      <c r="AC136" s="289">
        <f t="shared" si="122"/>
        <v>32670.000000000004</v>
      </c>
      <c r="AD136" s="297">
        <v>25370</v>
      </c>
      <c r="AE136" s="297">
        <f t="shared" si="123"/>
        <v>7300.0000000000036</v>
      </c>
      <c r="AF136" s="302">
        <f t="shared" si="124"/>
        <v>1.2877414268821443</v>
      </c>
      <c r="AG136" s="306">
        <v>27020</v>
      </c>
      <c r="AH136" s="297">
        <f t="shared" si="125"/>
        <v>5650.0000000000036</v>
      </c>
      <c r="AI136" s="311">
        <f t="shared" si="126"/>
        <v>1.2091043671354553</v>
      </c>
      <c r="AK136" s="292">
        <v>130</v>
      </c>
      <c r="AL136" s="289">
        <f t="shared" si="107"/>
        <v>30200</v>
      </c>
      <c r="AM136" s="289">
        <f t="shared" si="127"/>
        <v>33220</v>
      </c>
      <c r="AN136" s="297">
        <v>25420</v>
      </c>
      <c r="AO136" s="297">
        <f t="shared" si="128"/>
        <v>7800</v>
      </c>
      <c r="AP136" s="302">
        <f t="shared" si="129"/>
        <v>1.3068450039339103</v>
      </c>
      <c r="AQ136" s="306">
        <v>27070</v>
      </c>
      <c r="AR136" s="297">
        <f t="shared" si="130"/>
        <v>6150</v>
      </c>
      <c r="AS136" s="311">
        <f t="shared" si="131"/>
        <v>1.2271887698559292</v>
      </c>
      <c r="AU136" s="292">
        <v>130</v>
      </c>
      <c r="AV136" s="289">
        <f t="shared" si="108"/>
        <v>30700</v>
      </c>
      <c r="AW136" s="289">
        <f t="shared" si="132"/>
        <v>33770</v>
      </c>
      <c r="AX136" s="297">
        <v>25440</v>
      </c>
      <c r="AY136" s="297">
        <f t="shared" si="133"/>
        <v>8330</v>
      </c>
      <c r="AZ136" s="302">
        <f t="shared" si="134"/>
        <v>1.3274371069182389</v>
      </c>
      <c r="BA136" s="306">
        <v>27090</v>
      </c>
      <c r="BB136" s="297">
        <f t="shared" si="135"/>
        <v>6680</v>
      </c>
      <c r="BC136" s="311">
        <f t="shared" si="136"/>
        <v>1.2465854558877816</v>
      </c>
      <c r="BE136" s="292">
        <v>130</v>
      </c>
      <c r="BF136" s="289">
        <f t="shared" si="109"/>
        <v>31200</v>
      </c>
      <c r="BG136" s="289">
        <f t="shared" si="137"/>
        <v>34320</v>
      </c>
      <c r="BH136" s="297">
        <v>25580</v>
      </c>
      <c r="BI136" s="297">
        <f t="shared" si="138"/>
        <v>8740</v>
      </c>
      <c r="BJ136" s="302">
        <f t="shared" si="139"/>
        <v>1.341673182173573</v>
      </c>
      <c r="BK136" s="306">
        <v>27230</v>
      </c>
      <c r="BL136" s="297">
        <f t="shared" si="140"/>
        <v>7090</v>
      </c>
      <c r="BM136" s="311">
        <f t="shared" si="141"/>
        <v>1.2603745868527358</v>
      </c>
      <c r="BO136" s="292">
        <v>130</v>
      </c>
      <c r="BP136" s="289">
        <f t="shared" si="110"/>
        <v>32200</v>
      </c>
      <c r="BQ136" s="289">
        <f t="shared" si="142"/>
        <v>35420</v>
      </c>
      <c r="BR136" s="297">
        <v>25970</v>
      </c>
      <c r="BS136" s="297">
        <f t="shared" si="143"/>
        <v>9450</v>
      </c>
      <c r="BT136" s="302">
        <f t="shared" si="144"/>
        <v>1.3638814016172507</v>
      </c>
      <c r="BU136" s="306">
        <v>27620</v>
      </c>
      <c r="BV136" s="297">
        <f t="shared" si="145"/>
        <v>7800</v>
      </c>
      <c r="BW136" s="311">
        <f t="shared" si="146"/>
        <v>1.282404055032585</v>
      </c>
      <c r="BY136" s="292">
        <v>130</v>
      </c>
      <c r="BZ136" s="289">
        <f t="shared" si="111"/>
        <v>33200</v>
      </c>
      <c r="CA136" s="289">
        <f t="shared" si="147"/>
        <v>36520</v>
      </c>
      <c r="CB136" s="297">
        <v>26200</v>
      </c>
      <c r="CC136" s="297">
        <f t="shared" si="148"/>
        <v>10320</v>
      </c>
      <c r="CD136" s="302">
        <f t="shared" si="149"/>
        <v>1.3938931297709924</v>
      </c>
      <c r="CE136" s="306">
        <v>27850</v>
      </c>
      <c r="CF136" s="297">
        <f t="shared" si="150"/>
        <v>8670</v>
      </c>
      <c r="CG136" s="311">
        <f t="shared" si="151"/>
        <v>1.3113105924596051</v>
      </c>
    </row>
    <row r="137" spans="5:85">
      <c r="E137" s="289">
        <f>計算票!G138</f>
        <v>30230</v>
      </c>
      <c r="G137" s="292">
        <v>131</v>
      </c>
      <c r="H137" s="289">
        <f t="shared" si="104"/>
        <v>29250</v>
      </c>
      <c r="I137" s="289">
        <f t="shared" si="112"/>
        <v>32175.000000000004</v>
      </c>
      <c r="J137" s="297">
        <v>24230</v>
      </c>
      <c r="K137" s="297">
        <f t="shared" si="113"/>
        <v>7945.0000000000036</v>
      </c>
      <c r="L137" s="302">
        <f t="shared" si="114"/>
        <v>1.3278992983904252</v>
      </c>
      <c r="M137" s="306">
        <v>25890</v>
      </c>
      <c r="N137" s="297">
        <f t="shared" si="115"/>
        <v>6285.0000000000036</v>
      </c>
      <c r="O137" s="311">
        <f t="shared" si="116"/>
        <v>1.2427578215527233</v>
      </c>
      <c r="Q137" s="292">
        <v>131</v>
      </c>
      <c r="R137" s="289">
        <f t="shared" si="105"/>
        <v>29250</v>
      </c>
      <c r="S137" s="289">
        <f t="shared" si="117"/>
        <v>32175.000000000004</v>
      </c>
      <c r="T137" s="297">
        <v>24240</v>
      </c>
      <c r="U137" s="297">
        <f t="shared" si="118"/>
        <v>7935.0000000000036</v>
      </c>
      <c r="V137" s="302">
        <f t="shared" si="119"/>
        <v>1.3273514851485151</v>
      </c>
      <c r="W137" s="306">
        <v>25900</v>
      </c>
      <c r="X137" s="297">
        <f t="shared" si="120"/>
        <v>6275.0000000000036</v>
      </c>
      <c r="Y137" s="311">
        <f t="shared" si="121"/>
        <v>1.2422779922779925</v>
      </c>
      <c r="AA137" s="292">
        <v>131</v>
      </c>
      <c r="AB137" s="289">
        <f t="shared" si="106"/>
        <v>29950</v>
      </c>
      <c r="AC137" s="289">
        <f t="shared" si="122"/>
        <v>32945</v>
      </c>
      <c r="AD137" s="297">
        <v>25580</v>
      </c>
      <c r="AE137" s="297">
        <f t="shared" si="123"/>
        <v>7365</v>
      </c>
      <c r="AF137" s="302">
        <f t="shared" si="124"/>
        <v>1.2879202501954652</v>
      </c>
      <c r="AG137" s="306">
        <v>27240</v>
      </c>
      <c r="AH137" s="297">
        <f t="shared" si="125"/>
        <v>5705</v>
      </c>
      <c r="AI137" s="311">
        <f t="shared" si="126"/>
        <v>1.2094346549192365</v>
      </c>
      <c r="AK137" s="292">
        <v>131</v>
      </c>
      <c r="AL137" s="289">
        <f t="shared" si="107"/>
        <v>30450</v>
      </c>
      <c r="AM137" s="289">
        <f t="shared" si="127"/>
        <v>33495</v>
      </c>
      <c r="AN137" s="297">
        <v>25630</v>
      </c>
      <c r="AO137" s="297">
        <f t="shared" si="128"/>
        <v>7865</v>
      </c>
      <c r="AP137" s="302">
        <f t="shared" si="129"/>
        <v>1.3068669527896997</v>
      </c>
      <c r="AQ137" s="306">
        <v>27290</v>
      </c>
      <c r="AR137" s="297">
        <f t="shared" si="130"/>
        <v>6205</v>
      </c>
      <c r="AS137" s="311">
        <f t="shared" si="131"/>
        <v>1.2273726639794797</v>
      </c>
      <c r="AU137" s="292">
        <v>131</v>
      </c>
      <c r="AV137" s="289">
        <f t="shared" si="108"/>
        <v>30950</v>
      </c>
      <c r="AW137" s="289">
        <f t="shared" si="132"/>
        <v>34045</v>
      </c>
      <c r="AX137" s="297">
        <v>25650</v>
      </c>
      <c r="AY137" s="297">
        <f t="shared" si="133"/>
        <v>8395</v>
      </c>
      <c r="AZ137" s="302">
        <f t="shared" si="134"/>
        <v>1.3272904483430799</v>
      </c>
      <c r="BA137" s="306">
        <v>27310</v>
      </c>
      <c r="BB137" s="297">
        <f t="shared" si="135"/>
        <v>6735</v>
      </c>
      <c r="BC137" s="311">
        <f t="shared" si="136"/>
        <v>1.2466129622848774</v>
      </c>
      <c r="BE137" s="292">
        <v>131</v>
      </c>
      <c r="BF137" s="289">
        <f t="shared" si="109"/>
        <v>31450</v>
      </c>
      <c r="BG137" s="289">
        <f t="shared" si="137"/>
        <v>34595</v>
      </c>
      <c r="BH137" s="297">
        <v>25790</v>
      </c>
      <c r="BI137" s="297">
        <f t="shared" si="138"/>
        <v>8805</v>
      </c>
      <c r="BJ137" s="302">
        <f t="shared" si="139"/>
        <v>1.3414113997673518</v>
      </c>
      <c r="BK137" s="306">
        <v>27450</v>
      </c>
      <c r="BL137" s="297">
        <f t="shared" si="140"/>
        <v>7145</v>
      </c>
      <c r="BM137" s="311">
        <f t="shared" si="141"/>
        <v>1.2602914389799635</v>
      </c>
      <c r="BO137" s="292">
        <v>131</v>
      </c>
      <c r="BP137" s="289">
        <f t="shared" si="110"/>
        <v>32450</v>
      </c>
      <c r="BQ137" s="289">
        <f t="shared" si="142"/>
        <v>35695</v>
      </c>
      <c r="BR137" s="297">
        <v>26180</v>
      </c>
      <c r="BS137" s="297">
        <f t="shared" si="143"/>
        <v>9515</v>
      </c>
      <c r="BT137" s="302">
        <f t="shared" si="144"/>
        <v>1.3634453781512605</v>
      </c>
      <c r="BU137" s="306">
        <v>27840</v>
      </c>
      <c r="BV137" s="297">
        <f t="shared" si="145"/>
        <v>7855</v>
      </c>
      <c r="BW137" s="311">
        <f t="shared" si="146"/>
        <v>1.2821479885057472</v>
      </c>
      <c r="BY137" s="292">
        <v>131</v>
      </c>
      <c r="BZ137" s="289">
        <f t="shared" si="111"/>
        <v>33450</v>
      </c>
      <c r="CA137" s="289">
        <f t="shared" si="147"/>
        <v>36795</v>
      </c>
      <c r="CB137" s="297">
        <v>26410</v>
      </c>
      <c r="CC137" s="297">
        <f t="shared" si="148"/>
        <v>10385</v>
      </c>
      <c r="CD137" s="302">
        <f t="shared" si="149"/>
        <v>1.3932222642938281</v>
      </c>
      <c r="CE137" s="306">
        <v>28070</v>
      </c>
      <c r="CF137" s="297">
        <f t="shared" si="150"/>
        <v>8725</v>
      </c>
      <c r="CG137" s="311">
        <f t="shared" si="151"/>
        <v>1.310830067687923</v>
      </c>
    </row>
    <row r="138" spans="5:85">
      <c r="E138" s="289">
        <f>計算票!G139</f>
        <v>30500</v>
      </c>
      <c r="G138" s="292">
        <v>132</v>
      </c>
      <c r="H138" s="289">
        <f t="shared" si="104"/>
        <v>29500</v>
      </c>
      <c r="I138" s="289">
        <f t="shared" si="112"/>
        <v>32450.000000000004</v>
      </c>
      <c r="J138" s="297">
        <v>24430</v>
      </c>
      <c r="K138" s="297">
        <f t="shared" si="113"/>
        <v>8020.0000000000036</v>
      </c>
      <c r="L138" s="302">
        <f t="shared" si="114"/>
        <v>1.3282848956201394</v>
      </c>
      <c r="M138" s="306">
        <v>26100</v>
      </c>
      <c r="N138" s="297">
        <f t="shared" si="115"/>
        <v>6350.0000000000036</v>
      </c>
      <c r="O138" s="311">
        <f t="shared" si="116"/>
        <v>1.2432950191570882</v>
      </c>
      <c r="Q138" s="292">
        <v>132</v>
      </c>
      <c r="R138" s="289">
        <f t="shared" si="105"/>
        <v>29500</v>
      </c>
      <c r="S138" s="289">
        <f t="shared" si="117"/>
        <v>32450.000000000004</v>
      </c>
      <c r="T138" s="297">
        <v>24440</v>
      </c>
      <c r="U138" s="297">
        <f t="shared" si="118"/>
        <v>8010.0000000000036</v>
      </c>
      <c r="V138" s="302">
        <f t="shared" si="119"/>
        <v>1.3277414075286418</v>
      </c>
      <c r="W138" s="306">
        <v>26110</v>
      </c>
      <c r="X138" s="297">
        <f t="shared" si="120"/>
        <v>6340.0000000000036</v>
      </c>
      <c r="Y138" s="311">
        <f t="shared" si="121"/>
        <v>1.2428188433550365</v>
      </c>
      <c r="AA138" s="292">
        <v>132</v>
      </c>
      <c r="AB138" s="289">
        <f t="shared" si="106"/>
        <v>30200</v>
      </c>
      <c r="AC138" s="289">
        <f t="shared" si="122"/>
        <v>33220</v>
      </c>
      <c r="AD138" s="297">
        <v>25790</v>
      </c>
      <c r="AE138" s="297">
        <f t="shared" si="123"/>
        <v>7430</v>
      </c>
      <c r="AF138" s="302">
        <f t="shared" si="124"/>
        <v>1.2880961613028306</v>
      </c>
      <c r="AG138" s="306">
        <v>27460</v>
      </c>
      <c r="AH138" s="297">
        <f t="shared" si="125"/>
        <v>5760</v>
      </c>
      <c r="AI138" s="311">
        <f t="shared" si="126"/>
        <v>1.2097596504005828</v>
      </c>
      <c r="AK138" s="292">
        <v>132</v>
      </c>
      <c r="AL138" s="289">
        <f t="shared" si="107"/>
        <v>30700</v>
      </c>
      <c r="AM138" s="289">
        <f t="shared" si="127"/>
        <v>33770</v>
      </c>
      <c r="AN138" s="297">
        <v>25830</v>
      </c>
      <c r="AO138" s="297">
        <f t="shared" si="128"/>
        <v>7940</v>
      </c>
      <c r="AP138" s="302">
        <f t="shared" si="129"/>
        <v>1.3073945025164537</v>
      </c>
      <c r="AQ138" s="306">
        <v>27510</v>
      </c>
      <c r="AR138" s="297">
        <f t="shared" si="130"/>
        <v>6260</v>
      </c>
      <c r="AS138" s="311">
        <f t="shared" si="131"/>
        <v>1.2275536168665939</v>
      </c>
      <c r="AU138" s="292">
        <v>132</v>
      </c>
      <c r="AV138" s="289">
        <f t="shared" si="108"/>
        <v>31200</v>
      </c>
      <c r="AW138" s="289">
        <f t="shared" si="132"/>
        <v>34320</v>
      </c>
      <c r="AX138" s="297">
        <v>25860</v>
      </c>
      <c r="AY138" s="297">
        <f t="shared" si="133"/>
        <v>8460</v>
      </c>
      <c r="AZ138" s="302">
        <f t="shared" si="134"/>
        <v>1.3271461716937354</v>
      </c>
      <c r="BA138" s="306">
        <v>27530</v>
      </c>
      <c r="BB138" s="297">
        <f t="shared" si="135"/>
        <v>6790</v>
      </c>
      <c r="BC138" s="311">
        <f t="shared" si="136"/>
        <v>1.2466400290592081</v>
      </c>
      <c r="BE138" s="292">
        <v>132</v>
      </c>
      <c r="BF138" s="289">
        <f t="shared" si="109"/>
        <v>31700</v>
      </c>
      <c r="BG138" s="289">
        <f t="shared" si="137"/>
        <v>34870</v>
      </c>
      <c r="BH138" s="297">
        <v>26000</v>
      </c>
      <c r="BI138" s="297">
        <f t="shared" si="138"/>
        <v>8870</v>
      </c>
      <c r="BJ138" s="302">
        <f t="shared" si="139"/>
        <v>1.3411538461538461</v>
      </c>
      <c r="BK138" s="306">
        <v>27670</v>
      </c>
      <c r="BL138" s="297">
        <f t="shared" si="140"/>
        <v>7200</v>
      </c>
      <c r="BM138" s="311">
        <f t="shared" si="141"/>
        <v>1.2602096132996023</v>
      </c>
      <c r="BO138" s="292">
        <v>132</v>
      </c>
      <c r="BP138" s="289">
        <f t="shared" si="110"/>
        <v>32700</v>
      </c>
      <c r="BQ138" s="289">
        <f t="shared" si="142"/>
        <v>35970</v>
      </c>
      <c r="BR138" s="297">
        <v>26380</v>
      </c>
      <c r="BS138" s="297">
        <f t="shared" si="143"/>
        <v>9590</v>
      </c>
      <c r="BT138" s="302">
        <f t="shared" si="144"/>
        <v>1.3635329795299469</v>
      </c>
      <c r="BU138" s="306">
        <v>28060</v>
      </c>
      <c r="BV138" s="297">
        <f t="shared" si="145"/>
        <v>7910</v>
      </c>
      <c r="BW138" s="311">
        <f t="shared" si="146"/>
        <v>1.2818959372772629</v>
      </c>
      <c r="BY138" s="292">
        <v>132</v>
      </c>
      <c r="BZ138" s="289">
        <f t="shared" si="111"/>
        <v>33700</v>
      </c>
      <c r="CA138" s="289">
        <f t="shared" si="147"/>
        <v>37070</v>
      </c>
      <c r="CB138" s="297">
        <v>26620</v>
      </c>
      <c r="CC138" s="297">
        <f t="shared" si="148"/>
        <v>10450</v>
      </c>
      <c r="CD138" s="302">
        <f t="shared" si="149"/>
        <v>1.3925619834710743</v>
      </c>
      <c r="CE138" s="306">
        <v>28290</v>
      </c>
      <c r="CF138" s="297">
        <f t="shared" si="150"/>
        <v>8780</v>
      </c>
      <c r="CG138" s="311">
        <f t="shared" si="151"/>
        <v>1.3103570166136445</v>
      </c>
    </row>
    <row r="139" spans="5:85">
      <c r="E139" s="289">
        <f>計算票!G140</f>
        <v>30760</v>
      </c>
      <c r="G139" s="292">
        <v>133</v>
      </c>
      <c r="H139" s="289">
        <f t="shared" si="104"/>
        <v>29750</v>
      </c>
      <c r="I139" s="289">
        <f t="shared" si="112"/>
        <v>32725.000000000004</v>
      </c>
      <c r="J139" s="297">
        <v>24620</v>
      </c>
      <c r="K139" s="297">
        <f t="shared" si="113"/>
        <v>8105.0000000000036</v>
      </c>
      <c r="L139" s="302">
        <f t="shared" si="114"/>
        <v>1.3292038992688873</v>
      </c>
      <c r="M139" s="306">
        <v>26310</v>
      </c>
      <c r="N139" s="297">
        <f t="shared" si="115"/>
        <v>6415.0000000000036</v>
      </c>
      <c r="O139" s="311">
        <f t="shared" si="116"/>
        <v>1.2438236412010644</v>
      </c>
      <c r="Q139" s="292">
        <v>133</v>
      </c>
      <c r="R139" s="289">
        <f t="shared" si="105"/>
        <v>29750</v>
      </c>
      <c r="S139" s="289">
        <f t="shared" si="117"/>
        <v>32725.000000000004</v>
      </c>
      <c r="T139" s="297">
        <v>24640</v>
      </c>
      <c r="U139" s="297">
        <f t="shared" si="118"/>
        <v>8085.0000000000036</v>
      </c>
      <c r="V139" s="302">
        <f t="shared" si="119"/>
        <v>1.3281250000000002</v>
      </c>
      <c r="W139" s="306">
        <v>26320</v>
      </c>
      <c r="X139" s="297">
        <f t="shared" si="120"/>
        <v>6405.0000000000036</v>
      </c>
      <c r="Y139" s="311">
        <f t="shared" si="121"/>
        <v>1.2433510638297873</v>
      </c>
      <c r="AA139" s="292">
        <v>133</v>
      </c>
      <c r="AB139" s="289">
        <f t="shared" si="106"/>
        <v>30450</v>
      </c>
      <c r="AC139" s="289">
        <f t="shared" si="122"/>
        <v>33495</v>
      </c>
      <c r="AD139" s="297">
        <v>26000</v>
      </c>
      <c r="AE139" s="297">
        <f t="shared" si="123"/>
        <v>7495</v>
      </c>
      <c r="AF139" s="302">
        <f t="shared" si="124"/>
        <v>1.2882692307692307</v>
      </c>
      <c r="AG139" s="306">
        <v>27680</v>
      </c>
      <c r="AH139" s="297">
        <f t="shared" si="125"/>
        <v>5815</v>
      </c>
      <c r="AI139" s="311">
        <f t="shared" si="126"/>
        <v>1.2100794797687862</v>
      </c>
      <c r="AK139" s="292">
        <v>133</v>
      </c>
      <c r="AL139" s="289">
        <f t="shared" si="107"/>
        <v>30950</v>
      </c>
      <c r="AM139" s="289">
        <f t="shared" si="127"/>
        <v>34045</v>
      </c>
      <c r="AN139" s="297">
        <v>26040</v>
      </c>
      <c r="AO139" s="297">
        <f t="shared" si="128"/>
        <v>8005</v>
      </c>
      <c r="AP139" s="302">
        <f t="shared" si="129"/>
        <v>1.3074116743471582</v>
      </c>
      <c r="AQ139" s="306">
        <v>27730</v>
      </c>
      <c r="AR139" s="297">
        <f t="shared" si="130"/>
        <v>6315</v>
      </c>
      <c r="AS139" s="311">
        <f t="shared" si="131"/>
        <v>1.2277316985214568</v>
      </c>
      <c r="AU139" s="292">
        <v>133</v>
      </c>
      <c r="AV139" s="289">
        <f t="shared" si="108"/>
        <v>31450</v>
      </c>
      <c r="AW139" s="289">
        <f t="shared" si="132"/>
        <v>34595</v>
      </c>
      <c r="AX139" s="297">
        <v>26070</v>
      </c>
      <c r="AY139" s="297">
        <f t="shared" si="133"/>
        <v>8525</v>
      </c>
      <c r="AZ139" s="302">
        <f t="shared" si="134"/>
        <v>1.3270042194092826</v>
      </c>
      <c r="BA139" s="306">
        <v>27750</v>
      </c>
      <c r="BB139" s="297">
        <f t="shared" si="135"/>
        <v>6845</v>
      </c>
      <c r="BC139" s="311">
        <f t="shared" si="136"/>
        <v>1.2466666666666666</v>
      </c>
      <c r="BE139" s="292">
        <v>133</v>
      </c>
      <c r="BF139" s="289">
        <f t="shared" si="109"/>
        <v>31950</v>
      </c>
      <c r="BG139" s="289">
        <f t="shared" si="137"/>
        <v>35145</v>
      </c>
      <c r="BH139" s="297">
        <v>26210</v>
      </c>
      <c r="BI139" s="297">
        <f t="shared" si="138"/>
        <v>8935</v>
      </c>
      <c r="BJ139" s="302">
        <f t="shared" si="139"/>
        <v>1.3409004196871424</v>
      </c>
      <c r="BK139" s="306">
        <v>27890</v>
      </c>
      <c r="BL139" s="297">
        <f t="shared" si="140"/>
        <v>7255</v>
      </c>
      <c r="BM139" s="311">
        <f t="shared" si="141"/>
        <v>1.2601290785227681</v>
      </c>
      <c r="BO139" s="292">
        <v>133</v>
      </c>
      <c r="BP139" s="289">
        <f t="shared" si="110"/>
        <v>32950</v>
      </c>
      <c r="BQ139" s="289">
        <f t="shared" si="142"/>
        <v>36245</v>
      </c>
      <c r="BR139" s="297">
        <v>26590</v>
      </c>
      <c r="BS139" s="297">
        <f t="shared" si="143"/>
        <v>9655</v>
      </c>
      <c r="BT139" s="302">
        <f t="shared" si="144"/>
        <v>1.3631064309890937</v>
      </c>
      <c r="BU139" s="306">
        <v>28280</v>
      </c>
      <c r="BV139" s="297">
        <f t="shared" si="145"/>
        <v>7965</v>
      </c>
      <c r="BW139" s="311">
        <f t="shared" si="146"/>
        <v>1.2816478076379068</v>
      </c>
      <c r="BY139" s="292">
        <v>133</v>
      </c>
      <c r="BZ139" s="289">
        <f t="shared" si="111"/>
        <v>33950</v>
      </c>
      <c r="CA139" s="289">
        <f t="shared" si="147"/>
        <v>37345</v>
      </c>
      <c r="CB139" s="297">
        <v>26820</v>
      </c>
      <c r="CC139" s="297">
        <f t="shared" si="148"/>
        <v>10525</v>
      </c>
      <c r="CD139" s="302">
        <f t="shared" si="149"/>
        <v>1.3924310216256526</v>
      </c>
      <c r="CE139" s="306">
        <v>28510</v>
      </c>
      <c r="CF139" s="297">
        <f t="shared" si="150"/>
        <v>8835</v>
      </c>
      <c r="CG139" s="311">
        <f t="shared" si="151"/>
        <v>1.3098912662223781</v>
      </c>
    </row>
    <row r="140" spans="5:85">
      <c r="E140" s="289">
        <f>計算票!G141</f>
        <v>31030</v>
      </c>
      <c r="G140" s="292">
        <v>134</v>
      </c>
      <c r="H140" s="289">
        <f t="shared" si="104"/>
        <v>30000</v>
      </c>
      <c r="I140" s="289">
        <f t="shared" si="112"/>
        <v>33000</v>
      </c>
      <c r="J140" s="297">
        <v>24820</v>
      </c>
      <c r="K140" s="297">
        <f t="shared" si="113"/>
        <v>8180</v>
      </c>
      <c r="L140" s="302">
        <f t="shared" si="114"/>
        <v>1.3295729250604351</v>
      </c>
      <c r="M140" s="306">
        <v>26520</v>
      </c>
      <c r="N140" s="297">
        <f t="shared" si="115"/>
        <v>6480</v>
      </c>
      <c r="O140" s="311">
        <f t="shared" si="116"/>
        <v>1.244343891402715</v>
      </c>
      <c r="Q140" s="292">
        <v>134</v>
      </c>
      <c r="R140" s="289">
        <f t="shared" si="105"/>
        <v>30000</v>
      </c>
      <c r="S140" s="289">
        <f t="shared" si="117"/>
        <v>33000</v>
      </c>
      <c r="T140" s="297">
        <v>24830</v>
      </c>
      <c r="U140" s="297">
        <f t="shared" si="118"/>
        <v>8170</v>
      </c>
      <c r="V140" s="302">
        <f t="shared" si="119"/>
        <v>1.329037454691905</v>
      </c>
      <c r="W140" s="306">
        <v>26530</v>
      </c>
      <c r="X140" s="297">
        <f t="shared" si="120"/>
        <v>6470</v>
      </c>
      <c r="Y140" s="311">
        <f t="shared" si="121"/>
        <v>1.2438748586505843</v>
      </c>
      <c r="AA140" s="292">
        <v>134</v>
      </c>
      <c r="AB140" s="289">
        <f t="shared" si="106"/>
        <v>30700</v>
      </c>
      <c r="AC140" s="289">
        <f t="shared" si="122"/>
        <v>33770</v>
      </c>
      <c r="AD140" s="297">
        <v>26210</v>
      </c>
      <c r="AE140" s="297">
        <f t="shared" si="123"/>
        <v>7560</v>
      </c>
      <c r="AF140" s="302">
        <f t="shared" si="124"/>
        <v>1.2884395268981306</v>
      </c>
      <c r="AG140" s="306">
        <v>27900</v>
      </c>
      <c r="AH140" s="297">
        <f t="shared" si="125"/>
        <v>5870</v>
      </c>
      <c r="AI140" s="311">
        <f t="shared" si="126"/>
        <v>1.2103942652329749</v>
      </c>
      <c r="AK140" s="292">
        <v>134</v>
      </c>
      <c r="AL140" s="289">
        <f t="shared" si="107"/>
        <v>31200</v>
      </c>
      <c r="AM140" s="289">
        <f t="shared" si="127"/>
        <v>34320</v>
      </c>
      <c r="AN140" s="297">
        <v>26250</v>
      </c>
      <c r="AO140" s="297">
        <f t="shared" si="128"/>
        <v>8070</v>
      </c>
      <c r="AP140" s="302">
        <f t="shared" si="129"/>
        <v>1.3074285714285714</v>
      </c>
      <c r="AQ140" s="306">
        <v>27950</v>
      </c>
      <c r="AR140" s="297">
        <f t="shared" si="130"/>
        <v>6370</v>
      </c>
      <c r="AS140" s="311">
        <f t="shared" si="131"/>
        <v>1.2279069767441861</v>
      </c>
      <c r="AU140" s="292">
        <v>134</v>
      </c>
      <c r="AV140" s="289">
        <f t="shared" si="108"/>
        <v>31700</v>
      </c>
      <c r="AW140" s="289">
        <f t="shared" si="132"/>
        <v>34870</v>
      </c>
      <c r="AX140" s="297">
        <v>26270</v>
      </c>
      <c r="AY140" s="297">
        <f t="shared" si="133"/>
        <v>8600</v>
      </c>
      <c r="AZ140" s="302">
        <f t="shared" si="134"/>
        <v>1.3273696231442711</v>
      </c>
      <c r="BA140" s="306">
        <v>27970</v>
      </c>
      <c r="BB140" s="297">
        <f t="shared" si="135"/>
        <v>6900</v>
      </c>
      <c r="BC140" s="311">
        <f t="shared" si="136"/>
        <v>1.2466928852341794</v>
      </c>
      <c r="BE140" s="292">
        <v>134</v>
      </c>
      <c r="BF140" s="289">
        <f t="shared" si="109"/>
        <v>32200</v>
      </c>
      <c r="BG140" s="289">
        <f t="shared" si="137"/>
        <v>35420</v>
      </c>
      <c r="BH140" s="297">
        <v>26420</v>
      </c>
      <c r="BI140" s="297">
        <f t="shared" si="138"/>
        <v>9000</v>
      </c>
      <c r="BJ140" s="302">
        <f t="shared" si="139"/>
        <v>1.3406510219530658</v>
      </c>
      <c r="BK140" s="306">
        <v>28110</v>
      </c>
      <c r="BL140" s="297">
        <f t="shared" si="140"/>
        <v>7310</v>
      </c>
      <c r="BM140" s="311">
        <f t="shared" si="141"/>
        <v>1.2600498043400925</v>
      </c>
      <c r="BO140" s="292">
        <v>134</v>
      </c>
      <c r="BP140" s="289">
        <f t="shared" si="110"/>
        <v>33200</v>
      </c>
      <c r="BQ140" s="289">
        <f t="shared" si="142"/>
        <v>36520</v>
      </c>
      <c r="BR140" s="297">
        <v>26800</v>
      </c>
      <c r="BS140" s="297">
        <f t="shared" si="143"/>
        <v>9720</v>
      </c>
      <c r="BT140" s="302">
        <f t="shared" si="144"/>
        <v>1.362686567164179</v>
      </c>
      <c r="BU140" s="306">
        <v>28500</v>
      </c>
      <c r="BV140" s="297">
        <f t="shared" si="145"/>
        <v>8020</v>
      </c>
      <c r="BW140" s="311">
        <f t="shared" si="146"/>
        <v>1.2814035087719298</v>
      </c>
      <c r="BY140" s="292">
        <v>134</v>
      </c>
      <c r="BZ140" s="289">
        <f t="shared" si="111"/>
        <v>34200</v>
      </c>
      <c r="CA140" s="289">
        <f t="shared" si="147"/>
        <v>37620</v>
      </c>
      <c r="CB140" s="297">
        <v>27030</v>
      </c>
      <c r="CC140" s="297">
        <f t="shared" si="148"/>
        <v>10590</v>
      </c>
      <c r="CD140" s="302">
        <f t="shared" si="149"/>
        <v>1.3917869034406216</v>
      </c>
      <c r="CE140" s="306">
        <v>28730</v>
      </c>
      <c r="CF140" s="297">
        <f t="shared" si="150"/>
        <v>8890</v>
      </c>
      <c r="CG140" s="311">
        <f t="shared" si="151"/>
        <v>1.3094326487991645</v>
      </c>
    </row>
    <row r="141" spans="5:85">
      <c r="E141" s="289">
        <f>計算票!G142</f>
        <v>31290</v>
      </c>
      <c r="G141" s="292">
        <v>135</v>
      </c>
      <c r="H141" s="289">
        <f t="shared" si="104"/>
        <v>30250</v>
      </c>
      <c r="I141" s="289">
        <f t="shared" si="112"/>
        <v>33275</v>
      </c>
      <c r="J141" s="297">
        <v>25020</v>
      </c>
      <c r="K141" s="297">
        <f t="shared" si="113"/>
        <v>8255</v>
      </c>
      <c r="L141" s="302">
        <f t="shared" si="114"/>
        <v>1.3299360511590728</v>
      </c>
      <c r="M141" s="306">
        <v>26730</v>
      </c>
      <c r="N141" s="297">
        <f t="shared" si="115"/>
        <v>6545</v>
      </c>
      <c r="O141" s="311">
        <f t="shared" si="116"/>
        <v>1.2448559670781894</v>
      </c>
      <c r="Q141" s="292">
        <v>135</v>
      </c>
      <c r="R141" s="289">
        <f t="shared" si="105"/>
        <v>30250</v>
      </c>
      <c r="S141" s="289">
        <f t="shared" si="117"/>
        <v>33275</v>
      </c>
      <c r="T141" s="297">
        <v>25030</v>
      </c>
      <c r="U141" s="297">
        <f t="shared" si="118"/>
        <v>8245</v>
      </c>
      <c r="V141" s="302">
        <f t="shared" si="119"/>
        <v>1.3294047143427887</v>
      </c>
      <c r="W141" s="306">
        <v>26740</v>
      </c>
      <c r="X141" s="297">
        <f t="shared" si="120"/>
        <v>6535</v>
      </c>
      <c r="Y141" s="311">
        <f t="shared" si="121"/>
        <v>1.2443904263275991</v>
      </c>
      <c r="AA141" s="292">
        <v>135</v>
      </c>
      <c r="AB141" s="289">
        <f t="shared" si="106"/>
        <v>30950</v>
      </c>
      <c r="AC141" s="289">
        <f t="shared" si="122"/>
        <v>34045</v>
      </c>
      <c r="AD141" s="297">
        <v>26420</v>
      </c>
      <c r="AE141" s="297">
        <f t="shared" si="123"/>
        <v>7625</v>
      </c>
      <c r="AF141" s="302">
        <f t="shared" si="124"/>
        <v>1.2886071158213475</v>
      </c>
      <c r="AG141" s="306">
        <v>28120</v>
      </c>
      <c r="AH141" s="297">
        <f t="shared" si="125"/>
        <v>5925</v>
      </c>
      <c r="AI141" s="311">
        <f t="shared" si="126"/>
        <v>1.2107041251778095</v>
      </c>
      <c r="AK141" s="292">
        <v>135</v>
      </c>
      <c r="AL141" s="289">
        <f t="shared" si="107"/>
        <v>31450</v>
      </c>
      <c r="AM141" s="289">
        <f t="shared" si="127"/>
        <v>34595</v>
      </c>
      <c r="AN141" s="297">
        <v>26460</v>
      </c>
      <c r="AO141" s="297">
        <f t="shared" si="128"/>
        <v>8135</v>
      </c>
      <c r="AP141" s="302">
        <f t="shared" si="129"/>
        <v>1.3074452003023431</v>
      </c>
      <c r="AQ141" s="306">
        <v>28170</v>
      </c>
      <c r="AR141" s="297">
        <f t="shared" si="130"/>
        <v>6425</v>
      </c>
      <c r="AS141" s="311">
        <f t="shared" si="131"/>
        <v>1.2280795172168975</v>
      </c>
      <c r="AU141" s="292">
        <v>135</v>
      </c>
      <c r="AV141" s="289">
        <f t="shared" si="108"/>
        <v>31950</v>
      </c>
      <c r="AW141" s="289">
        <f t="shared" si="132"/>
        <v>35145</v>
      </c>
      <c r="AX141" s="297">
        <v>26480</v>
      </c>
      <c r="AY141" s="297">
        <f t="shared" si="133"/>
        <v>8665</v>
      </c>
      <c r="AZ141" s="302">
        <f t="shared" si="134"/>
        <v>1.3272280966767371</v>
      </c>
      <c r="BA141" s="306">
        <v>28190</v>
      </c>
      <c r="BB141" s="297">
        <f t="shared" si="135"/>
        <v>6955</v>
      </c>
      <c r="BC141" s="311">
        <f t="shared" si="136"/>
        <v>1.2467186945725435</v>
      </c>
      <c r="BE141" s="292">
        <v>135</v>
      </c>
      <c r="BF141" s="289">
        <f t="shared" si="109"/>
        <v>32450</v>
      </c>
      <c r="BG141" s="289">
        <f t="shared" si="137"/>
        <v>35695</v>
      </c>
      <c r="BH141" s="297">
        <v>26630</v>
      </c>
      <c r="BI141" s="297">
        <f t="shared" si="138"/>
        <v>9065</v>
      </c>
      <c r="BJ141" s="302">
        <f t="shared" si="139"/>
        <v>1.3404055576417575</v>
      </c>
      <c r="BK141" s="306">
        <v>28330</v>
      </c>
      <c r="BL141" s="297">
        <f t="shared" si="140"/>
        <v>7365</v>
      </c>
      <c r="BM141" s="311">
        <f t="shared" si="141"/>
        <v>1.2599717613836923</v>
      </c>
      <c r="BO141" s="292">
        <v>135</v>
      </c>
      <c r="BP141" s="289">
        <f t="shared" si="110"/>
        <v>33450</v>
      </c>
      <c r="BQ141" s="289">
        <f t="shared" si="142"/>
        <v>36795</v>
      </c>
      <c r="BR141" s="297">
        <v>27010</v>
      </c>
      <c r="BS141" s="297">
        <f t="shared" si="143"/>
        <v>9785</v>
      </c>
      <c r="BT141" s="302">
        <f t="shared" si="144"/>
        <v>1.3622732321362458</v>
      </c>
      <c r="BU141" s="306">
        <v>28720</v>
      </c>
      <c r="BV141" s="297">
        <f t="shared" si="145"/>
        <v>8075</v>
      </c>
      <c r="BW141" s="311">
        <f t="shared" si="146"/>
        <v>1.2811629526462396</v>
      </c>
      <c r="BY141" s="292">
        <v>135</v>
      </c>
      <c r="BZ141" s="289">
        <f t="shared" si="111"/>
        <v>34450</v>
      </c>
      <c r="CA141" s="289">
        <f t="shared" si="147"/>
        <v>37895</v>
      </c>
      <c r="CB141" s="297">
        <v>27240</v>
      </c>
      <c r="CC141" s="297">
        <f t="shared" si="148"/>
        <v>10655</v>
      </c>
      <c r="CD141" s="302">
        <f t="shared" si="149"/>
        <v>1.3911527165932451</v>
      </c>
      <c r="CE141" s="306">
        <v>28950</v>
      </c>
      <c r="CF141" s="297">
        <f t="shared" si="150"/>
        <v>8945</v>
      </c>
      <c r="CG141" s="311">
        <f t="shared" si="151"/>
        <v>1.3089810017271157</v>
      </c>
    </row>
    <row r="142" spans="5:85">
      <c r="E142" s="289">
        <f>計算票!G143</f>
        <v>31550</v>
      </c>
      <c r="G142" s="292">
        <v>136</v>
      </c>
      <c r="H142" s="289">
        <f t="shared" si="104"/>
        <v>30500</v>
      </c>
      <c r="I142" s="289">
        <f t="shared" si="112"/>
        <v>33550</v>
      </c>
      <c r="J142" s="297">
        <v>25220</v>
      </c>
      <c r="K142" s="297">
        <f t="shared" si="113"/>
        <v>8330</v>
      </c>
      <c r="L142" s="302">
        <f t="shared" si="114"/>
        <v>1.3302934179222838</v>
      </c>
      <c r="M142" s="306">
        <v>26930</v>
      </c>
      <c r="N142" s="297">
        <f t="shared" si="115"/>
        <v>6620</v>
      </c>
      <c r="O142" s="311">
        <f t="shared" si="116"/>
        <v>1.2458225027849981</v>
      </c>
      <c r="Q142" s="292">
        <v>136</v>
      </c>
      <c r="R142" s="289">
        <f t="shared" si="105"/>
        <v>30500</v>
      </c>
      <c r="S142" s="289">
        <f t="shared" si="117"/>
        <v>33550</v>
      </c>
      <c r="T142" s="297">
        <v>25230</v>
      </c>
      <c r="U142" s="297">
        <f t="shared" si="118"/>
        <v>8320</v>
      </c>
      <c r="V142" s="302">
        <f t="shared" si="119"/>
        <v>1.3297661514070551</v>
      </c>
      <c r="W142" s="306">
        <v>26950</v>
      </c>
      <c r="X142" s="297">
        <f t="shared" si="120"/>
        <v>6600</v>
      </c>
      <c r="Y142" s="311">
        <f t="shared" si="121"/>
        <v>1.2448979591836735</v>
      </c>
      <c r="AA142" s="292">
        <v>136</v>
      </c>
      <c r="AB142" s="289">
        <f t="shared" si="106"/>
        <v>31200</v>
      </c>
      <c r="AC142" s="289">
        <f t="shared" si="122"/>
        <v>34320</v>
      </c>
      <c r="AD142" s="297">
        <v>26630</v>
      </c>
      <c r="AE142" s="297">
        <f t="shared" si="123"/>
        <v>7690</v>
      </c>
      <c r="AF142" s="302">
        <f t="shared" si="124"/>
        <v>1.2887720615846789</v>
      </c>
      <c r="AG142" s="306">
        <v>28340</v>
      </c>
      <c r="AH142" s="297">
        <f t="shared" si="125"/>
        <v>5980</v>
      </c>
      <c r="AI142" s="311">
        <f t="shared" si="126"/>
        <v>1.2110091743119267</v>
      </c>
      <c r="AK142" s="292">
        <v>136</v>
      </c>
      <c r="AL142" s="289">
        <f t="shared" si="107"/>
        <v>31700</v>
      </c>
      <c r="AM142" s="289">
        <f t="shared" si="127"/>
        <v>34870</v>
      </c>
      <c r="AN142" s="297">
        <v>26670</v>
      </c>
      <c r="AO142" s="297">
        <f t="shared" si="128"/>
        <v>8200</v>
      </c>
      <c r="AP142" s="302">
        <f t="shared" si="129"/>
        <v>1.307461567304087</v>
      </c>
      <c r="AQ142" s="306">
        <v>28390</v>
      </c>
      <c r="AR142" s="297">
        <f t="shared" si="130"/>
        <v>6480</v>
      </c>
      <c r="AS142" s="311">
        <f t="shared" si="131"/>
        <v>1.2282493835857697</v>
      </c>
      <c r="AU142" s="292">
        <v>136</v>
      </c>
      <c r="AV142" s="289">
        <f t="shared" si="108"/>
        <v>32200</v>
      </c>
      <c r="AW142" s="289">
        <f t="shared" si="132"/>
        <v>35420</v>
      </c>
      <c r="AX142" s="297">
        <v>26690</v>
      </c>
      <c r="AY142" s="297">
        <f t="shared" si="133"/>
        <v>8730</v>
      </c>
      <c r="AZ142" s="302">
        <f t="shared" si="134"/>
        <v>1.3270887973023604</v>
      </c>
      <c r="BA142" s="306">
        <v>28410</v>
      </c>
      <c r="BB142" s="297">
        <f t="shared" si="135"/>
        <v>7010</v>
      </c>
      <c r="BC142" s="311">
        <f t="shared" si="136"/>
        <v>1.246744104188666</v>
      </c>
      <c r="BE142" s="292">
        <v>136</v>
      </c>
      <c r="BF142" s="289">
        <f t="shared" si="109"/>
        <v>32700</v>
      </c>
      <c r="BG142" s="289">
        <f t="shared" si="137"/>
        <v>35970</v>
      </c>
      <c r="BH142" s="297">
        <v>26840</v>
      </c>
      <c r="BI142" s="297">
        <f t="shared" si="138"/>
        <v>9130</v>
      </c>
      <c r="BJ142" s="302">
        <f t="shared" si="139"/>
        <v>1.3401639344262295</v>
      </c>
      <c r="BK142" s="306">
        <v>28550</v>
      </c>
      <c r="BL142" s="297">
        <f t="shared" si="140"/>
        <v>7420</v>
      </c>
      <c r="BM142" s="311">
        <f t="shared" si="141"/>
        <v>1.2598949211908932</v>
      </c>
      <c r="BO142" s="292">
        <v>136</v>
      </c>
      <c r="BP142" s="289">
        <f t="shared" si="110"/>
        <v>33700</v>
      </c>
      <c r="BQ142" s="289">
        <f t="shared" si="142"/>
        <v>37070</v>
      </c>
      <c r="BR142" s="297">
        <v>27220</v>
      </c>
      <c r="BS142" s="297">
        <f t="shared" si="143"/>
        <v>9850</v>
      </c>
      <c r="BT142" s="302">
        <f t="shared" si="144"/>
        <v>1.3618662747979426</v>
      </c>
      <c r="BU142" s="306">
        <v>28940</v>
      </c>
      <c r="BV142" s="297">
        <f t="shared" si="145"/>
        <v>8130</v>
      </c>
      <c r="BW142" s="311">
        <f t="shared" si="146"/>
        <v>1.2809260539046303</v>
      </c>
      <c r="BY142" s="292">
        <v>136</v>
      </c>
      <c r="BZ142" s="289">
        <f t="shared" si="111"/>
        <v>34700</v>
      </c>
      <c r="CA142" s="289">
        <f t="shared" si="147"/>
        <v>38170</v>
      </c>
      <c r="CB142" s="297">
        <v>27450</v>
      </c>
      <c r="CC142" s="297">
        <f t="shared" si="148"/>
        <v>10720</v>
      </c>
      <c r="CD142" s="302">
        <f t="shared" si="149"/>
        <v>1.3905282331511839</v>
      </c>
      <c r="CE142" s="306">
        <v>29170</v>
      </c>
      <c r="CF142" s="297">
        <f t="shared" si="150"/>
        <v>9000</v>
      </c>
      <c r="CG142" s="311">
        <f t="shared" si="151"/>
        <v>1.3085361672951663</v>
      </c>
    </row>
    <row r="143" spans="5:85">
      <c r="E143" s="289">
        <f>計算票!G144</f>
        <v>31820</v>
      </c>
      <c r="G143" s="292">
        <v>137</v>
      </c>
      <c r="H143" s="289">
        <f t="shared" si="104"/>
        <v>30750</v>
      </c>
      <c r="I143" s="289">
        <f t="shared" si="112"/>
        <v>33825</v>
      </c>
      <c r="J143" s="297">
        <v>25420</v>
      </c>
      <c r="K143" s="297">
        <f t="shared" si="113"/>
        <v>8405</v>
      </c>
      <c r="L143" s="302">
        <f t="shared" si="114"/>
        <v>1.3306451612903225</v>
      </c>
      <c r="M143" s="306">
        <v>27140</v>
      </c>
      <c r="N143" s="297">
        <f t="shared" si="115"/>
        <v>6685</v>
      </c>
      <c r="O143" s="311">
        <f t="shared" si="116"/>
        <v>1.2463154016212232</v>
      </c>
      <c r="Q143" s="292">
        <v>137</v>
      </c>
      <c r="R143" s="289">
        <f t="shared" si="105"/>
        <v>30750</v>
      </c>
      <c r="S143" s="289">
        <f t="shared" si="117"/>
        <v>33825</v>
      </c>
      <c r="T143" s="297">
        <v>25430</v>
      </c>
      <c r="U143" s="297">
        <f t="shared" si="118"/>
        <v>8395</v>
      </c>
      <c r="V143" s="302">
        <f t="shared" si="119"/>
        <v>1.3301219032638616</v>
      </c>
      <c r="W143" s="306">
        <v>27150</v>
      </c>
      <c r="X143" s="297">
        <f t="shared" si="120"/>
        <v>6675</v>
      </c>
      <c r="Y143" s="311">
        <f t="shared" si="121"/>
        <v>1.2458563535911602</v>
      </c>
      <c r="AA143" s="292">
        <v>137</v>
      </c>
      <c r="AB143" s="289">
        <f t="shared" si="106"/>
        <v>31450</v>
      </c>
      <c r="AC143" s="289">
        <f t="shared" si="122"/>
        <v>34595</v>
      </c>
      <c r="AD143" s="297">
        <v>26840</v>
      </c>
      <c r="AE143" s="297">
        <f t="shared" si="123"/>
        <v>7755</v>
      </c>
      <c r="AF143" s="302">
        <f t="shared" si="124"/>
        <v>1.2889344262295082</v>
      </c>
      <c r="AG143" s="306">
        <v>28560</v>
      </c>
      <c r="AH143" s="297">
        <f t="shared" si="125"/>
        <v>6035</v>
      </c>
      <c r="AI143" s="311">
        <f t="shared" si="126"/>
        <v>1.2113095238095237</v>
      </c>
      <c r="AK143" s="292">
        <v>137</v>
      </c>
      <c r="AL143" s="289">
        <f t="shared" si="107"/>
        <v>31950</v>
      </c>
      <c r="AM143" s="289">
        <f t="shared" si="127"/>
        <v>35145</v>
      </c>
      <c r="AN143" s="297">
        <v>26880</v>
      </c>
      <c r="AO143" s="297">
        <f t="shared" si="128"/>
        <v>8265</v>
      </c>
      <c r="AP143" s="302">
        <f t="shared" si="129"/>
        <v>1.3074776785714286</v>
      </c>
      <c r="AQ143" s="306">
        <v>28610</v>
      </c>
      <c r="AR143" s="297">
        <f t="shared" si="130"/>
        <v>6535</v>
      </c>
      <c r="AS143" s="311">
        <f t="shared" si="131"/>
        <v>1.228416637539322</v>
      </c>
      <c r="AU143" s="292">
        <v>137</v>
      </c>
      <c r="AV143" s="289">
        <f t="shared" si="108"/>
        <v>32450</v>
      </c>
      <c r="AW143" s="289">
        <f t="shared" si="132"/>
        <v>35695</v>
      </c>
      <c r="AX143" s="297">
        <v>26900</v>
      </c>
      <c r="AY143" s="297">
        <f t="shared" si="133"/>
        <v>8795</v>
      </c>
      <c r="AZ143" s="302">
        <f t="shared" si="134"/>
        <v>1.3269516728624535</v>
      </c>
      <c r="BA143" s="306">
        <v>28630</v>
      </c>
      <c r="BB143" s="297">
        <f t="shared" si="135"/>
        <v>7065</v>
      </c>
      <c r="BC143" s="311">
        <f t="shared" si="136"/>
        <v>1.2467691232972407</v>
      </c>
      <c r="BE143" s="292">
        <v>137</v>
      </c>
      <c r="BF143" s="289">
        <f t="shared" si="109"/>
        <v>32950</v>
      </c>
      <c r="BG143" s="289">
        <f t="shared" si="137"/>
        <v>36245</v>
      </c>
      <c r="BH143" s="297">
        <v>27040</v>
      </c>
      <c r="BI143" s="297">
        <f t="shared" si="138"/>
        <v>9205</v>
      </c>
      <c r="BJ143" s="302">
        <f t="shared" si="139"/>
        <v>1.3404215976331362</v>
      </c>
      <c r="BK143" s="306">
        <v>28770</v>
      </c>
      <c r="BL143" s="297">
        <f t="shared" si="140"/>
        <v>7475</v>
      </c>
      <c r="BM143" s="311">
        <f t="shared" si="141"/>
        <v>1.2598192561696211</v>
      </c>
      <c r="BO143" s="292">
        <v>137</v>
      </c>
      <c r="BP143" s="289">
        <f t="shared" si="110"/>
        <v>33950</v>
      </c>
      <c r="BQ143" s="289">
        <f t="shared" si="142"/>
        <v>37345</v>
      </c>
      <c r="BR143" s="297">
        <v>27430</v>
      </c>
      <c r="BS143" s="297">
        <f t="shared" si="143"/>
        <v>9915</v>
      </c>
      <c r="BT143" s="302">
        <f t="shared" si="144"/>
        <v>1.3614655486693401</v>
      </c>
      <c r="BU143" s="306">
        <v>29160</v>
      </c>
      <c r="BV143" s="297">
        <f t="shared" si="145"/>
        <v>8185</v>
      </c>
      <c r="BW143" s="311">
        <f t="shared" si="146"/>
        <v>1.2806927297668038</v>
      </c>
      <c r="BY143" s="292">
        <v>137</v>
      </c>
      <c r="BZ143" s="289">
        <f t="shared" si="111"/>
        <v>34950</v>
      </c>
      <c r="CA143" s="289">
        <f t="shared" si="147"/>
        <v>38445</v>
      </c>
      <c r="CB143" s="297">
        <v>27660</v>
      </c>
      <c r="CC143" s="297">
        <f t="shared" si="148"/>
        <v>10785</v>
      </c>
      <c r="CD143" s="302">
        <f t="shared" si="149"/>
        <v>1.3899132321041214</v>
      </c>
      <c r="CE143" s="306">
        <v>29390</v>
      </c>
      <c r="CF143" s="297">
        <f t="shared" si="150"/>
        <v>9055</v>
      </c>
      <c r="CG143" s="311">
        <f t="shared" si="151"/>
        <v>1.3080979925144607</v>
      </c>
    </row>
    <row r="144" spans="5:85">
      <c r="E144" s="289">
        <f>計算票!G145</f>
        <v>32080</v>
      </c>
      <c r="G144" s="292">
        <v>138</v>
      </c>
      <c r="H144" s="289">
        <f t="shared" si="104"/>
        <v>31000</v>
      </c>
      <c r="I144" s="289">
        <f t="shared" si="112"/>
        <v>34100</v>
      </c>
      <c r="J144" s="297">
        <v>25610</v>
      </c>
      <c r="K144" s="297">
        <f t="shared" si="113"/>
        <v>8490</v>
      </c>
      <c r="L144" s="302">
        <f t="shared" si="114"/>
        <v>1.3315111284654433</v>
      </c>
      <c r="M144" s="306">
        <v>27350</v>
      </c>
      <c r="N144" s="297">
        <f t="shared" si="115"/>
        <v>6750</v>
      </c>
      <c r="O144" s="311">
        <f t="shared" si="116"/>
        <v>1.246800731261426</v>
      </c>
      <c r="Q144" s="292">
        <v>138</v>
      </c>
      <c r="R144" s="289">
        <f t="shared" si="105"/>
        <v>31000</v>
      </c>
      <c r="S144" s="289">
        <f t="shared" si="117"/>
        <v>34100</v>
      </c>
      <c r="T144" s="297">
        <v>25630</v>
      </c>
      <c r="U144" s="297">
        <f t="shared" si="118"/>
        <v>8470</v>
      </c>
      <c r="V144" s="302">
        <f t="shared" si="119"/>
        <v>1.3304721030042919</v>
      </c>
      <c r="W144" s="306">
        <v>27360</v>
      </c>
      <c r="X144" s="297">
        <f t="shared" si="120"/>
        <v>6740</v>
      </c>
      <c r="Y144" s="311">
        <f t="shared" si="121"/>
        <v>1.246345029239766</v>
      </c>
      <c r="AA144" s="292">
        <v>138</v>
      </c>
      <c r="AB144" s="289">
        <f t="shared" si="106"/>
        <v>31700</v>
      </c>
      <c r="AC144" s="289">
        <f t="shared" si="122"/>
        <v>34870</v>
      </c>
      <c r="AD144" s="297">
        <v>27040</v>
      </c>
      <c r="AE144" s="297">
        <f t="shared" si="123"/>
        <v>7830</v>
      </c>
      <c r="AF144" s="302">
        <f t="shared" si="124"/>
        <v>1.2895710059171597</v>
      </c>
      <c r="AG144" s="306">
        <v>28780</v>
      </c>
      <c r="AH144" s="297">
        <f t="shared" si="125"/>
        <v>6090</v>
      </c>
      <c r="AI144" s="311">
        <f t="shared" si="126"/>
        <v>1.2116052814454483</v>
      </c>
      <c r="AK144" s="292">
        <v>138</v>
      </c>
      <c r="AL144" s="289">
        <f t="shared" si="107"/>
        <v>32200</v>
      </c>
      <c r="AM144" s="289">
        <f t="shared" si="127"/>
        <v>35420</v>
      </c>
      <c r="AN144" s="297">
        <v>27090</v>
      </c>
      <c r="AO144" s="297">
        <f t="shared" si="128"/>
        <v>8330</v>
      </c>
      <c r="AP144" s="302">
        <f t="shared" si="129"/>
        <v>1.3074935400516796</v>
      </c>
      <c r="AQ144" s="306">
        <v>28830</v>
      </c>
      <c r="AR144" s="297">
        <f t="shared" si="130"/>
        <v>6590</v>
      </c>
      <c r="AS144" s="311">
        <f t="shared" si="131"/>
        <v>1.2285813388831079</v>
      </c>
      <c r="AU144" s="292">
        <v>138</v>
      </c>
      <c r="AV144" s="289">
        <f t="shared" si="108"/>
        <v>32700</v>
      </c>
      <c r="AW144" s="289">
        <f t="shared" si="132"/>
        <v>35970</v>
      </c>
      <c r="AX144" s="297">
        <v>27110</v>
      </c>
      <c r="AY144" s="297">
        <f t="shared" si="133"/>
        <v>8860</v>
      </c>
      <c r="AZ144" s="302">
        <f t="shared" si="134"/>
        <v>1.3268166728144597</v>
      </c>
      <c r="BA144" s="306">
        <v>28850</v>
      </c>
      <c r="BB144" s="297">
        <f t="shared" si="135"/>
        <v>7120</v>
      </c>
      <c r="BC144" s="311">
        <f t="shared" si="136"/>
        <v>1.2467937608318891</v>
      </c>
      <c r="BE144" s="292">
        <v>138</v>
      </c>
      <c r="BF144" s="289">
        <f t="shared" si="109"/>
        <v>33200</v>
      </c>
      <c r="BG144" s="289">
        <f t="shared" si="137"/>
        <v>36520</v>
      </c>
      <c r="BH144" s="297">
        <v>27250</v>
      </c>
      <c r="BI144" s="297">
        <f t="shared" si="138"/>
        <v>9270</v>
      </c>
      <c r="BJ144" s="302">
        <f t="shared" si="139"/>
        <v>1.340183486238532</v>
      </c>
      <c r="BK144" s="306">
        <v>28990</v>
      </c>
      <c r="BL144" s="297">
        <f t="shared" si="140"/>
        <v>7530</v>
      </c>
      <c r="BM144" s="311">
        <f t="shared" si="141"/>
        <v>1.2597447395653674</v>
      </c>
      <c r="BO144" s="292">
        <v>138</v>
      </c>
      <c r="BP144" s="289">
        <f t="shared" si="110"/>
        <v>34200</v>
      </c>
      <c r="BQ144" s="289">
        <f t="shared" si="142"/>
        <v>37620</v>
      </c>
      <c r="BR144" s="297">
        <v>27640</v>
      </c>
      <c r="BS144" s="297">
        <f t="shared" si="143"/>
        <v>9980</v>
      </c>
      <c r="BT144" s="302">
        <f t="shared" si="144"/>
        <v>1.3610709117221418</v>
      </c>
      <c r="BU144" s="306">
        <v>29380</v>
      </c>
      <c r="BV144" s="297">
        <f t="shared" si="145"/>
        <v>8240</v>
      </c>
      <c r="BW144" s="311">
        <f t="shared" si="146"/>
        <v>1.2804628999319265</v>
      </c>
      <c r="BY144" s="292">
        <v>138</v>
      </c>
      <c r="BZ144" s="289">
        <f t="shared" si="111"/>
        <v>35200</v>
      </c>
      <c r="CA144" s="289">
        <f t="shared" si="147"/>
        <v>38720</v>
      </c>
      <c r="CB144" s="297">
        <v>27870</v>
      </c>
      <c r="CC144" s="297">
        <f t="shared" si="148"/>
        <v>10850</v>
      </c>
      <c r="CD144" s="302">
        <f t="shared" si="149"/>
        <v>1.3893074991029781</v>
      </c>
      <c r="CE144" s="306">
        <v>29610</v>
      </c>
      <c r="CF144" s="297">
        <f t="shared" si="150"/>
        <v>9110</v>
      </c>
      <c r="CG144" s="311">
        <f t="shared" si="151"/>
        <v>1.3076663289429247</v>
      </c>
    </row>
    <row r="145" spans="5:85">
      <c r="E145" s="289">
        <f>計算票!G146</f>
        <v>32350</v>
      </c>
      <c r="G145" s="292">
        <v>139</v>
      </c>
      <c r="H145" s="289">
        <f t="shared" si="104"/>
        <v>31250</v>
      </c>
      <c r="I145" s="289">
        <f t="shared" si="112"/>
        <v>34375</v>
      </c>
      <c r="J145" s="297">
        <v>25810</v>
      </c>
      <c r="K145" s="297">
        <f t="shared" si="113"/>
        <v>8565</v>
      </c>
      <c r="L145" s="302">
        <f t="shared" si="114"/>
        <v>1.3318481208833786</v>
      </c>
      <c r="M145" s="306">
        <v>27560</v>
      </c>
      <c r="N145" s="297">
        <f t="shared" si="115"/>
        <v>6815</v>
      </c>
      <c r="O145" s="311">
        <f t="shared" si="116"/>
        <v>1.2472786647314948</v>
      </c>
      <c r="Q145" s="292">
        <v>139</v>
      </c>
      <c r="R145" s="289">
        <f t="shared" si="105"/>
        <v>31250</v>
      </c>
      <c r="S145" s="289">
        <f t="shared" si="117"/>
        <v>34375</v>
      </c>
      <c r="T145" s="297">
        <v>25820</v>
      </c>
      <c r="U145" s="297">
        <f t="shared" si="118"/>
        <v>8555</v>
      </c>
      <c r="V145" s="302">
        <f t="shared" si="119"/>
        <v>1.3313323005422153</v>
      </c>
      <c r="W145" s="306">
        <v>27570</v>
      </c>
      <c r="X145" s="297">
        <f t="shared" si="120"/>
        <v>6805</v>
      </c>
      <c r="Y145" s="311">
        <f t="shared" si="121"/>
        <v>1.2468262604280014</v>
      </c>
      <c r="AA145" s="292">
        <v>139</v>
      </c>
      <c r="AB145" s="289">
        <f t="shared" si="106"/>
        <v>31950</v>
      </c>
      <c r="AC145" s="289">
        <f t="shared" si="122"/>
        <v>35145</v>
      </c>
      <c r="AD145" s="297">
        <v>27250</v>
      </c>
      <c r="AE145" s="297">
        <f t="shared" si="123"/>
        <v>7895</v>
      </c>
      <c r="AF145" s="302">
        <f t="shared" si="124"/>
        <v>1.2897247706422019</v>
      </c>
      <c r="AG145" s="306">
        <v>29000</v>
      </c>
      <c r="AH145" s="297">
        <f t="shared" si="125"/>
        <v>6145</v>
      </c>
      <c r="AI145" s="311">
        <f t="shared" si="126"/>
        <v>1.211896551724138</v>
      </c>
      <c r="AK145" s="292">
        <v>139</v>
      </c>
      <c r="AL145" s="289">
        <f t="shared" si="107"/>
        <v>32450</v>
      </c>
      <c r="AM145" s="289">
        <f t="shared" si="127"/>
        <v>35695</v>
      </c>
      <c r="AN145" s="297">
        <v>27300</v>
      </c>
      <c r="AO145" s="297">
        <f t="shared" si="128"/>
        <v>8395</v>
      </c>
      <c r="AP145" s="302">
        <f t="shared" si="129"/>
        <v>1.3075091575091575</v>
      </c>
      <c r="AQ145" s="306">
        <v>29050</v>
      </c>
      <c r="AR145" s="297">
        <f t="shared" si="130"/>
        <v>6645</v>
      </c>
      <c r="AS145" s="311">
        <f t="shared" si="131"/>
        <v>1.2287435456110154</v>
      </c>
      <c r="AU145" s="292">
        <v>139</v>
      </c>
      <c r="AV145" s="289">
        <f t="shared" si="108"/>
        <v>32950</v>
      </c>
      <c r="AW145" s="289">
        <f t="shared" si="132"/>
        <v>36245</v>
      </c>
      <c r="AX145" s="297">
        <v>27320</v>
      </c>
      <c r="AY145" s="297">
        <f t="shared" si="133"/>
        <v>8925</v>
      </c>
      <c r="AZ145" s="302">
        <f t="shared" si="134"/>
        <v>1.326683748169839</v>
      </c>
      <c r="BA145" s="306">
        <v>29070</v>
      </c>
      <c r="BB145" s="297">
        <f t="shared" si="135"/>
        <v>7175</v>
      </c>
      <c r="BC145" s="311">
        <f t="shared" si="136"/>
        <v>1.2468180254557963</v>
      </c>
      <c r="BE145" s="292">
        <v>139</v>
      </c>
      <c r="BF145" s="289">
        <f t="shared" si="109"/>
        <v>33450</v>
      </c>
      <c r="BG145" s="289">
        <f t="shared" si="137"/>
        <v>36795</v>
      </c>
      <c r="BH145" s="297">
        <v>27460</v>
      </c>
      <c r="BI145" s="297">
        <f t="shared" si="138"/>
        <v>9335</v>
      </c>
      <c r="BJ145" s="302">
        <f t="shared" si="139"/>
        <v>1.3399490167516388</v>
      </c>
      <c r="BK145" s="306">
        <v>29210</v>
      </c>
      <c r="BL145" s="297">
        <f t="shared" si="140"/>
        <v>7585</v>
      </c>
      <c r="BM145" s="311">
        <f t="shared" si="141"/>
        <v>1.2596713454296473</v>
      </c>
      <c r="BO145" s="292">
        <v>139</v>
      </c>
      <c r="BP145" s="289">
        <f t="shared" si="110"/>
        <v>34450</v>
      </c>
      <c r="BQ145" s="289">
        <f t="shared" si="142"/>
        <v>37895</v>
      </c>
      <c r="BR145" s="297">
        <v>27850</v>
      </c>
      <c r="BS145" s="297">
        <f t="shared" si="143"/>
        <v>10045</v>
      </c>
      <c r="BT145" s="302">
        <f t="shared" si="144"/>
        <v>1.3606822262118492</v>
      </c>
      <c r="BU145" s="306">
        <v>29600</v>
      </c>
      <c r="BV145" s="297">
        <f t="shared" si="145"/>
        <v>8295</v>
      </c>
      <c r="BW145" s="311">
        <f t="shared" si="146"/>
        <v>1.2802364864864866</v>
      </c>
      <c r="BY145" s="292">
        <v>139</v>
      </c>
      <c r="BZ145" s="289">
        <f t="shared" si="111"/>
        <v>35450</v>
      </c>
      <c r="CA145" s="289">
        <f t="shared" si="147"/>
        <v>38995</v>
      </c>
      <c r="CB145" s="297">
        <v>28080</v>
      </c>
      <c r="CC145" s="297">
        <f t="shared" si="148"/>
        <v>10915</v>
      </c>
      <c r="CD145" s="302">
        <f t="shared" si="149"/>
        <v>1.3887108262108263</v>
      </c>
      <c r="CE145" s="306">
        <v>29830</v>
      </c>
      <c r="CF145" s="297">
        <f t="shared" si="150"/>
        <v>9165</v>
      </c>
      <c r="CG145" s="311">
        <f t="shared" si="151"/>
        <v>1.3072410325175998</v>
      </c>
    </row>
    <row r="146" spans="5:85">
      <c r="E146" s="289">
        <f>計算票!G147</f>
        <v>32610</v>
      </c>
      <c r="G146" s="292">
        <v>140</v>
      </c>
      <c r="H146" s="289">
        <f t="shared" si="104"/>
        <v>31500</v>
      </c>
      <c r="I146" s="289">
        <f t="shared" si="112"/>
        <v>34650</v>
      </c>
      <c r="J146" s="297">
        <v>26010</v>
      </c>
      <c r="K146" s="297">
        <f t="shared" si="113"/>
        <v>8640</v>
      </c>
      <c r="L146" s="302">
        <f t="shared" si="114"/>
        <v>1.3321799307958477</v>
      </c>
      <c r="M146" s="306">
        <v>27770</v>
      </c>
      <c r="N146" s="297">
        <f t="shared" si="115"/>
        <v>6880</v>
      </c>
      <c r="O146" s="311">
        <f t="shared" si="116"/>
        <v>1.2477493698235507</v>
      </c>
      <c r="Q146" s="292">
        <v>140</v>
      </c>
      <c r="R146" s="289">
        <f t="shared" si="105"/>
        <v>31500</v>
      </c>
      <c r="S146" s="289">
        <f t="shared" si="117"/>
        <v>34650</v>
      </c>
      <c r="T146" s="297">
        <v>26020</v>
      </c>
      <c r="U146" s="297">
        <f t="shared" si="118"/>
        <v>8630</v>
      </c>
      <c r="V146" s="302">
        <f t="shared" si="119"/>
        <v>1.3316679477325135</v>
      </c>
      <c r="W146" s="306">
        <v>27780</v>
      </c>
      <c r="X146" s="297">
        <f t="shared" si="120"/>
        <v>6870</v>
      </c>
      <c r="Y146" s="311">
        <f t="shared" si="121"/>
        <v>1.2473002159827213</v>
      </c>
      <c r="AA146" s="292">
        <v>140</v>
      </c>
      <c r="AB146" s="289">
        <f t="shared" si="106"/>
        <v>32200</v>
      </c>
      <c r="AC146" s="289">
        <f t="shared" si="122"/>
        <v>35420</v>
      </c>
      <c r="AD146" s="297">
        <v>27460</v>
      </c>
      <c r="AE146" s="297">
        <f t="shared" si="123"/>
        <v>7960</v>
      </c>
      <c r="AF146" s="302">
        <f t="shared" si="124"/>
        <v>1.2898761835396941</v>
      </c>
      <c r="AG146" s="306">
        <v>29220</v>
      </c>
      <c r="AH146" s="297">
        <f t="shared" si="125"/>
        <v>6200</v>
      </c>
      <c r="AI146" s="311">
        <f t="shared" si="126"/>
        <v>1.2121834360027379</v>
      </c>
      <c r="AK146" s="292">
        <v>140</v>
      </c>
      <c r="AL146" s="289">
        <f t="shared" si="107"/>
        <v>32700</v>
      </c>
      <c r="AM146" s="289">
        <f t="shared" si="127"/>
        <v>35970</v>
      </c>
      <c r="AN146" s="297">
        <v>27510</v>
      </c>
      <c r="AO146" s="297">
        <f t="shared" si="128"/>
        <v>8460</v>
      </c>
      <c r="AP146" s="302">
        <f t="shared" si="129"/>
        <v>1.3075245365321702</v>
      </c>
      <c r="AQ146" s="306">
        <v>29270</v>
      </c>
      <c r="AR146" s="297">
        <f t="shared" si="130"/>
        <v>6700</v>
      </c>
      <c r="AS146" s="311">
        <f t="shared" si="131"/>
        <v>1.2289033139733516</v>
      </c>
      <c r="AU146" s="292">
        <v>140</v>
      </c>
      <c r="AV146" s="289">
        <f t="shared" si="108"/>
        <v>33200</v>
      </c>
      <c r="AW146" s="289">
        <f t="shared" si="132"/>
        <v>36520</v>
      </c>
      <c r="AX146" s="297">
        <v>27530</v>
      </c>
      <c r="AY146" s="297">
        <f t="shared" si="133"/>
        <v>8990</v>
      </c>
      <c r="AZ146" s="302">
        <f t="shared" si="134"/>
        <v>1.3265528514347984</v>
      </c>
      <c r="BA146" s="306">
        <v>29290</v>
      </c>
      <c r="BB146" s="297">
        <f t="shared" si="135"/>
        <v>7230</v>
      </c>
      <c r="BC146" s="311">
        <f t="shared" si="136"/>
        <v>1.2468419255718675</v>
      </c>
      <c r="BE146" s="292">
        <v>140</v>
      </c>
      <c r="BF146" s="289">
        <f t="shared" si="109"/>
        <v>33700</v>
      </c>
      <c r="BG146" s="289">
        <f t="shared" si="137"/>
        <v>37070</v>
      </c>
      <c r="BH146" s="297">
        <v>27670</v>
      </c>
      <c r="BI146" s="297">
        <f t="shared" si="138"/>
        <v>9400</v>
      </c>
      <c r="BJ146" s="302">
        <f t="shared" si="139"/>
        <v>1.3397181062522587</v>
      </c>
      <c r="BK146" s="306">
        <v>29430</v>
      </c>
      <c r="BL146" s="297">
        <f t="shared" si="140"/>
        <v>7640</v>
      </c>
      <c r="BM146" s="311">
        <f t="shared" si="141"/>
        <v>1.2595990485898743</v>
      </c>
      <c r="BO146" s="292">
        <v>140</v>
      </c>
      <c r="BP146" s="289">
        <f t="shared" si="110"/>
        <v>34700</v>
      </c>
      <c r="BQ146" s="289">
        <f t="shared" si="142"/>
        <v>38170</v>
      </c>
      <c r="BR146" s="297">
        <v>28060</v>
      </c>
      <c r="BS146" s="297">
        <f t="shared" si="143"/>
        <v>10110</v>
      </c>
      <c r="BT146" s="302">
        <f t="shared" si="144"/>
        <v>1.3602993585174625</v>
      </c>
      <c r="BU146" s="306">
        <v>29820</v>
      </c>
      <c r="BV146" s="297">
        <f t="shared" si="145"/>
        <v>8350</v>
      </c>
      <c r="BW146" s="311">
        <f t="shared" si="146"/>
        <v>1.2800134138162307</v>
      </c>
      <c r="BY146" s="292">
        <v>140</v>
      </c>
      <c r="BZ146" s="289">
        <f t="shared" si="111"/>
        <v>35700</v>
      </c>
      <c r="CA146" s="289">
        <f t="shared" si="147"/>
        <v>39270</v>
      </c>
      <c r="CB146" s="297">
        <v>28290</v>
      </c>
      <c r="CC146" s="297">
        <f t="shared" si="148"/>
        <v>10980</v>
      </c>
      <c r="CD146" s="302">
        <f t="shared" si="149"/>
        <v>1.3881230116648993</v>
      </c>
      <c r="CE146" s="306">
        <v>30050</v>
      </c>
      <c r="CF146" s="297">
        <f t="shared" si="150"/>
        <v>9220</v>
      </c>
      <c r="CG146" s="311">
        <f t="shared" si="151"/>
        <v>1.3068219633943428</v>
      </c>
    </row>
    <row r="147" spans="5:85">
      <c r="E147" s="289">
        <f>計算票!G148</f>
        <v>32870</v>
      </c>
      <c r="G147" s="292">
        <v>141</v>
      </c>
      <c r="H147" s="289">
        <f t="shared" si="104"/>
        <v>31750</v>
      </c>
      <c r="I147" s="289">
        <f t="shared" si="112"/>
        <v>34925</v>
      </c>
      <c r="J147" s="297">
        <v>26210</v>
      </c>
      <c r="K147" s="297">
        <f t="shared" si="113"/>
        <v>8715</v>
      </c>
      <c r="L147" s="302">
        <f t="shared" si="114"/>
        <v>1.3325066768409004</v>
      </c>
      <c r="M147" s="306">
        <v>27980</v>
      </c>
      <c r="N147" s="297">
        <f t="shared" si="115"/>
        <v>6945</v>
      </c>
      <c r="O147" s="311">
        <f t="shared" si="116"/>
        <v>1.2482130092923516</v>
      </c>
      <c r="Q147" s="292">
        <v>141</v>
      </c>
      <c r="R147" s="289">
        <f t="shared" si="105"/>
        <v>31750</v>
      </c>
      <c r="S147" s="289">
        <f t="shared" si="117"/>
        <v>34925</v>
      </c>
      <c r="T147" s="297">
        <v>26220</v>
      </c>
      <c r="U147" s="297">
        <f t="shared" si="118"/>
        <v>8705</v>
      </c>
      <c r="V147" s="302">
        <f t="shared" si="119"/>
        <v>1.331998474446987</v>
      </c>
      <c r="W147" s="306">
        <v>27990</v>
      </c>
      <c r="X147" s="297">
        <f t="shared" si="120"/>
        <v>6935</v>
      </c>
      <c r="Y147" s="311">
        <f t="shared" si="121"/>
        <v>1.2477670596641657</v>
      </c>
      <c r="AA147" s="292">
        <v>141</v>
      </c>
      <c r="AB147" s="289">
        <f t="shared" si="106"/>
        <v>32450</v>
      </c>
      <c r="AC147" s="289">
        <f t="shared" si="122"/>
        <v>35695</v>
      </c>
      <c r="AD147" s="297">
        <v>27670</v>
      </c>
      <c r="AE147" s="297">
        <f t="shared" si="123"/>
        <v>8025</v>
      </c>
      <c r="AF147" s="302">
        <f t="shared" si="124"/>
        <v>1.2900252981568485</v>
      </c>
      <c r="AG147" s="306">
        <v>29440</v>
      </c>
      <c r="AH147" s="297">
        <f t="shared" si="125"/>
        <v>6255</v>
      </c>
      <c r="AI147" s="311">
        <f t="shared" si="126"/>
        <v>1.2124660326086956</v>
      </c>
      <c r="AK147" s="292">
        <v>141</v>
      </c>
      <c r="AL147" s="289">
        <f t="shared" si="107"/>
        <v>32950</v>
      </c>
      <c r="AM147" s="289">
        <f t="shared" si="127"/>
        <v>36245</v>
      </c>
      <c r="AN147" s="297">
        <v>27720</v>
      </c>
      <c r="AO147" s="297">
        <f t="shared" si="128"/>
        <v>8525</v>
      </c>
      <c r="AP147" s="302">
        <f t="shared" si="129"/>
        <v>1.3075396825396826</v>
      </c>
      <c r="AQ147" s="306">
        <v>29490</v>
      </c>
      <c r="AR147" s="297">
        <f t="shared" si="130"/>
        <v>6755</v>
      </c>
      <c r="AS147" s="311">
        <f t="shared" si="131"/>
        <v>1.2290606985418786</v>
      </c>
      <c r="AU147" s="292">
        <v>141</v>
      </c>
      <c r="AV147" s="289">
        <f t="shared" si="108"/>
        <v>33450</v>
      </c>
      <c r="AW147" s="289">
        <f t="shared" si="132"/>
        <v>36795</v>
      </c>
      <c r="AX147" s="297">
        <v>27740</v>
      </c>
      <c r="AY147" s="297">
        <f t="shared" si="133"/>
        <v>9055</v>
      </c>
      <c r="AZ147" s="302">
        <f t="shared" si="134"/>
        <v>1.3264239365537132</v>
      </c>
      <c r="BA147" s="306">
        <v>29510</v>
      </c>
      <c r="BB147" s="297">
        <f t="shared" si="135"/>
        <v>7285</v>
      </c>
      <c r="BC147" s="311">
        <f t="shared" si="136"/>
        <v>1.2468654693324297</v>
      </c>
      <c r="BE147" s="292">
        <v>141</v>
      </c>
      <c r="BF147" s="289">
        <f t="shared" si="109"/>
        <v>33950</v>
      </c>
      <c r="BG147" s="289">
        <f t="shared" si="137"/>
        <v>37345</v>
      </c>
      <c r="BH147" s="297">
        <v>27880</v>
      </c>
      <c r="BI147" s="297">
        <f t="shared" si="138"/>
        <v>9465</v>
      </c>
      <c r="BJ147" s="302">
        <f t="shared" si="139"/>
        <v>1.339490674318508</v>
      </c>
      <c r="BK147" s="306">
        <v>29650</v>
      </c>
      <c r="BL147" s="297">
        <f t="shared" si="140"/>
        <v>7695</v>
      </c>
      <c r="BM147" s="311">
        <f t="shared" si="141"/>
        <v>1.2595278246205734</v>
      </c>
      <c r="BO147" s="292">
        <v>141</v>
      </c>
      <c r="BP147" s="289">
        <f t="shared" si="110"/>
        <v>34950</v>
      </c>
      <c r="BQ147" s="289">
        <f t="shared" si="142"/>
        <v>38445</v>
      </c>
      <c r="BR147" s="297">
        <v>28270</v>
      </c>
      <c r="BS147" s="297">
        <f t="shared" si="143"/>
        <v>10175</v>
      </c>
      <c r="BT147" s="302">
        <f t="shared" si="144"/>
        <v>1.3599221789883269</v>
      </c>
      <c r="BU147" s="306">
        <v>30040</v>
      </c>
      <c r="BV147" s="297">
        <f t="shared" si="145"/>
        <v>8405</v>
      </c>
      <c r="BW147" s="311">
        <f t="shared" si="146"/>
        <v>1.2797936085219708</v>
      </c>
      <c r="BY147" s="292">
        <v>141</v>
      </c>
      <c r="BZ147" s="289">
        <f t="shared" si="111"/>
        <v>35950</v>
      </c>
      <c r="CA147" s="289">
        <f t="shared" si="147"/>
        <v>39545</v>
      </c>
      <c r="CB147" s="297">
        <v>28500</v>
      </c>
      <c r="CC147" s="297">
        <f t="shared" si="148"/>
        <v>11045</v>
      </c>
      <c r="CD147" s="302">
        <f t="shared" si="149"/>
        <v>1.3875438596491227</v>
      </c>
      <c r="CE147" s="306">
        <v>30270</v>
      </c>
      <c r="CF147" s="297">
        <f t="shared" si="150"/>
        <v>9275</v>
      </c>
      <c r="CG147" s="311">
        <f t="shared" si="151"/>
        <v>1.306408985794516</v>
      </c>
    </row>
    <row r="148" spans="5:85">
      <c r="E148" s="289">
        <f>計算票!G149</f>
        <v>33140</v>
      </c>
      <c r="G148" s="292">
        <v>142</v>
      </c>
      <c r="H148" s="289">
        <f t="shared" si="104"/>
        <v>32000</v>
      </c>
      <c r="I148" s="289">
        <f t="shared" si="112"/>
        <v>35200</v>
      </c>
      <c r="J148" s="297">
        <v>26410</v>
      </c>
      <c r="K148" s="297">
        <f t="shared" si="113"/>
        <v>8790</v>
      </c>
      <c r="L148" s="302">
        <f t="shared" si="114"/>
        <v>1.3328284740628549</v>
      </c>
      <c r="M148" s="306">
        <v>28190</v>
      </c>
      <c r="N148" s="297">
        <f t="shared" si="115"/>
        <v>7010</v>
      </c>
      <c r="O148" s="311">
        <f t="shared" si="116"/>
        <v>1.2486697410429231</v>
      </c>
      <c r="Q148" s="292">
        <v>142</v>
      </c>
      <c r="R148" s="289">
        <f t="shared" si="105"/>
        <v>32000</v>
      </c>
      <c r="S148" s="289">
        <f t="shared" si="117"/>
        <v>35200</v>
      </c>
      <c r="T148" s="297">
        <v>26420</v>
      </c>
      <c r="U148" s="297">
        <f t="shared" si="118"/>
        <v>8780</v>
      </c>
      <c r="V148" s="302">
        <f t="shared" si="119"/>
        <v>1.3323239969719909</v>
      </c>
      <c r="W148" s="306">
        <v>28200</v>
      </c>
      <c r="X148" s="297">
        <f t="shared" si="120"/>
        <v>7000</v>
      </c>
      <c r="Y148" s="311">
        <f t="shared" si="121"/>
        <v>1.24822695035461</v>
      </c>
      <c r="AA148" s="292">
        <v>142</v>
      </c>
      <c r="AB148" s="289">
        <f t="shared" si="106"/>
        <v>32700</v>
      </c>
      <c r="AC148" s="289">
        <f t="shared" si="122"/>
        <v>35970</v>
      </c>
      <c r="AD148" s="297">
        <v>27880</v>
      </c>
      <c r="AE148" s="297">
        <f t="shared" si="123"/>
        <v>8090</v>
      </c>
      <c r="AF148" s="302">
        <f t="shared" si="124"/>
        <v>1.2901721664275467</v>
      </c>
      <c r="AG148" s="306">
        <v>29660</v>
      </c>
      <c r="AH148" s="297">
        <f t="shared" si="125"/>
        <v>6310</v>
      </c>
      <c r="AI148" s="311">
        <f t="shared" si="126"/>
        <v>1.2127444369521241</v>
      </c>
      <c r="AK148" s="292">
        <v>142</v>
      </c>
      <c r="AL148" s="289">
        <f t="shared" si="107"/>
        <v>33200</v>
      </c>
      <c r="AM148" s="289">
        <f t="shared" si="127"/>
        <v>36520</v>
      </c>
      <c r="AN148" s="297">
        <v>27920</v>
      </c>
      <c r="AO148" s="297">
        <f t="shared" si="128"/>
        <v>8600</v>
      </c>
      <c r="AP148" s="302">
        <f t="shared" si="129"/>
        <v>1.3080229226361031</v>
      </c>
      <c r="AQ148" s="306">
        <v>29710</v>
      </c>
      <c r="AR148" s="297">
        <f t="shared" si="130"/>
        <v>6810</v>
      </c>
      <c r="AS148" s="311">
        <f t="shared" si="131"/>
        <v>1.2292157522719622</v>
      </c>
      <c r="AU148" s="292">
        <v>142</v>
      </c>
      <c r="AV148" s="289">
        <f t="shared" si="108"/>
        <v>33700</v>
      </c>
      <c r="AW148" s="289">
        <f t="shared" si="132"/>
        <v>37070</v>
      </c>
      <c r="AX148" s="297">
        <v>27950</v>
      </c>
      <c r="AY148" s="297">
        <f t="shared" si="133"/>
        <v>9120</v>
      </c>
      <c r="AZ148" s="302">
        <f t="shared" si="134"/>
        <v>1.3262969588550984</v>
      </c>
      <c r="BA148" s="306">
        <v>29730</v>
      </c>
      <c r="BB148" s="297">
        <f t="shared" si="135"/>
        <v>7340</v>
      </c>
      <c r="BC148" s="311">
        <f t="shared" si="136"/>
        <v>1.2468886646485031</v>
      </c>
      <c r="BE148" s="292">
        <v>142</v>
      </c>
      <c r="BF148" s="289">
        <f t="shared" si="109"/>
        <v>34200</v>
      </c>
      <c r="BG148" s="289">
        <f t="shared" si="137"/>
        <v>37620</v>
      </c>
      <c r="BH148" s="297">
        <v>28090</v>
      </c>
      <c r="BI148" s="297">
        <f t="shared" si="138"/>
        <v>9530</v>
      </c>
      <c r="BJ148" s="302">
        <f t="shared" si="139"/>
        <v>1.3392666429334283</v>
      </c>
      <c r="BK148" s="306">
        <v>29870</v>
      </c>
      <c r="BL148" s="297">
        <f t="shared" si="140"/>
        <v>7750</v>
      </c>
      <c r="BM148" s="311">
        <f t="shared" si="141"/>
        <v>1.2594576498158687</v>
      </c>
      <c r="BO148" s="292">
        <v>142</v>
      </c>
      <c r="BP148" s="289">
        <f t="shared" si="110"/>
        <v>35200</v>
      </c>
      <c r="BQ148" s="289">
        <f t="shared" si="142"/>
        <v>38720</v>
      </c>
      <c r="BR148" s="297">
        <v>28470</v>
      </c>
      <c r="BS148" s="297">
        <f t="shared" si="143"/>
        <v>10250</v>
      </c>
      <c r="BT148" s="302">
        <f t="shared" si="144"/>
        <v>1.3600280997541272</v>
      </c>
      <c r="BU148" s="306">
        <v>30260</v>
      </c>
      <c r="BV148" s="297">
        <f t="shared" si="145"/>
        <v>8460</v>
      </c>
      <c r="BW148" s="311">
        <f t="shared" si="146"/>
        <v>1.2795769993390615</v>
      </c>
      <c r="BY148" s="292">
        <v>142</v>
      </c>
      <c r="BZ148" s="289">
        <f t="shared" si="111"/>
        <v>36200</v>
      </c>
      <c r="CA148" s="289">
        <f t="shared" si="147"/>
        <v>39820</v>
      </c>
      <c r="CB148" s="297">
        <v>28710</v>
      </c>
      <c r="CC148" s="297">
        <f t="shared" si="148"/>
        <v>11110</v>
      </c>
      <c r="CD148" s="302">
        <f t="shared" si="149"/>
        <v>1.3869731800766283</v>
      </c>
      <c r="CE148" s="306">
        <v>30490</v>
      </c>
      <c r="CF148" s="297">
        <f t="shared" si="150"/>
        <v>9330</v>
      </c>
      <c r="CG148" s="311">
        <f t="shared" si="151"/>
        <v>1.3060019678583141</v>
      </c>
    </row>
    <row r="149" spans="5:85">
      <c r="E149" s="289">
        <f>計算票!G150</f>
        <v>33400</v>
      </c>
      <c r="G149" s="292">
        <v>143</v>
      </c>
      <c r="H149" s="289">
        <f t="shared" si="104"/>
        <v>32250</v>
      </c>
      <c r="I149" s="289">
        <f t="shared" si="112"/>
        <v>35475</v>
      </c>
      <c r="J149" s="297">
        <v>26600</v>
      </c>
      <c r="K149" s="297">
        <f t="shared" si="113"/>
        <v>8875</v>
      </c>
      <c r="L149" s="302">
        <f t="shared" si="114"/>
        <v>1.3336466165413534</v>
      </c>
      <c r="M149" s="306">
        <v>28400</v>
      </c>
      <c r="N149" s="297">
        <f t="shared" si="115"/>
        <v>7075</v>
      </c>
      <c r="O149" s="311">
        <f t="shared" si="116"/>
        <v>1.2491197183098592</v>
      </c>
      <c r="Q149" s="292">
        <v>143</v>
      </c>
      <c r="R149" s="289">
        <f t="shared" si="105"/>
        <v>32250</v>
      </c>
      <c r="S149" s="289">
        <f t="shared" si="117"/>
        <v>35475</v>
      </c>
      <c r="T149" s="297">
        <v>26620</v>
      </c>
      <c r="U149" s="297">
        <f t="shared" si="118"/>
        <v>8855</v>
      </c>
      <c r="V149" s="302">
        <f t="shared" si="119"/>
        <v>1.3326446280991735</v>
      </c>
      <c r="W149" s="306">
        <v>28410</v>
      </c>
      <c r="X149" s="297">
        <f t="shared" si="120"/>
        <v>7065</v>
      </c>
      <c r="Y149" s="311">
        <f t="shared" si="121"/>
        <v>1.2486800422386484</v>
      </c>
      <c r="AA149" s="292">
        <v>143</v>
      </c>
      <c r="AB149" s="289">
        <f t="shared" si="106"/>
        <v>32950</v>
      </c>
      <c r="AC149" s="289">
        <f t="shared" si="122"/>
        <v>36245</v>
      </c>
      <c r="AD149" s="297">
        <v>28090</v>
      </c>
      <c r="AE149" s="297">
        <f t="shared" si="123"/>
        <v>8155</v>
      </c>
      <c r="AF149" s="302">
        <f t="shared" si="124"/>
        <v>1.2903168387326451</v>
      </c>
      <c r="AG149" s="306">
        <v>29880</v>
      </c>
      <c r="AH149" s="297">
        <f t="shared" si="125"/>
        <v>6365</v>
      </c>
      <c r="AI149" s="311">
        <f t="shared" si="126"/>
        <v>1.2130187416331994</v>
      </c>
      <c r="AK149" s="292">
        <v>143</v>
      </c>
      <c r="AL149" s="289">
        <f t="shared" si="107"/>
        <v>33450</v>
      </c>
      <c r="AM149" s="289">
        <f t="shared" si="127"/>
        <v>36795</v>
      </c>
      <c r="AN149" s="297">
        <v>28130</v>
      </c>
      <c r="AO149" s="297">
        <f t="shared" si="128"/>
        <v>8665</v>
      </c>
      <c r="AP149" s="302">
        <f t="shared" si="129"/>
        <v>1.3080341272662637</v>
      </c>
      <c r="AQ149" s="306">
        <v>29930</v>
      </c>
      <c r="AR149" s="297">
        <f t="shared" si="130"/>
        <v>6865</v>
      </c>
      <c r="AS149" s="311">
        <f t="shared" si="131"/>
        <v>1.229368526561978</v>
      </c>
      <c r="AU149" s="292">
        <v>143</v>
      </c>
      <c r="AV149" s="289">
        <f t="shared" si="108"/>
        <v>33950</v>
      </c>
      <c r="AW149" s="289">
        <f t="shared" si="132"/>
        <v>37345</v>
      </c>
      <c r="AX149" s="297">
        <v>28160</v>
      </c>
      <c r="AY149" s="297">
        <f t="shared" si="133"/>
        <v>9185</v>
      </c>
      <c r="AZ149" s="302">
        <f t="shared" si="134"/>
        <v>1.326171875</v>
      </c>
      <c r="BA149" s="306">
        <v>29950</v>
      </c>
      <c r="BB149" s="297">
        <f t="shared" si="135"/>
        <v>7395</v>
      </c>
      <c r="BC149" s="311">
        <f t="shared" si="136"/>
        <v>1.2469115191986644</v>
      </c>
      <c r="BE149" s="292">
        <v>143</v>
      </c>
      <c r="BF149" s="289">
        <f t="shared" si="109"/>
        <v>34450</v>
      </c>
      <c r="BG149" s="289">
        <f t="shared" si="137"/>
        <v>37895</v>
      </c>
      <c r="BH149" s="297">
        <v>28300</v>
      </c>
      <c r="BI149" s="297">
        <f t="shared" si="138"/>
        <v>9595</v>
      </c>
      <c r="BJ149" s="302">
        <f t="shared" si="139"/>
        <v>1.3390459363957596</v>
      </c>
      <c r="BK149" s="306">
        <v>30090</v>
      </c>
      <c r="BL149" s="297">
        <f t="shared" si="140"/>
        <v>7805</v>
      </c>
      <c r="BM149" s="311">
        <f t="shared" si="141"/>
        <v>1.2593885011631771</v>
      </c>
      <c r="BO149" s="292">
        <v>143</v>
      </c>
      <c r="BP149" s="289">
        <f t="shared" si="110"/>
        <v>35450</v>
      </c>
      <c r="BQ149" s="289">
        <f t="shared" si="142"/>
        <v>38995</v>
      </c>
      <c r="BR149" s="297">
        <v>28680</v>
      </c>
      <c r="BS149" s="297">
        <f t="shared" si="143"/>
        <v>10315</v>
      </c>
      <c r="BT149" s="302">
        <f t="shared" si="144"/>
        <v>1.3596582984658299</v>
      </c>
      <c r="BU149" s="306">
        <v>30480</v>
      </c>
      <c r="BV149" s="297">
        <f t="shared" si="145"/>
        <v>8515</v>
      </c>
      <c r="BW149" s="311">
        <f t="shared" si="146"/>
        <v>1.2793635170603674</v>
      </c>
      <c r="BY149" s="292">
        <v>143</v>
      </c>
      <c r="BZ149" s="289">
        <f t="shared" si="111"/>
        <v>36450</v>
      </c>
      <c r="CA149" s="289">
        <f t="shared" si="147"/>
        <v>40095</v>
      </c>
      <c r="CB149" s="297">
        <v>28910</v>
      </c>
      <c r="CC149" s="297">
        <f t="shared" si="148"/>
        <v>11185</v>
      </c>
      <c r="CD149" s="302">
        <f t="shared" si="149"/>
        <v>1.386890349360083</v>
      </c>
      <c r="CE149" s="306">
        <v>30710</v>
      </c>
      <c r="CF149" s="297">
        <f t="shared" si="150"/>
        <v>9385</v>
      </c>
      <c r="CG149" s="311">
        <f t="shared" si="151"/>
        <v>1.305600781504396</v>
      </c>
    </row>
    <row r="150" spans="5:85">
      <c r="E150" s="289">
        <f>計算票!G151</f>
        <v>33670</v>
      </c>
      <c r="G150" s="292">
        <v>144</v>
      </c>
      <c r="H150" s="289">
        <f t="shared" si="104"/>
        <v>32500</v>
      </c>
      <c r="I150" s="289">
        <f t="shared" si="112"/>
        <v>35750</v>
      </c>
      <c r="J150" s="297">
        <v>26800</v>
      </c>
      <c r="K150" s="297">
        <f t="shared" si="113"/>
        <v>8950</v>
      </c>
      <c r="L150" s="302">
        <f t="shared" si="114"/>
        <v>1.333955223880597</v>
      </c>
      <c r="M150" s="306">
        <v>28610</v>
      </c>
      <c r="N150" s="297">
        <f t="shared" si="115"/>
        <v>7140</v>
      </c>
      <c r="O150" s="311">
        <f t="shared" si="116"/>
        <v>1.2495630898287313</v>
      </c>
      <c r="Q150" s="292">
        <v>144</v>
      </c>
      <c r="R150" s="289">
        <f t="shared" si="105"/>
        <v>32500</v>
      </c>
      <c r="S150" s="289">
        <f t="shared" si="117"/>
        <v>35750</v>
      </c>
      <c r="T150" s="297">
        <v>26810</v>
      </c>
      <c r="U150" s="297">
        <f t="shared" si="118"/>
        <v>8940</v>
      </c>
      <c r="V150" s="302">
        <f t="shared" si="119"/>
        <v>1.3334576650503542</v>
      </c>
      <c r="W150" s="306">
        <v>28620</v>
      </c>
      <c r="X150" s="297">
        <f t="shared" si="120"/>
        <v>7130</v>
      </c>
      <c r="Y150" s="311">
        <f t="shared" si="121"/>
        <v>1.2491264849755417</v>
      </c>
      <c r="AA150" s="292">
        <v>144</v>
      </c>
      <c r="AB150" s="289">
        <f t="shared" si="106"/>
        <v>33200</v>
      </c>
      <c r="AC150" s="289">
        <f t="shared" si="122"/>
        <v>36520</v>
      </c>
      <c r="AD150" s="297">
        <v>28300</v>
      </c>
      <c r="AE150" s="297">
        <f t="shared" si="123"/>
        <v>8220</v>
      </c>
      <c r="AF150" s="302">
        <f t="shared" si="124"/>
        <v>1.2904593639575972</v>
      </c>
      <c r="AG150" s="306">
        <v>30100</v>
      </c>
      <c r="AH150" s="297">
        <f t="shared" si="125"/>
        <v>6420</v>
      </c>
      <c r="AI150" s="311">
        <f t="shared" si="126"/>
        <v>1.2132890365448505</v>
      </c>
      <c r="AK150" s="292">
        <v>144</v>
      </c>
      <c r="AL150" s="289">
        <f t="shared" si="107"/>
        <v>33700</v>
      </c>
      <c r="AM150" s="289">
        <f t="shared" si="127"/>
        <v>37070</v>
      </c>
      <c r="AN150" s="297">
        <v>28340</v>
      </c>
      <c r="AO150" s="297">
        <f t="shared" si="128"/>
        <v>8730</v>
      </c>
      <c r="AP150" s="302">
        <f t="shared" si="129"/>
        <v>1.308045165843331</v>
      </c>
      <c r="AQ150" s="306">
        <v>30150</v>
      </c>
      <c r="AR150" s="297">
        <f t="shared" si="130"/>
        <v>6920</v>
      </c>
      <c r="AS150" s="311">
        <f t="shared" si="131"/>
        <v>1.2295190713101161</v>
      </c>
      <c r="AU150" s="292">
        <v>144</v>
      </c>
      <c r="AV150" s="289">
        <f t="shared" si="108"/>
        <v>34200</v>
      </c>
      <c r="AW150" s="289">
        <f t="shared" si="132"/>
        <v>37620</v>
      </c>
      <c r="AX150" s="297">
        <v>28360</v>
      </c>
      <c r="AY150" s="297">
        <f t="shared" si="133"/>
        <v>9260</v>
      </c>
      <c r="AZ150" s="302">
        <f t="shared" si="134"/>
        <v>1.3265162200282088</v>
      </c>
      <c r="BA150" s="306">
        <v>30170</v>
      </c>
      <c r="BB150" s="297">
        <f t="shared" si="135"/>
        <v>7450</v>
      </c>
      <c r="BC150" s="311">
        <f t="shared" si="136"/>
        <v>1.2469340404375207</v>
      </c>
      <c r="BE150" s="292">
        <v>144</v>
      </c>
      <c r="BF150" s="289">
        <f t="shared" si="109"/>
        <v>34700</v>
      </c>
      <c r="BG150" s="289">
        <f t="shared" si="137"/>
        <v>38170</v>
      </c>
      <c r="BH150" s="297">
        <v>28510</v>
      </c>
      <c r="BI150" s="297">
        <f t="shared" si="138"/>
        <v>9660</v>
      </c>
      <c r="BJ150" s="302">
        <f t="shared" si="139"/>
        <v>1.3388284812346545</v>
      </c>
      <c r="BK150" s="306">
        <v>30310</v>
      </c>
      <c r="BL150" s="297">
        <f t="shared" si="140"/>
        <v>7860</v>
      </c>
      <c r="BM150" s="311">
        <f t="shared" si="141"/>
        <v>1.2593203563180468</v>
      </c>
      <c r="BO150" s="292">
        <v>144</v>
      </c>
      <c r="BP150" s="289">
        <f t="shared" si="110"/>
        <v>35700</v>
      </c>
      <c r="BQ150" s="289">
        <f t="shared" si="142"/>
        <v>39270</v>
      </c>
      <c r="BR150" s="297">
        <v>28890</v>
      </c>
      <c r="BS150" s="297">
        <f t="shared" si="143"/>
        <v>10380</v>
      </c>
      <c r="BT150" s="302">
        <f t="shared" si="144"/>
        <v>1.3592938733125648</v>
      </c>
      <c r="BU150" s="306">
        <v>30700</v>
      </c>
      <c r="BV150" s="297">
        <f t="shared" si="145"/>
        <v>8570</v>
      </c>
      <c r="BW150" s="311">
        <f t="shared" si="146"/>
        <v>1.2791530944625407</v>
      </c>
      <c r="BY150" s="292">
        <v>144</v>
      </c>
      <c r="BZ150" s="289">
        <f t="shared" si="111"/>
        <v>36700</v>
      </c>
      <c r="CA150" s="289">
        <f t="shared" si="147"/>
        <v>40370</v>
      </c>
      <c r="CB150" s="297">
        <v>29120</v>
      </c>
      <c r="CC150" s="297">
        <f t="shared" si="148"/>
        <v>11250</v>
      </c>
      <c r="CD150" s="302">
        <f t="shared" si="149"/>
        <v>1.3863324175824177</v>
      </c>
      <c r="CE150" s="306">
        <v>30930</v>
      </c>
      <c r="CF150" s="297">
        <f t="shared" si="150"/>
        <v>9440</v>
      </c>
      <c r="CG150" s="311">
        <f t="shared" si="151"/>
        <v>1.3052053022955059</v>
      </c>
    </row>
    <row r="151" spans="5:85">
      <c r="E151" s="289">
        <f>計算票!G152</f>
        <v>33930</v>
      </c>
      <c r="G151" s="292">
        <v>145</v>
      </c>
      <c r="H151" s="289">
        <f t="shared" si="104"/>
        <v>32750</v>
      </c>
      <c r="I151" s="289">
        <f t="shared" si="112"/>
        <v>36025</v>
      </c>
      <c r="J151" s="297">
        <v>27000</v>
      </c>
      <c r="K151" s="297">
        <f t="shared" si="113"/>
        <v>9025</v>
      </c>
      <c r="L151" s="302">
        <f t="shared" si="114"/>
        <v>1.3342592592592593</v>
      </c>
      <c r="M151" s="306">
        <v>28820</v>
      </c>
      <c r="N151" s="297">
        <f t="shared" si="115"/>
        <v>7205</v>
      </c>
      <c r="O151" s="311">
        <f t="shared" si="116"/>
        <v>1.25</v>
      </c>
      <c r="Q151" s="292">
        <v>145</v>
      </c>
      <c r="R151" s="289">
        <f t="shared" si="105"/>
        <v>32750</v>
      </c>
      <c r="S151" s="289">
        <f t="shared" si="117"/>
        <v>36025</v>
      </c>
      <c r="T151" s="297">
        <v>27010</v>
      </c>
      <c r="U151" s="297">
        <f t="shared" si="118"/>
        <v>9015</v>
      </c>
      <c r="V151" s="302">
        <f t="shared" si="119"/>
        <v>1.3337652721214366</v>
      </c>
      <c r="W151" s="306">
        <v>28830</v>
      </c>
      <c r="X151" s="297">
        <f t="shared" si="120"/>
        <v>7195</v>
      </c>
      <c r="Y151" s="311">
        <f t="shared" si="121"/>
        <v>1.2495664238640305</v>
      </c>
      <c r="AA151" s="292">
        <v>145</v>
      </c>
      <c r="AB151" s="289">
        <f t="shared" si="106"/>
        <v>33450</v>
      </c>
      <c r="AC151" s="289">
        <f t="shared" si="122"/>
        <v>36795</v>
      </c>
      <c r="AD151" s="297">
        <v>28510</v>
      </c>
      <c r="AE151" s="297">
        <f t="shared" si="123"/>
        <v>8285</v>
      </c>
      <c r="AF151" s="302">
        <f t="shared" si="124"/>
        <v>1.2905997895475272</v>
      </c>
      <c r="AG151" s="306">
        <v>30320</v>
      </c>
      <c r="AH151" s="297">
        <f t="shared" si="125"/>
        <v>6475</v>
      </c>
      <c r="AI151" s="311">
        <f t="shared" si="126"/>
        <v>1.2135554089709764</v>
      </c>
      <c r="AK151" s="292">
        <v>145</v>
      </c>
      <c r="AL151" s="289">
        <f t="shared" si="107"/>
        <v>33950</v>
      </c>
      <c r="AM151" s="289">
        <f t="shared" si="127"/>
        <v>37345</v>
      </c>
      <c r="AN151" s="297">
        <v>28550</v>
      </c>
      <c r="AO151" s="297">
        <f t="shared" si="128"/>
        <v>8795</v>
      </c>
      <c r="AP151" s="302">
        <f t="shared" si="129"/>
        <v>1.3080560420315237</v>
      </c>
      <c r="AQ151" s="306">
        <v>30370</v>
      </c>
      <c r="AR151" s="297">
        <f t="shared" si="130"/>
        <v>6975</v>
      </c>
      <c r="AS151" s="311">
        <f t="shared" si="131"/>
        <v>1.2296674349687191</v>
      </c>
      <c r="AU151" s="292">
        <v>145</v>
      </c>
      <c r="AV151" s="289">
        <f t="shared" si="108"/>
        <v>34450</v>
      </c>
      <c r="AW151" s="289">
        <f t="shared" si="132"/>
        <v>37895</v>
      </c>
      <c r="AX151" s="297">
        <v>28570</v>
      </c>
      <c r="AY151" s="297">
        <f t="shared" si="133"/>
        <v>9325</v>
      </c>
      <c r="AZ151" s="302">
        <f t="shared" si="134"/>
        <v>1.3263913195659782</v>
      </c>
      <c r="BA151" s="306">
        <v>30390</v>
      </c>
      <c r="BB151" s="297">
        <f t="shared" si="135"/>
        <v>7505</v>
      </c>
      <c r="BC151" s="311">
        <f t="shared" si="136"/>
        <v>1.2469562356038171</v>
      </c>
      <c r="BE151" s="292">
        <v>145</v>
      </c>
      <c r="BF151" s="289">
        <f t="shared" si="109"/>
        <v>34950</v>
      </c>
      <c r="BG151" s="289">
        <f t="shared" si="137"/>
        <v>38445</v>
      </c>
      <c r="BH151" s="297">
        <v>28720</v>
      </c>
      <c r="BI151" s="297">
        <f t="shared" si="138"/>
        <v>9725</v>
      </c>
      <c r="BJ151" s="302">
        <f t="shared" si="139"/>
        <v>1.3386142061281336</v>
      </c>
      <c r="BK151" s="306">
        <v>30530</v>
      </c>
      <c r="BL151" s="297">
        <f t="shared" si="140"/>
        <v>7915</v>
      </c>
      <c r="BM151" s="311">
        <f t="shared" si="141"/>
        <v>1.2592531935800853</v>
      </c>
      <c r="BO151" s="292">
        <v>145</v>
      </c>
      <c r="BP151" s="289">
        <f t="shared" si="110"/>
        <v>35950</v>
      </c>
      <c r="BQ151" s="289">
        <f t="shared" si="142"/>
        <v>39545</v>
      </c>
      <c r="BR151" s="297">
        <v>29100</v>
      </c>
      <c r="BS151" s="297">
        <f t="shared" si="143"/>
        <v>10445</v>
      </c>
      <c r="BT151" s="302">
        <f t="shared" si="144"/>
        <v>1.3589347079037801</v>
      </c>
      <c r="BU151" s="306">
        <v>30920</v>
      </c>
      <c r="BV151" s="297">
        <f t="shared" si="145"/>
        <v>8625</v>
      </c>
      <c r="BW151" s="311">
        <f t="shared" si="146"/>
        <v>1.2789456662354464</v>
      </c>
      <c r="BY151" s="292">
        <v>145</v>
      </c>
      <c r="BZ151" s="289">
        <f t="shared" si="111"/>
        <v>36950</v>
      </c>
      <c r="CA151" s="289">
        <f t="shared" si="147"/>
        <v>40645</v>
      </c>
      <c r="CB151" s="297">
        <v>29330</v>
      </c>
      <c r="CC151" s="297">
        <f t="shared" si="148"/>
        <v>11315</v>
      </c>
      <c r="CD151" s="302">
        <f t="shared" si="149"/>
        <v>1.385782475281282</v>
      </c>
      <c r="CE151" s="306">
        <v>31150</v>
      </c>
      <c r="CF151" s="297">
        <f t="shared" si="150"/>
        <v>9495</v>
      </c>
      <c r="CG151" s="311">
        <f t="shared" si="151"/>
        <v>1.3048154093097912</v>
      </c>
    </row>
    <row r="152" spans="5:85">
      <c r="E152" s="289">
        <f>計算票!G153</f>
        <v>34190</v>
      </c>
      <c r="G152" s="292">
        <v>146</v>
      </c>
      <c r="H152" s="289">
        <f t="shared" si="104"/>
        <v>33000</v>
      </c>
      <c r="I152" s="289">
        <f t="shared" si="112"/>
        <v>36300</v>
      </c>
      <c r="J152" s="297">
        <v>27200</v>
      </c>
      <c r="K152" s="297">
        <f t="shared" si="113"/>
        <v>9100</v>
      </c>
      <c r="L152" s="302">
        <f t="shared" si="114"/>
        <v>1.3345588235294117</v>
      </c>
      <c r="M152" s="306">
        <v>29020</v>
      </c>
      <c r="N152" s="297">
        <f t="shared" si="115"/>
        <v>7280</v>
      </c>
      <c r="O152" s="311">
        <f t="shared" si="116"/>
        <v>1.2508614748449345</v>
      </c>
      <c r="Q152" s="292">
        <v>146</v>
      </c>
      <c r="R152" s="289">
        <f t="shared" si="105"/>
        <v>33000</v>
      </c>
      <c r="S152" s="289">
        <f t="shared" si="117"/>
        <v>36300</v>
      </c>
      <c r="T152" s="297">
        <v>27210</v>
      </c>
      <c r="U152" s="297">
        <f t="shared" si="118"/>
        <v>9090</v>
      </c>
      <c r="V152" s="302">
        <f t="shared" si="119"/>
        <v>1.3340683572216097</v>
      </c>
      <c r="W152" s="306">
        <v>29040</v>
      </c>
      <c r="X152" s="297">
        <f t="shared" si="120"/>
        <v>7260</v>
      </c>
      <c r="Y152" s="311">
        <f t="shared" si="121"/>
        <v>1.25</v>
      </c>
      <c r="AA152" s="292">
        <v>146</v>
      </c>
      <c r="AB152" s="289">
        <f t="shared" si="106"/>
        <v>33700</v>
      </c>
      <c r="AC152" s="289">
        <f t="shared" si="122"/>
        <v>37070</v>
      </c>
      <c r="AD152" s="297">
        <v>28720</v>
      </c>
      <c r="AE152" s="297">
        <f t="shared" si="123"/>
        <v>8350</v>
      </c>
      <c r="AF152" s="302">
        <f t="shared" si="124"/>
        <v>1.2907381615598885</v>
      </c>
      <c r="AG152" s="306">
        <v>30540</v>
      </c>
      <c r="AH152" s="297">
        <f t="shared" si="125"/>
        <v>6530</v>
      </c>
      <c r="AI152" s="311">
        <f t="shared" si="126"/>
        <v>1.2138179436804191</v>
      </c>
      <c r="AK152" s="292">
        <v>146</v>
      </c>
      <c r="AL152" s="289">
        <f t="shared" si="107"/>
        <v>34200</v>
      </c>
      <c r="AM152" s="289">
        <f t="shared" si="127"/>
        <v>37620</v>
      </c>
      <c r="AN152" s="297">
        <v>28760</v>
      </c>
      <c r="AO152" s="297">
        <f t="shared" si="128"/>
        <v>8860</v>
      </c>
      <c r="AP152" s="302">
        <f t="shared" si="129"/>
        <v>1.3080667593880388</v>
      </c>
      <c r="AQ152" s="306">
        <v>30590</v>
      </c>
      <c r="AR152" s="297">
        <f t="shared" si="130"/>
        <v>7030</v>
      </c>
      <c r="AS152" s="311">
        <f t="shared" si="131"/>
        <v>1.2298136645962734</v>
      </c>
      <c r="AU152" s="292">
        <v>146</v>
      </c>
      <c r="AV152" s="289">
        <f t="shared" si="108"/>
        <v>34700</v>
      </c>
      <c r="AW152" s="289">
        <f t="shared" si="132"/>
        <v>38170</v>
      </c>
      <c r="AX152" s="297">
        <v>28780</v>
      </c>
      <c r="AY152" s="297">
        <f t="shared" si="133"/>
        <v>9390</v>
      </c>
      <c r="AZ152" s="302">
        <f t="shared" si="134"/>
        <v>1.3262682418346075</v>
      </c>
      <c r="BA152" s="306">
        <v>30610</v>
      </c>
      <c r="BB152" s="297">
        <f t="shared" si="135"/>
        <v>7560</v>
      </c>
      <c r="BC152" s="311">
        <f t="shared" si="136"/>
        <v>1.2469781117281935</v>
      </c>
      <c r="BE152" s="292">
        <v>146</v>
      </c>
      <c r="BF152" s="289">
        <f t="shared" si="109"/>
        <v>35200</v>
      </c>
      <c r="BG152" s="289">
        <f t="shared" si="137"/>
        <v>38720</v>
      </c>
      <c r="BH152" s="297">
        <v>28930</v>
      </c>
      <c r="BI152" s="297">
        <f t="shared" si="138"/>
        <v>9790</v>
      </c>
      <c r="BJ152" s="302">
        <f t="shared" si="139"/>
        <v>1.338403041825095</v>
      </c>
      <c r="BK152" s="306">
        <v>30750</v>
      </c>
      <c r="BL152" s="297">
        <f t="shared" si="140"/>
        <v>7970</v>
      </c>
      <c r="BM152" s="311">
        <f t="shared" si="141"/>
        <v>1.2591869918699188</v>
      </c>
      <c r="BO152" s="292">
        <v>146</v>
      </c>
      <c r="BP152" s="289">
        <f t="shared" si="110"/>
        <v>36200</v>
      </c>
      <c r="BQ152" s="289">
        <f t="shared" si="142"/>
        <v>39820</v>
      </c>
      <c r="BR152" s="297">
        <v>29310</v>
      </c>
      <c r="BS152" s="297">
        <f t="shared" si="143"/>
        <v>10510</v>
      </c>
      <c r="BT152" s="302">
        <f t="shared" si="144"/>
        <v>1.3585806891845786</v>
      </c>
      <c r="BU152" s="306">
        <v>31140</v>
      </c>
      <c r="BV152" s="297">
        <f t="shared" si="145"/>
        <v>8680</v>
      </c>
      <c r="BW152" s="311">
        <f t="shared" si="146"/>
        <v>1.2787411689145793</v>
      </c>
      <c r="BY152" s="292">
        <v>146</v>
      </c>
      <c r="BZ152" s="289">
        <f t="shared" si="111"/>
        <v>37200</v>
      </c>
      <c r="CA152" s="289">
        <f t="shared" si="147"/>
        <v>40920</v>
      </c>
      <c r="CB152" s="297">
        <v>29540</v>
      </c>
      <c r="CC152" s="297">
        <f t="shared" si="148"/>
        <v>11380</v>
      </c>
      <c r="CD152" s="302">
        <f t="shared" si="149"/>
        <v>1.3852403520649965</v>
      </c>
      <c r="CE152" s="306">
        <v>31370</v>
      </c>
      <c r="CF152" s="297">
        <f t="shared" si="150"/>
        <v>9550</v>
      </c>
      <c r="CG152" s="311">
        <f t="shared" si="151"/>
        <v>1.3044309850175326</v>
      </c>
    </row>
    <row r="153" spans="5:85">
      <c r="E153" s="289">
        <f>計算票!G154</f>
        <v>34460</v>
      </c>
      <c r="G153" s="292">
        <v>147</v>
      </c>
      <c r="H153" s="289">
        <f t="shared" si="104"/>
        <v>33250</v>
      </c>
      <c r="I153" s="289">
        <f t="shared" si="112"/>
        <v>36575</v>
      </c>
      <c r="J153" s="297">
        <v>27400</v>
      </c>
      <c r="K153" s="297">
        <f t="shared" si="113"/>
        <v>9175</v>
      </c>
      <c r="L153" s="302">
        <f t="shared" si="114"/>
        <v>1.3348540145985401</v>
      </c>
      <c r="M153" s="306">
        <v>29230</v>
      </c>
      <c r="N153" s="297">
        <f t="shared" si="115"/>
        <v>7345</v>
      </c>
      <c r="O153" s="311">
        <f t="shared" si="116"/>
        <v>1.2512829284981184</v>
      </c>
      <c r="Q153" s="292">
        <v>147</v>
      </c>
      <c r="R153" s="289">
        <f t="shared" si="105"/>
        <v>33250</v>
      </c>
      <c r="S153" s="289">
        <f t="shared" si="117"/>
        <v>36575</v>
      </c>
      <c r="T153" s="297">
        <v>27410</v>
      </c>
      <c r="U153" s="297">
        <f t="shared" si="118"/>
        <v>9165</v>
      </c>
      <c r="V153" s="302">
        <f t="shared" si="119"/>
        <v>1.3343670193360087</v>
      </c>
      <c r="W153" s="306">
        <v>29240</v>
      </c>
      <c r="X153" s="297">
        <f t="shared" si="120"/>
        <v>7335</v>
      </c>
      <c r="Y153" s="311">
        <f t="shared" si="121"/>
        <v>1.2508549931600548</v>
      </c>
      <c r="AA153" s="292">
        <v>147</v>
      </c>
      <c r="AB153" s="289">
        <f t="shared" si="106"/>
        <v>33950</v>
      </c>
      <c r="AC153" s="289">
        <f t="shared" si="122"/>
        <v>37345</v>
      </c>
      <c r="AD153" s="297">
        <v>28930</v>
      </c>
      <c r="AE153" s="297">
        <f t="shared" si="123"/>
        <v>8415</v>
      </c>
      <c r="AF153" s="302">
        <f t="shared" si="124"/>
        <v>1.290874524714829</v>
      </c>
      <c r="AG153" s="306">
        <v>30760</v>
      </c>
      <c r="AH153" s="297">
        <f t="shared" si="125"/>
        <v>6585</v>
      </c>
      <c r="AI153" s="311">
        <f t="shared" si="126"/>
        <v>1.2140767230169052</v>
      </c>
      <c r="AK153" s="292">
        <v>147</v>
      </c>
      <c r="AL153" s="289">
        <f t="shared" si="107"/>
        <v>34450</v>
      </c>
      <c r="AM153" s="289">
        <f t="shared" si="127"/>
        <v>37895</v>
      </c>
      <c r="AN153" s="297">
        <v>28970</v>
      </c>
      <c r="AO153" s="297">
        <f t="shared" si="128"/>
        <v>8925</v>
      </c>
      <c r="AP153" s="302">
        <f t="shared" si="129"/>
        <v>1.3080773213669312</v>
      </c>
      <c r="AQ153" s="306">
        <v>30810</v>
      </c>
      <c r="AR153" s="297">
        <f t="shared" si="130"/>
        <v>7085</v>
      </c>
      <c r="AS153" s="311">
        <f t="shared" si="131"/>
        <v>1.229957805907173</v>
      </c>
      <c r="AU153" s="292">
        <v>147</v>
      </c>
      <c r="AV153" s="289">
        <f t="shared" si="108"/>
        <v>34950</v>
      </c>
      <c r="AW153" s="289">
        <f t="shared" si="132"/>
        <v>38445</v>
      </c>
      <c r="AX153" s="297">
        <v>28990</v>
      </c>
      <c r="AY153" s="297">
        <f t="shared" si="133"/>
        <v>9455</v>
      </c>
      <c r="AZ153" s="302">
        <f t="shared" si="134"/>
        <v>1.3261469472231804</v>
      </c>
      <c r="BA153" s="306">
        <v>30830</v>
      </c>
      <c r="BB153" s="297">
        <f t="shared" si="135"/>
        <v>7615</v>
      </c>
      <c r="BC153" s="311">
        <f t="shared" si="136"/>
        <v>1.2469996756406099</v>
      </c>
      <c r="BE153" s="292">
        <v>147</v>
      </c>
      <c r="BF153" s="289">
        <f t="shared" si="109"/>
        <v>35450</v>
      </c>
      <c r="BG153" s="289">
        <f t="shared" si="137"/>
        <v>38995</v>
      </c>
      <c r="BH153" s="297">
        <v>29130</v>
      </c>
      <c r="BI153" s="297">
        <f t="shared" si="138"/>
        <v>9865</v>
      </c>
      <c r="BJ153" s="302">
        <f t="shared" si="139"/>
        <v>1.3386543082732578</v>
      </c>
      <c r="BK153" s="306">
        <v>30970</v>
      </c>
      <c r="BL153" s="297">
        <f t="shared" si="140"/>
        <v>8025</v>
      </c>
      <c r="BM153" s="311">
        <f t="shared" si="141"/>
        <v>1.2591217307071358</v>
      </c>
      <c r="BO153" s="292">
        <v>147</v>
      </c>
      <c r="BP153" s="289">
        <f t="shared" si="110"/>
        <v>36450</v>
      </c>
      <c r="BQ153" s="289">
        <f t="shared" si="142"/>
        <v>40095</v>
      </c>
      <c r="BR153" s="297">
        <v>29520</v>
      </c>
      <c r="BS153" s="297">
        <f t="shared" si="143"/>
        <v>10575</v>
      </c>
      <c r="BT153" s="302">
        <f t="shared" si="144"/>
        <v>1.3582317073170731</v>
      </c>
      <c r="BU153" s="306">
        <v>31360</v>
      </c>
      <c r="BV153" s="297">
        <f t="shared" si="145"/>
        <v>8735</v>
      </c>
      <c r="BW153" s="311">
        <f t="shared" si="146"/>
        <v>1.2785395408163265</v>
      </c>
      <c r="BY153" s="292">
        <v>147</v>
      </c>
      <c r="BZ153" s="289">
        <f t="shared" si="111"/>
        <v>37450</v>
      </c>
      <c r="CA153" s="289">
        <f t="shared" si="147"/>
        <v>41195</v>
      </c>
      <c r="CB153" s="297">
        <v>29750</v>
      </c>
      <c r="CC153" s="297">
        <f t="shared" si="148"/>
        <v>11445</v>
      </c>
      <c r="CD153" s="302">
        <f t="shared" si="149"/>
        <v>1.3847058823529412</v>
      </c>
      <c r="CE153" s="306">
        <v>31590</v>
      </c>
      <c r="CF153" s="297">
        <f t="shared" si="150"/>
        <v>9605</v>
      </c>
      <c r="CG153" s="311">
        <f t="shared" si="151"/>
        <v>1.3040519151630263</v>
      </c>
    </row>
    <row r="154" spans="5:85">
      <c r="E154" s="289">
        <f>計算票!G155</f>
        <v>34720</v>
      </c>
      <c r="G154" s="292">
        <v>148</v>
      </c>
      <c r="H154" s="289">
        <f t="shared" si="104"/>
        <v>33500</v>
      </c>
      <c r="I154" s="289">
        <f t="shared" si="112"/>
        <v>36850</v>
      </c>
      <c r="J154" s="297">
        <v>27590</v>
      </c>
      <c r="K154" s="297">
        <f t="shared" si="113"/>
        <v>9260</v>
      </c>
      <c r="L154" s="302">
        <f t="shared" si="114"/>
        <v>1.335628851032983</v>
      </c>
      <c r="M154" s="306">
        <v>29440</v>
      </c>
      <c r="N154" s="297">
        <f t="shared" si="115"/>
        <v>7410</v>
      </c>
      <c r="O154" s="311">
        <f t="shared" si="116"/>
        <v>1.2516983695652173</v>
      </c>
      <c r="Q154" s="292">
        <v>148</v>
      </c>
      <c r="R154" s="289">
        <f t="shared" si="105"/>
        <v>33500</v>
      </c>
      <c r="S154" s="289">
        <f t="shared" si="117"/>
        <v>36850</v>
      </c>
      <c r="T154" s="297">
        <v>27610</v>
      </c>
      <c r="U154" s="297">
        <f t="shared" si="118"/>
        <v>9240</v>
      </c>
      <c r="V154" s="302">
        <f t="shared" si="119"/>
        <v>1.3346613545816732</v>
      </c>
      <c r="W154" s="306">
        <v>29450</v>
      </c>
      <c r="X154" s="297">
        <f t="shared" si="120"/>
        <v>7400</v>
      </c>
      <c r="Y154" s="311">
        <f t="shared" si="121"/>
        <v>1.2512733446519524</v>
      </c>
      <c r="AA154" s="292">
        <v>148</v>
      </c>
      <c r="AB154" s="289">
        <f t="shared" si="106"/>
        <v>34200</v>
      </c>
      <c r="AC154" s="289">
        <f t="shared" si="122"/>
        <v>37620</v>
      </c>
      <c r="AD154" s="297">
        <v>29130</v>
      </c>
      <c r="AE154" s="297">
        <f t="shared" si="123"/>
        <v>8490</v>
      </c>
      <c r="AF154" s="302">
        <f t="shared" si="124"/>
        <v>1.2914521112255406</v>
      </c>
      <c r="AG154" s="306">
        <v>30980</v>
      </c>
      <c r="AH154" s="297">
        <f t="shared" si="125"/>
        <v>6640</v>
      </c>
      <c r="AI154" s="311">
        <f t="shared" si="126"/>
        <v>1.2143318269851517</v>
      </c>
      <c r="AK154" s="292">
        <v>148</v>
      </c>
      <c r="AL154" s="289">
        <f t="shared" si="107"/>
        <v>34700</v>
      </c>
      <c r="AM154" s="289">
        <f t="shared" si="127"/>
        <v>38170</v>
      </c>
      <c r="AN154" s="297">
        <v>29180</v>
      </c>
      <c r="AO154" s="297">
        <f t="shared" si="128"/>
        <v>8990</v>
      </c>
      <c r="AP154" s="302">
        <f t="shared" si="129"/>
        <v>1.3080877313228239</v>
      </c>
      <c r="AQ154" s="306">
        <v>31030</v>
      </c>
      <c r="AR154" s="297">
        <f t="shared" si="130"/>
        <v>7140</v>
      </c>
      <c r="AS154" s="311">
        <f t="shared" si="131"/>
        <v>1.2300999033193682</v>
      </c>
      <c r="AU154" s="292">
        <v>148</v>
      </c>
      <c r="AV154" s="289">
        <f t="shared" si="108"/>
        <v>35200</v>
      </c>
      <c r="AW154" s="289">
        <f t="shared" si="132"/>
        <v>38720</v>
      </c>
      <c r="AX154" s="297">
        <v>29200</v>
      </c>
      <c r="AY154" s="297">
        <f t="shared" si="133"/>
        <v>9520</v>
      </c>
      <c r="AZ154" s="302">
        <f t="shared" si="134"/>
        <v>1.3260273972602741</v>
      </c>
      <c r="BA154" s="306">
        <v>31050</v>
      </c>
      <c r="BB154" s="297">
        <f t="shared" si="135"/>
        <v>7670</v>
      </c>
      <c r="BC154" s="311">
        <f t="shared" si="136"/>
        <v>1.2470209339774556</v>
      </c>
      <c r="BE154" s="292">
        <v>148</v>
      </c>
      <c r="BF154" s="289">
        <f t="shared" si="109"/>
        <v>35700</v>
      </c>
      <c r="BG154" s="289">
        <f t="shared" si="137"/>
        <v>39270</v>
      </c>
      <c r="BH154" s="297">
        <v>29340</v>
      </c>
      <c r="BI154" s="297">
        <f t="shared" si="138"/>
        <v>9930</v>
      </c>
      <c r="BJ154" s="302">
        <f t="shared" si="139"/>
        <v>1.3384458077709611</v>
      </c>
      <c r="BK154" s="306">
        <v>31190</v>
      </c>
      <c r="BL154" s="297">
        <f t="shared" si="140"/>
        <v>8080</v>
      </c>
      <c r="BM154" s="311">
        <f t="shared" si="141"/>
        <v>1.2590573901891633</v>
      </c>
      <c r="BO154" s="292">
        <v>148</v>
      </c>
      <c r="BP154" s="289">
        <f t="shared" si="110"/>
        <v>36700</v>
      </c>
      <c r="BQ154" s="289">
        <f t="shared" si="142"/>
        <v>40370</v>
      </c>
      <c r="BR154" s="297">
        <v>29730</v>
      </c>
      <c r="BS154" s="297">
        <f t="shared" si="143"/>
        <v>10640</v>
      </c>
      <c r="BT154" s="302">
        <f t="shared" si="144"/>
        <v>1.3578876555667676</v>
      </c>
      <c r="BU154" s="306">
        <v>31580</v>
      </c>
      <c r="BV154" s="297">
        <f t="shared" si="145"/>
        <v>8790</v>
      </c>
      <c r="BW154" s="311">
        <f t="shared" si="146"/>
        <v>1.2783407219759342</v>
      </c>
      <c r="BY154" s="292">
        <v>148</v>
      </c>
      <c r="BZ154" s="289">
        <f t="shared" si="111"/>
        <v>37700</v>
      </c>
      <c r="CA154" s="289">
        <f t="shared" si="147"/>
        <v>41470</v>
      </c>
      <c r="CB154" s="297">
        <v>29960</v>
      </c>
      <c r="CC154" s="297">
        <f t="shared" si="148"/>
        <v>11510</v>
      </c>
      <c r="CD154" s="302">
        <f t="shared" si="149"/>
        <v>1.3841789052069426</v>
      </c>
      <c r="CE154" s="306">
        <v>31810</v>
      </c>
      <c r="CF154" s="297">
        <f t="shared" si="150"/>
        <v>9660</v>
      </c>
      <c r="CG154" s="311">
        <f t="shared" si="151"/>
        <v>1.3036780886513675</v>
      </c>
    </row>
    <row r="155" spans="5:85">
      <c r="E155" s="289">
        <f>計算票!G156</f>
        <v>34990</v>
      </c>
      <c r="G155" s="292">
        <v>149</v>
      </c>
      <c r="H155" s="289">
        <f t="shared" si="104"/>
        <v>33750</v>
      </c>
      <c r="I155" s="289">
        <f t="shared" si="112"/>
        <v>37125</v>
      </c>
      <c r="J155" s="297">
        <v>27790</v>
      </c>
      <c r="K155" s="297">
        <f t="shared" si="113"/>
        <v>9335</v>
      </c>
      <c r="L155" s="302">
        <f t="shared" si="114"/>
        <v>1.3359121986326017</v>
      </c>
      <c r="M155" s="306">
        <v>29650</v>
      </c>
      <c r="N155" s="297">
        <f t="shared" si="115"/>
        <v>7475</v>
      </c>
      <c r="O155" s="311">
        <f t="shared" si="116"/>
        <v>1.2521079258010117</v>
      </c>
      <c r="Q155" s="292">
        <v>149</v>
      </c>
      <c r="R155" s="289">
        <f t="shared" si="105"/>
        <v>33750</v>
      </c>
      <c r="S155" s="289">
        <f t="shared" si="117"/>
        <v>37125</v>
      </c>
      <c r="T155" s="297">
        <v>27800</v>
      </c>
      <c r="U155" s="297">
        <f t="shared" si="118"/>
        <v>9325</v>
      </c>
      <c r="V155" s="302">
        <f t="shared" si="119"/>
        <v>1.335431654676259</v>
      </c>
      <c r="W155" s="306">
        <v>29660</v>
      </c>
      <c r="X155" s="297">
        <f t="shared" si="120"/>
        <v>7465</v>
      </c>
      <c r="Y155" s="311">
        <f t="shared" si="121"/>
        <v>1.2516857720836143</v>
      </c>
      <c r="AA155" s="292">
        <v>149</v>
      </c>
      <c r="AB155" s="289">
        <f t="shared" si="106"/>
        <v>34450</v>
      </c>
      <c r="AC155" s="289">
        <f t="shared" si="122"/>
        <v>37895</v>
      </c>
      <c r="AD155" s="297">
        <v>29340</v>
      </c>
      <c r="AE155" s="297">
        <f t="shared" si="123"/>
        <v>8555</v>
      </c>
      <c r="AF155" s="302">
        <f t="shared" si="124"/>
        <v>1.2915814587593728</v>
      </c>
      <c r="AG155" s="306">
        <v>31200</v>
      </c>
      <c r="AH155" s="297">
        <f t="shared" si="125"/>
        <v>6695</v>
      </c>
      <c r="AI155" s="311">
        <f t="shared" si="126"/>
        <v>1.2145833333333333</v>
      </c>
      <c r="AK155" s="292">
        <v>149</v>
      </c>
      <c r="AL155" s="289">
        <f t="shared" si="107"/>
        <v>34950</v>
      </c>
      <c r="AM155" s="289">
        <f t="shared" si="127"/>
        <v>38445</v>
      </c>
      <c r="AN155" s="297">
        <v>29390</v>
      </c>
      <c r="AO155" s="297">
        <f t="shared" si="128"/>
        <v>9055</v>
      </c>
      <c r="AP155" s="302">
        <f t="shared" si="129"/>
        <v>1.3080979925144607</v>
      </c>
      <c r="AQ155" s="306">
        <v>31250</v>
      </c>
      <c r="AR155" s="297">
        <f t="shared" si="130"/>
        <v>7195</v>
      </c>
      <c r="AS155" s="311">
        <f t="shared" si="131"/>
        <v>1.23024</v>
      </c>
      <c r="AU155" s="292">
        <v>149</v>
      </c>
      <c r="AV155" s="289">
        <f t="shared" si="108"/>
        <v>35450</v>
      </c>
      <c r="AW155" s="289">
        <f t="shared" si="132"/>
        <v>38995</v>
      </c>
      <c r="AX155" s="297">
        <v>29410</v>
      </c>
      <c r="AY155" s="297">
        <f t="shared" si="133"/>
        <v>9585</v>
      </c>
      <c r="AZ155" s="302">
        <f t="shared" si="134"/>
        <v>1.3259095545732744</v>
      </c>
      <c r="BA155" s="306">
        <v>31270</v>
      </c>
      <c r="BB155" s="297">
        <f t="shared" si="135"/>
        <v>7725</v>
      </c>
      <c r="BC155" s="311">
        <f t="shared" si="136"/>
        <v>1.2470418931883593</v>
      </c>
      <c r="BE155" s="292">
        <v>149</v>
      </c>
      <c r="BF155" s="289">
        <f t="shared" si="109"/>
        <v>35950</v>
      </c>
      <c r="BG155" s="289">
        <f t="shared" si="137"/>
        <v>39545</v>
      </c>
      <c r="BH155" s="297">
        <v>29550</v>
      </c>
      <c r="BI155" s="297">
        <f t="shared" si="138"/>
        <v>9995</v>
      </c>
      <c r="BJ155" s="302">
        <f t="shared" si="139"/>
        <v>1.3382402707275804</v>
      </c>
      <c r="BK155" s="306">
        <v>31410</v>
      </c>
      <c r="BL155" s="297">
        <f t="shared" si="140"/>
        <v>8135</v>
      </c>
      <c r="BM155" s="311">
        <f t="shared" si="141"/>
        <v>1.2589939509710284</v>
      </c>
      <c r="BO155" s="292">
        <v>149</v>
      </c>
      <c r="BP155" s="289">
        <f t="shared" si="110"/>
        <v>36950</v>
      </c>
      <c r="BQ155" s="289">
        <f t="shared" si="142"/>
        <v>40645</v>
      </c>
      <c r="BR155" s="297">
        <v>29940</v>
      </c>
      <c r="BS155" s="297">
        <f t="shared" si="143"/>
        <v>10705</v>
      </c>
      <c r="BT155" s="302">
        <f t="shared" si="144"/>
        <v>1.3575484301937208</v>
      </c>
      <c r="BU155" s="306">
        <v>31800</v>
      </c>
      <c r="BV155" s="297">
        <f t="shared" si="145"/>
        <v>8845</v>
      </c>
      <c r="BW155" s="311">
        <f t="shared" si="146"/>
        <v>1.2781446540880503</v>
      </c>
      <c r="BY155" s="292">
        <v>149</v>
      </c>
      <c r="BZ155" s="289">
        <f t="shared" si="111"/>
        <v>37950</v>
      </c>
      <c r="CA155" s="289">
        <f t="shared" si="147"/>
        <v>41745</v>
      </c>
      <c r="CB155" s="297">
        <v>30170</v>
      </c>
      <c r="CC155" s="297">
        <f t="shared" si="148"/>
        <v>11575</v>
      </c>
      <c r="CD155" s="302">
        <f t="shared" si="149"/>
        <v>1.383659264169705</v>
      </c>
      <c r="CE155" s="306">
        <v>32030</v>
      </c>
      <c r="CF155" s="297">
        <f t="shared" si="150"/>
        <v>9715</v>
      </c>
      <c r="CG155" s="311">
        <f t="shared" si="151"/>
        <v>1.3033093974399002</v>
      </c>
    </row>
    <row r="156" spans="5:85">
      <c r="E156" s="289">
        <f>計算票!G157</f>
        <v>35250</v>
      </c>
      <c r="G156" s="292">
        <v>150</v>
      </c>
      <c r="H156" s="289">
        <f t="shared" si="104"/>
        <v>34000</v>
      </c>
      <c r="I156" s="289">
        <f t="shared" si="112"/>
        <v>37400</v>
      </c>
      <c r="J156" s="297">
        <v>27990</v>
      </c>
      <c r="K156" s="297">
        <f t="shared" si="113"/>
        <v>9410</v>
      </c>
      <c r="L156" s="302">
        <f t="shared" si="114"/>
        <v>1.3361914969632012</v>
      </c>
      <c r="M156" s="306">
        <v>29860</v>
      </c>
      <c r="N156" s="297">
        <f t="shared" si="115"/>
        <v>7540</v>
      </c>
      <c r="O156" s="311">
        <f t="shared" si="116"/>
        <v>1.2525117213663763</v>
      </c>
      <c r="Q156" s="292">
        <v>150</v>
      </c>
      <c r="R156" s="289">
        <f t="shared" si="105"/>
        <v>34000</v>
      </c>
      <c r="S156" s="289">
        <f t="shared" si="117"/>
        <v>37400</v>
      </c>
      <c r="T156" s="297">
        <v>28000</v>
      </c>
      <c r="U156" s="297">
        <f t="shared" si="118"/>
        <v>9400</v>
      </c>
      <c r="V156" s="302">
        <f t="shared" si="119"/>
        <v>1.3357142857142856</v>
      </c>
      <c r="W156" s="306">
        <v>29870</v>
      </c>
      <c r="X156" s="297">
        <f t="shared" si="120"/>
        <v>7530</v>
      </c>
      <c r="Y156" s="311">
        <f t="shared" si="121"/>
        <v>1.2520924004017409</v>
      </c>
      <c r="AA156" s="292">
        <v>150</v>
      </c>
      <c r="AB156" s="289">
        <f t="shared" si="106"/>
        <v>34700</v>
      </c>
      <c r="AC156" s="289">
        <f t="shared" si="122"/>
        <v>38170</v>
      </c>
      <c r="AD156" s="297">
        <v>29550</v>
      </c>
      <c r="AE156" s="297">
        <f t="shared" si="123"/>
        <v>8620</v>
      </c>
      <c r="AF156" s="302">
        <f t="shared" si="124"/>
        <v>1.2917089678510998</v>
      </c>
      <c r="AG156" s="306">
        <v>31420</v>
      </c>
      <c r="AH156" s="297">
        <f t="shared" si="125"/>
        <v>6750</v>
      </c>
      <c r="AI156" s="311">
        <f t="shared" si="126"/>
        <v>1.2148313176320815</v>
      </c>
      <c r="AK156" s="292">
        <v>150</v>
      </c>
      <c r="AL156" s="289">
        <f t="shared" si="107"/>
        <v>35200</v>
      </c>
      <c r="AM156" s="289">
        <f t="shared" si="127"/>
        <v>38720</v>
      </c>
      <c r="AN156" s="297">
        <v>29600</v>
      </c>
      <c r="AO156" s="297">
        <f t="shared" si="128"/>
        <v>9120</v>
      </c>
      <c r="AP156" s="302">
        <f t="shared" si="129"/>
        <v>1.3081081081081081</v>
      </c>
      <c r="AQ156" s="306">
        <v>31470</v>
      </c>
      <c r="AR156" s="297">
        <f t="shared" si="130"/>
        <v>7250</v>
      </c>
      <c r="AS156" s="311">
        <f t="shared" si="131"/>
        <v>1.2303781379091199</v>
      </c>
      <c r="AU156" s="292">
        <v>150</v>
      </c>
      <c r="AV156" s="289">
        <f t="shared" si="108"/>
        <v>35700</v>
      </c>
      <c r="AW156" s="289">
        <f t="shared" si="132"/>
        <v>39270</v>
      </c>
      <c r="AX156" s="297">
        <v>29620</v>
      </c>
      <c r="AY156" s="297">
        <f t="shared" si="133"/>
        <v>9650</v>
      </c>
      <c r="AZ156" s="302">
        <f t="shared" si="134"/>
        <v>1.3257933828494262</v>
      </c>
      <c r="BA156" s="306">
        <v>31490</v>
      </c>
      <c r="BB156" s="297">
        <f t="shared" si="135"/>
        <v>7780</v>
      </c>
      <c r="BC156" s="311">
        <f t="shared" si="136"/>
        <v>1.2470625595427121</v>
      </c>
      <c r="BE156" s="292">
        <v>150</v>
      </c>
      <c r="BF156" s="289">
        <f t="shared" si="109"/>
        <v>36200</v>
      </c>
      <c r="BG156" s="289">
        <f t="shared" si="137"/>
        <v>39820</v>
      </c>
      <c r="BH156" s="297">
        <v>29760</v>
      </c>
      <c r="BI156" s="297">
        <f t="shared" si="138"/>
        <v>10060</v>
      </c>
      <c r="BJ156" s="302">
        <f t="shared" si="139"/>
        <v>1.3380376344086022</v>
      </c>
      <c r="BK156" s="306">
        <v>31630</v>
      </c>
      <c r="BL156" s="297">
        <f t="shared" si="140"/>
        <v>8190</v>
      </c>
      <c r="BM156" s="311">
        <f t="shared" si="141"/>
        <v>1.258931394245969</v>
      </c>
      <c r="BO156" s="292">
        <v>150</v>
      </c>
      <c r="BP156" s="289">
        <f t="shared" si="110"/>
        <v>37200</v>
      </c>
      <c r="BQ156" s="289">
        <f t="shared" si="142"/>
        <v>40920</v>
      </c>
      <c r="BR156" s="297">
        <v>30150</v>
      </c>
      <c r="BS156" s="297">
        <f t="shared" si="143"/>
        <v>10770</v>
      </c>
      <c r="BT156" s="302">
        <f t="shared" si="144"/>
        <v>1.3572139303482587</v>
      </c>
      <c r="BU156" s="306">
        <v>32020</v>
      </c>
      <c r="BV156" s="297">
        <f t="shared" si="145"/>
        <v>8900</v>
      </c>
      <c r="BW156" s="311">
        <f t="shared" si="146"/>
        <v>1.2779512804497188</v>
      </c>
      <c r="BY156" s="292">
        <v>150</v>
      </c>
      <c r="BZ156" s="289">
        <f t="shared" si="111"/>
        <v>38200</v>
      </c>
      <c r="CA156" s="289">
        <f t="shared" si="147"/>
        <v>42020</v>
      </c>
      <c r="CB156" s="297">
        <v>30380</v>
      </c>
      <c r="CC156" s="297">
        <f t="shared" si="148"/>
        <v>11640</v>
      </c>
      <c r="CD156" s="302">
        <f t="shared" si="149"/>
        <v>1.3831468071099406</v>
      </c>
      <c r="CE156" s="306">
        <v>32250</v>
      </c>
      <c r="CF156" s="297">
        <f t="shared" si="150"/>
        <v>9770</v>
      </c>
      <c r="CG156" s="311">
        <f t="shared" si="151"/>
        <v>1.3029457364341086</v>
      </c>
    </row>
    <row r="157" spans="5:85">
      <c r="E157" s="289">
        <f>計算票!G158</f>
        <v>35510</v>
      </c>
      <c r="G157" s="292">
        <v>151</v>
      </c>
      <c r="H157" s="289">
        <f t="shared" si="104"/>
        <v>34250</v>
      </c>
      <c r="I157" s="289">
        <f t="shared" si="112"/>
        <v>37675</v>
      </c>
      <c r="J157" s="297">
        <v>28190</v>
      </c>
      <c r="K157" s="297">
        <f t="shared" si="113"/>
        <v>9485</v>
      </c>
      <c r="L157" s="302">
        <f t="shared" si="114"/>
        <v>1.3364668322100035</v>
      </c>
      <c r="M157" s="306">
        <v>30070</v>
      </c>
      <c r="N157" s="297">
        <f t="shared" si="115"/>
        <v>7605</v>
      </c>
      <c r="O157" s="311">
        <f t="shared" si="116"/>
        <v>1.2529098769537745</v>
      </c>
      <c r="Q157" s="292">
        <v>151</v>
      </c>
      <c r="R157" s="289">
        <f t="shared" si="105"/>
        <v>34250</v>
      </c>
      <c r="S157" s="289">
        <f t="shared" si="117"/>
        <v>37675</v>
      </c>
      <c r="T157" s="297">
        <v>28200</v>
      </c>
      <c r="U157" s="297">
        <f t="shared" si="118"/>
        <v>9475</v>
      </c>
      <c r="V157" s="302">
        <f t="shared" si="119"/>
        <v>1.3359929078014185</v>
      </c>
      <c r="W157" s="306">
        <v>30080</v>
      </c>
      <c r="X157" s="297">
        <f t="shared" si="120"/>
        <v>7595</v>
      </c>
      <c r="Y157" s="311">
        <f t="shared" si="121"/>
        <v>1.2524933510638299</v>
      </c>
      <c r="AA157" s="292">
        <v>151</v>
      </c>
      <c r="AB157" s="289">
        <f t="shared" si="106"/>
        <v>34950</v>
      </c>
      <c r="AC157" s="289">
        <f t="shared" si="122"/>
        <v>38445</v>
      </c>
      <c r="AD157" s="297">
        <v>29760</v>
      </c>
      <c r="AE157" s="297">
        <f t="shared" si="123"/>
        <v>8685</v>
      </c>
      <c r="AF157" s="302">
        <f t="shared" si="124"/>
        <v>1.2918346774193548</v>
      </c>
      <c r="AG157" s="306">
        <v>31640</v>
      </c>
      <c r="AH157" s="297">
        <f t="shared" si="125"/>
        <v>6805</v>
      </c>
      <c r="AI157" s="311">
        <f t="shared" si="126"/>
        <v>1.2150758533501895</v>
      </c>
      <c r="AK157" s="292">
        <v>151</v>
      </c>
      <c r="AL157" s="289">
        <f t="shared" si="107"/>
        <v>35450</v>
      </c>
      <c r="AM157" s="289">
        <f t="shared" si="127"/>
        <v>38995</v>
      </c>
      <c r="AN157" s="297">
        <v>29810</v>
      </c>
      <c r="AO157" s="297">
        <f t="shared" si="128"/>
        <v>9185</v>
      </c>
      <c r="AP157" s="302">
        <f t="shared" si="129"/>
        <v>1.3081180811808117</v>
      </c>
      <c r="AQ157" s="306">
        <v>31690</v>
      </c>
      <c r="AR157" s="297">
        <f t="shared" si="130"/>
        <v>7305</v>
      </c>
      <c r="AS157" s="311">
        <f t="shared" si="131"/>
        <v>1.2305143578415905</v>
      </c>
      <c r="AU157" s="292">
        <v>151</v>
      </c>
      <c r="AV157" s="289">
        <f t="shared" si="108"/>
        <v>35950</v>
      </c>
      <c r="AW157" s="289">
        <f t="shared" si="132"/>
        <v>39545</v>
      </c>
      <c r="AX157" s="297">
        <v>29830</v>
      </c>
      <c r="AY157" s="297">
        <f t="shared" si="133"/>
        <v>9715</v>
      </c>
      <c r="AZ157" s="302">
        <f t="shared" si="134"/>
        <v>1.325678846798525</v>
      </c>
      <c r="BA157" s="306">
        <v>31710</v>
      </c>
      <c r="BB157" s="297">
        <f t="shared" si="135"/>
        <v>7835</v>
      </c>
      <c r="BC157" s="311">
        <f t="shared" si="136"/>
        <v>1.2470829391359193</v>
      </c>
      <c r="BE157" s="292">
        <v>151</v>
      </c>
      <c r="BF157" s="289">
        <f t="shared" si="109"/>
        <v>36450</v>
      </c>
      <c r="BG157" s="289">
        <f t="shared" si="137"/>
        <v>40095</v>
      </c>
      <c r="BH157" s="297">
        <v>29970</v>
      </c>
      <c r="BI157" s="297">
        <f t="shared" si="138"/>
        <v>10125</v>
      </c>
      <c r="BJ157" s="302">
        <f t="shared" si="139"/>
        <v>1.3378378378378379</v>
      </c>
      <c r="BK157" s="306">
        <v>31850</v>
      </c>
      <c r="BL157" s="297">
        <f t="shared" si="140"/>
        <v>8245</v>
      </c>
      <c r="BM157" s="311">
        <f t="shared" si="141"/>
        <v>1.2588697017268446</v>
      </c>
      <c r="BO157" s="292">
        <v>151</v>
      </c>
      <c r="BP157" s="289">
        <f t="shared" si="110"/>
        <v>37450</v>
      </c>
      <c r="BQ157" s="289">
        <f t="shared" si="142"/>
        <v>41195</v>
      </c>
      <c r="BR157" s="297">
        <v>30360</v>
      </c>
      <c r="BS157" s="297">
        <f t="shared" si="143"/>
        <v>10835</v>
      </c>
      <c r="BT157" s="302">
        <f t="shared" si="144"/>
        <v>1.3568840579710144</v>
      </c>
      <c r="BU157" s="306">
        <v>32240</v>
      </c>
      <c r="BV157" s="297">
        <f t="shared" si="145"/>
        <v>8955</v>
      </c>
      <c r="BW157" s="311">
        <f t="shared" si="146"/>
        <v>1.2777605459057071</v>
      </c>
      <c r="BY157" s="292">
        <v>151</v>
      </c>
      <c r="BZ157" s="289">
        <f t="shared" si="111"/>
        <v>38450</v>
      </c>
      <c r="CA157" s="289">
        <f t="shared" si="147"/>
        <v>42295</v>
      </c>
      <c r="CB157" s="297">
        <v>30590</v>
      </c>
      <c r="CC157" s="297">
        <f t="shared" si="148"/>
        <v>11705</v>
      </c>
      <c r="CD157" s="302">
        <f t="shared" si="149"/>
        <v>1.3826413860738804</v>
      </c>
      <c r="CE157" s="306">
        <v>32470</v>
      </c>
      <c r="CF157" s="297">
        <f t="shared" si="150"/>
        <v>9825</v>
      </c>
      <c r="CG157" s="311">
        <f t="shared" si="151"/>
        <v>1.3025870033877425</v>
      </c>
    </row>
    <row r="158" spans="5:85">
      <c r="E158" s="289">
        <f>計算票!G159</f>
        <v>35780</v>
      </c>
      <c r="G158" s="292">
        <v>152</v>
      </c>
      <c r="H158" s="289">
        <f t="shared" si="104"/>
        <v>34500</v>
      </c>
      <c r="I158" s="289">
        <f t="shared" si="112"/>
        <v>37950</v>
      </c>
      <c r="J158" s="297">
        <v>28390</v>
      </c>
      <c r="K158" s="297">
        <f t="shared" si="113"/>
        <v>9560</v>
      </c>
      <c r="L158" s="302">
        <f t="shared" si="114"/>
        <v>1.336738288129623</v>
      </c>
      <c r="M158" s="306">
        <v>30280</v>
      </c>
      <c r="N158" s="297">
        <f t="shared" si="115"/>
        <v>7670</v>
      </c>
      <c r="O158" s="311">
        <f t="shared" si="116"/>
        <v>1.2533025099075297</v>
      </c>
      <c r="Q158" s="292">
        <v>152</v>
      </c>
      <c r="R158" s="289">
        <f t="shared" si="105"/>
        <v>34500</v>
      </c>
      <c r="S158" s="289">
        <f t="shared" si="117"/>
        <v>37950</v>
      </c>
      <c r="T158" s="297">
        <v>28400</v>
      </c>
      <c r="U158" s="297">
        <f t="shared" si="118"/>
        <v>9550</v>
      </c>
      <c r="V158" s="302">
        <f t="shared" si="119"/>
        <v>1.3362676056338028</v>
      </c>
      <c r="W158" s="306">
        <v>30290</v>
      </c>
      <c r="X158" s="297">
        <f t="shared" si="120"/>
        <v>7660</v>
      </c>
      <c r="Y158" s="311">
        <f t="shared" si="121"/>
        <v>1.2528887421591284</v>
      </c>
      <c r="AA158" s="292">
        <v>152</v>
      </c>
      <c r="AB158" s="289">
        <f t="shared" si="106"/>
        <v>35200</v>
      </c>
      <c r="AC158" s="289">
        <f t="shared" si="122"/>
        <v>38720</v>
      </c>
      <c r="AD158" s="297">
        <v>29970</v>
      </c>
      <c r="AE158" s="297">
        <f t="shared" si="123"/>
        <v>8750</v>
      </c>
      <c r="AF158" s="302">
        <f t="shared" si="124"/>
        <v>1.2919586252919586</v>
      </c>
      <c r="AG158" s="306">
        <v>31860</v>
      </c>
      <c r="AH158" s="297">
        <f t="shared" si="125"/>
        <v>6860</v>
      </c>
      <c r="AI158" s="311">
        <f t="shared" si="126"/>
        <v>1.2153170119271814</v>
      </c>
      <c r="AK158" s="292">
        <v>152</v>
      </c>
      <c r="AL158" s="289">
        <f t="shared" si="107"/>
        <v>35700</v>
      </c>
      <c r="AM158" s="289">
        <f t="shared" si="127"/>
        <v>39270</v>
      </c>
      <c r="AN158" s="297">
        <v>30010</v>
      </c>
      <c r="AO158" s="297">
        <f t="shared" si="128"/>
        <v>9260</v>
      </c>
      <c r="AP158" s="302">
        <f t="shared" si="129"/>
        <v>1.3085638120626457</v>
      </c>
      <c r="AQ158" s="306">
        <v>31910</v>
      </c>
      <c r="AR158" s="297">
        <f t="shared" si="130"/>
        <v>7360</v>
      </c>
      <c r="AS158" s="311">
        <f t="shared" si="131"/>
        <v>1.2306486994672516</v>
      </c>
      <c r="AU158" s="292">
        <v>152</v>
      </c>
      <c r="AV158" s="289">
        <f t="shared" si="108"/>
        <v>36200</v>
      </c>
      <c r="AW158" s="289">
        <f t="shared" si="132"/>
        <v>39820</v>
      </c>
      <c r="AX158" s="297">
        <v>30040</v>
      </c>
      <c r="AY158" s="297">
        <f t="shared" si="133"/>
        <v>9780</v>
      </c>
      <c r="AZ158" s="302">
        <f t="shared" si="134"/>
        <v>1.325565912117177</v>
      </c>
      <c r="BA158" s="306">
        <v>31930</v>
      </c>
      <c r="BB158" s="297">
        <f t="shared" si="135"/>
        <v>7890</v>
      </c>
      <c r="BC158" s="311">
        <f t="shared" si="136"/>
        <v>1.2471030378953962</v>
      </c>
      <c r="BE158" s="292">
        <v>152</v>
      </c>
      <c r="BF158" s="289">
        <f t="shared" si="109"/>
        <v>36700</v>
      </c>
      <c r="BG158" s="289">
        <f t="shared" si="137"/>
        <v>40370</v>
      </c>
      <c r="BH158" s="297">
        <v>30180</v>
      </c>
      <c r="BI158" s="297">
        <f t="shared" si="138"/>
        <v>10190</v>
      </c>
      <c r="BJ158" s="302">
        <f t="shared" si="139"/>
        <v>1.3376408217362492</v>
      </c>
      <c r="BK158" s="306">
        <v>32070</v>
      </c>
      <c r="BL158" s="297">
        <f t="shared" si="140"/>
        <v>8300</v>
      </c>
      <c r="BM158" s="311">
        <f t="shared" si="141"/>
        <v>1.258808855628313</v>
      </c>
      <c r="BO158" s="292">
        <v>152</v>
      </c>
      <c r="BP158" s="289">
        <f t="shared" si="110"/>
        <v>37700</v>
      </c>
      <c r="BQ158" s="289">
        <f t="shared" si="142"/>
        <v>41470</v>
      </c>
      <c r="BR158" s="297">
        <v>30560</v>
      </c>
      <c r="BS158" s="297">
        <f t="shared" si="143"/>
        <v>10910</v>
      </c>
      <c r="BT158" s="302">
        <f t="shared" si="144"/>
        <v>1.357002617801047</v>
      </c>
      <c r="BU158" s="306">
        <v>32460</v>
      </c>
      <c r="BV158" s="297">
        <f t="shared" si="145"/>
        <v>9010</v>
      </c>
      <c r="BW158" s="311">
        <f t="shared" si="146"/>
        <v>1.2775723967960566</v>
      </c>
      <c r="BY158" s="292">
        <v>152</v>
      </c>
      <c r="BZ158" s="289">
        <f t="shared" si="111"/>
        <v>38700</v>
      </c>
      <c r="CA158" s="289">
        <f t="shared" si="147"/>
        <v>42570</v>
      </c>
      <c r="CB158" s="297">
        <v>30800</v>
      </c>
      <c r="CC158" s="297">
        <f t="shared" si="148"/>
        <v>11770</v>
      </c>
      <c r="CD158" s="302">
        <f t="shared" si="149"/>
        <v>1.3821428571428571</v>
      </c>
      <c r="CE158" s="306">
        <v>32690</v>
      </c>
      <c r="CF158" s="297">
        <f t="shared" si="150"/>
        <v>9880</v>
      </c>
      <c r="CG158" s="311">
        <f t="shared" si="151"/>
        <v>1.3022330988069746</v>
      </c>
    </row>
    <row r="159" spans="5:85">
      <c r="E159" s="289">
        <f>計算票!G160</f>
        <v>36040</v>
      </c>
      <c r="G159" s="292">
        <v>153</v>
      </c>
      <c r="H159" s="289">
        <f t="shared" si="104"/>
        <v>34750</v>
      </c>
      <c r="I159" s="289">
        <f t="shared" si="112"/>
        <v>38225</v>
      </c>
      <c r="J159" s="297">
        <v>28580</v>
      </c>
      <c r="K159" s="297">
        <f t="shared" si="113"/>
        <v>9645</v>
      </c>
      <c r="L159" s="302">
        <f t="shared" si="114"/>
        <v>1.3374737578726381</v>
      </c>
      <c r="M159" s="306">
        <v>30490</v>
      </c>
      <c r="N159" s="297">
        <f t="shared" si="115"/>
        <v>7735</v>
      </c>
      <c r="O159" s="311">
        <f t="shared" si="116"/>
        <v>1.2536897343391276</v>
      </c>
      <c r="Q159" s="292">
        <v>153</v>
      </c>
      <c r="R159" s="289">
        <f t="shared" si="105"/>
        <v>34750</v>
      </c>
      <c r="S159" s="289">
        <f t="shared" si="117"/>
        <v>38225</v>
      </c>
      <c r="T159" s="297">
        <v>28600</v>
      </c>
      <c r="U159" s="297">
        <f t="shared" si="118"/>
        <v>9625</v>
      </c>
      <c r="V159" s="302">
        <f t="shared" si="119"/>
        <v>1.3365384615384615</v>
      </c>
      <c r="W159" s="306">
        <v>30500</v>
      </c>
      <c r="X159" s="297">
        <f t="shared" si="120"/>
        <v>7725</v>
      </c>
      <c r="Y159" s="311">
        <f t="shared" si="121"/>
        <v>1.2532786885245901</v>
      </c>
      <c r="AA159" s="292">
        <v>153</v>
      </c>
      <c r="AB159" s="289">
        <f t="shared" si="106"/>
        <v>35450</v>
      </c>
      <c r="AC159" s="289">
        <f t="shared" si="122"/>
        <v>38995</v>
      </c>
      <c r="AD159" s="297">
        <v>30180</v>
      </c>
      <c r="AE159" s="297">
        <f t="shared" si="123"/>
        <v>8815</v>
      </c>
      <c r="AF159" s="302">
        <f t="shared" si="124"/>
        <v>1.2920808482438702</v>
      </c>
      <c r="AG159" s="306">
        <v>32080</v>
      </c>
      <c r="AH159" s="297">
        <f t="shared" si="125"/>
        <v>6915</v>
      </c>
      <c r="AI159" s="311">
        <f t="shared" si="126"/>
        <v>1.2155548628428927</v>
      </c>
      <c r="AK159" s="292">
        <v>153</v>
      </c>
      <c r="AL159" s="289">
        <f t="shared" si="107"/>
        <v>35950</v>
      </c>
      <c r="AM159" s="289">
        <f t="shared" si="127"/>
        <v>39545</v>
      </c>
      <c r="AN159" s="297">
        <v>30220</v>
      </c>
      <c r="AO159" s="297">
        <f t="shared" si="128"/>
        <v>9325</v>
      </c>
      <c r="AP159" s="302">
        <f t="shared" si="129"/>
        <v>1.308570483123759</v>
      </c>
      <c r="AQ159" s="306">
        <v>32130</v>
      </c>
      <c r="AR159" s="297">
        <f t="shared" si="130"/>
        <v>7415</v>
      </c>
      <c r="AS159" s="311">
        <f t="shared" si="131"/>
        <v>1.2307812013694366</v>
      </c>
      <c r="AU159" s="292">
        <v>153</v>
      </c>
      <c r="AV159" s="289">
        <f t="shared" si="108"/>
        <v>36450</v>
      </c>
      <c r="AW159" s="289">
        <f t="shared" si="132"/>
        <v>40095</v>
      </c>
      <c r="AX159" s="297">
        <v>30250</v>
      </c>
      <c r="AY159" s="297">
        <f t="shared" si="133"/>
        <v>9845</v>
      </c>
      <c r="AZ159" s="302">
        <f t="shared" si="134"/>
        <v>1.3254545454545454</v>
      </c>
      <c r="BA159" s="306">
        <v>32150</v>
      </c>
      <c r="BB159" s="297">
        <f t="shared" si="135"/>
        <v>7945</v>
      </c>
      <c r="BC159" s="311">
        <f t="shared" si="136"/>
        <v>1.2471228615863141</v>
      </c>
      <c r="BE159" s="292">
        <v>153</v>
      </c>
      <c r="BF159" s="289">
        <f t="shared" si="109"/>
        <v>36950</v>
      </c>
      <c r="BG159" s="289">
        <f t="shared" si="137"/>
        <v>40645</v>
      </c>
      <c r="BH159" s="297">
        <v>30390</v>
      </c>
      <c r="BI159" s="297">
        <f t="shared" si="138"/>
        <v>10255</v>
      </c>
      <c r="BJ159" s="302">
        <f t="shared" si="139"/>
        <v>1.3374465284633104</v>
      </c>
      <c r="BK159" s="306">
        <v>32290</v>
      </c>
      <c r="BL159" s="297">
        <f t="shared" si="140"/>
        <v>8355</v>
      </c>
      <c r="BM159" s="311">
        <f t="shared" si="141"/>
        <v>1.2587488386497367</v>
      </c>
      <c r="BO159" s="292">
        <v>153</v>
      </c>
      <c r="BP159" s="289">
        <f t="shared" si="110"/>
        <v>37950</v>
      </c>
      <c r="BQ159" s="289">
        <f t="shared" si="142"/>
        <v>41745</v>
      </c>
      <c r="BR159" s="297">
        <v>30770</v>
      </c>
      <c r="BS159" s="297">
        <f t="shared" si="143"/>
        <v>10975</v>
      </c>
      <c r="BT159" s="302">
        <f t="shared" si="144"/>
        <v>1.3566785830354242</v>
      </c>
      <c r="BU159" s="306">
        <v>32680</v>
      </c>
      <c r="BV159" s="297">
        <f t="shared" si="145"/>
        <v>9065</v>
      </c>
      <c r="BW159" s="311">
        <f t="shared" si="146"/>
        <v>1.2773867809057529</v>
      </c>
      <c r="BY159" s="292">
        <v>153</v>
      </c>
      <c r="BZ159" s="289">
        <f t="shared" si="111"/>
        <v>38950</v>
      </c>
      <c r="CA159" s="289">
        <f t="shared" si="147"/>
        <v>42845</v>
      </c>
      <c r="CB159" s="297">
        <v>31000</v>
      </c>
      <c r="CC159" s="297">
        <f t="shared" si="148"/>
        <v>11845</v>
      </c>
      <c r="CD159" s="302">
        <f t="shared" si="149"/>
        <v>1.3820967741935484</v>
      </c>
      <c r="CE159" s="306">
        <v>32910</v>
      </c>
      <c r="CF159" s="297">
        <f t="shared" si="150"/>
        <v>9935</v>
      </c>
      <c r="CG159" s="311">
        <f t="shared" si="151"/>
        <v>1.3018839258584016</v>
      </c>
    </row>
    <row r="160" spans="5:85">
      <c r="E160" s="289">
        <f>計算票!G161</f>
        <v>36310</v>
      </c>
      <c r="G160" s="292">
        <v>154</v>
      </c>
      <c r="H160" s="289">
        <f t="shared" si="104"/>
        <v>35000</v>
      </c>
      <c r="I160" s="289">
        <f t="shared" si="112"/>
        <v>38500</v>
      </c>
      <c r="J160" s="297">
        <v>28780</v>
      </c>
      <c r="K160" s="297">
        <f t="shared" si="113"/>
        <v>9720</v>
      </c>
      <c r="L160" s="302">
        <f t="shared" si="114"/>
        <v>1.3377345378735233</v>
      </c>
      <c r="M160" s="306">
        <v>30700</v>
      </c>
      <c r="N160" s="297">
        <f t="shared" si="115"/>
        <v>7800</v>
      </c>
      <c r="O160" s="311">
        <f t="shared" si="116"/>
        <v>1.2540716612377849</v>
      </c>
      <c r="Q160" s="292">
        <v>154</v>
      </c>
      <c r="R160" s="289">
        <f t="shared" si="105"/>
        <v>35000</v>
      </c>
      <c r="S160" s="289">
        <f t="shared" si="117"/>
        <v>38500</v>
      </c>
      <c r="T160" s="297">
        <v>28790</v>
      </c>
      <c r="U160" s="297">
        <f t="shared" si="118"/>
        <v>9710</v>
      </c>
      <c r="V160" s="302">
        <f t="shared" si="119"/>
        <v>1.337269885376867</v>
      </c>
      <c r="W160" s="306">
        <v>30710</v>
      </c>
      <c r="X160" s="297">
        <f t="shared" si="120"/>
        <v>7790</v>
      </c>
      <c r="Y160" s="311">
        <f t="shared" si="121"/>
        <v>1.253663301856073</v>
      </c>
      <c r="AA160" s="292">
        <v>154</v>
      </c>
      <c r="AB160" s="289">
        <f t="shared" si="106"/>
        <v>35700</v>
      </c>
      <c r="AC160" s="289">
        <f t="shared" si="122"/>
        <v>39270</v>
      </c>
      <c r="AD160" s="297">
        <v>30390</v>
      </c>
      <c r="AE160" s="297">
        <f t="shared" si="123"/>
        <v>8880</v>
      </c>
      <c r="AF160" s="302">
        <f t="shared" si="124"/>
        <v>1.2922013820335636</v>
      </c>
      <c r="AG160" s="306">
        <v>32300</v>
      </c>
      <c r="AH160" s="297">
        <f t="shared" si="125"/>
        <v>6970</v>
      </c>
      <c r="AI160" s="311">
        <f t="shared" si="126"/>
        <v>1.2157894736842105</v>
      </c>
      <c r="AK160" s="292">
        <v>154</v>
      </c>
      <c r="AL160" s="289">
        <f t="shared" si="107"/>
        <v>36200</v>
      </c>
      <c r="AM160" s="289">
        <f t="shared" si="127"/>
        <v>39820</v>
      </c>
      <c r="AN160" s="297">
        <v>30430</v>
      </c>
      <c r="AO160" s="297">
        <f t="shared" si="128"/>
        <v>9390</v>
      </c>
      <c r="AP160" s="302">
        <f t="shared" si="129"/>
        <v>1.3085770621097601</v>
      </c>
      <c r="AQ160" s="306">
        <v>32350</v>
      </c>
      <c r="AR160" s="297">
        <f t="shared" si="130"/>
        <v>7470</v>
      </c>
      <c r="AS160" s="311">
        <f t="shared" si="131"/>
        <v>1.2309119010819165</v>
      </c>
      <c r="AU160" s="292">
        <v>154</v>
      </c>
      <c r="AV160" s="289">
        <f t="shared" si="108"/>
        <v>36700</v>
      </c>
      <c r="AW160" s="289">
        <f t="shared" si="132"/>
        <v>40370</v>
      </c>
      <c r="AX160" s="297">
        <v>30450</v>
      </c>
      <c r="AY160" s="297">
        <f t="shared" si="133"/>
        <v>9920</v>
      </c>
      <c r="AZ160" s="302">
        <f t="shared" si="134"/>
        <v>1.3257799671592776</v>
      </c>
      <c r="BA160" s="306">
        <v>32370</v>
      </c>
      <c r="BB160" s="297">
        <f t="shared" si="135"/>
        <v>8000</v>
      </c>
      <c r="BC160" s="311">
        <f t="shared" si="136"/>
        <v>1.2471424158171147</v>
      </c>
      <c r="BE160" s="292">
        <v>154</v>
      </c>
      <c r="BF160" s="289">
        <f t="shared" si="109"/>
        <v>37200</v>
      </c>
      <c r="BG160" s="289">
        <f t="shared" si="137"/>
        <v>40920</v>
      </c>
      <c r="BH160" s="297">
        <v>30600</v>
      </c>
      <c r="BI160" s="297">
        <f t="shared" si="138"/>
        <v>10320</v>
      </c>
      <c r="BJ160" s="302">
        <f t="shared" si="139"/>
        <v>1.3372549019607842</v>
      </c>
      <c r="BK160" s="306">
        <v>32510</v>
      </c>
      <c r="BL160" s="297">
        <f t="shared" si="140"/>
        <v>8410</v>
      </c>
      <c r="BM160" s="311">
        <f t="shared" si="141"/>
        <v>1.2586896339587819</v>
      </c>
      <c r="BO160" s="292">
        <v>154</v>
      </c>
      <c r="BP160" s="289">
        <f t="shared" si="110"/>
        <v>38200</v>
      </c>
      <c r="BQ160" s="289">
        <f t="shared" si="142"/>
        <v>42020</v>
      </c>
      <c r="BR160" s="297">
        <v>30980</v>
      </c>
      <c r="BS160" s="297">
        <f t="shared" si="143"/>
        <v>11040</v>
      </c>
      <c r="BT160" s="302">
        <f t="shared" si="144"/>
        <v>1.3563589412524208</v>
      </c>
      <c r="BU160" s="306">
        <v>32900</v>
      </c>
      <c r="BV160" s="297">
        <f t="shared" si="145"/>
        <v>9120</v>
      </c>
      <c r="BW160" s="311">
        <f t="shared" si="146"/>
        <v>1.2772036474164135</v>
      </c>
      <c r="BY160" s="292">
        <v>154</v>
      </c>
      <c r="BZ160" s="289">
        <f t="shared" si="111"/>
        <v>39200</v>
      </c>
      <c r="CA160" s="289">
        <f t="shared" si="147"/>
        <v>43120</v>
      </c>
      <c r="CB160" s="297">
        <v>31210</v>
      </c>
      <c r="CC160" s="297">
        <f t="shared" si="148"/>
        <v>11910</v>
      </c>
      <c r="CD160" s="302">
        <f t="shared" si="149"/>
        <v>1.381608458827299</v>
      </c>
      <c r="CE160" s="306">
        <v>33130</v>
      </c>
      <c r="CF160" s="297">
        <f t="shared" si="150"/>
        <v>9990</v>
      </c>
      <c r="CG160" s="311">
        <f t="shared" si="151"/>
        <v>1.3015393902807124</v>
      </c>
    </row>
    <row r="161" spans="5:85">
      <c r="E161" s="289">
        <f>計算票!G162</f>
        <v>36570</v>
      </c>
      <c r="G161" s="292">
        <v>155</v>
      </c>
      <c r="H161" s="289">
        <f t="shared" si="104"/>
        <v>35250</v>
      </c>
      <c r="I161" s="289">
        <f t="shared" si="112"/>
        <v>38775</v>
      </c>
      <c r="J161" s="297">
        <v>28980</v>
      </c>
      <c r="K161" s="297">
        <f t="shared" si="113"/>
        <v>9795</v>
      </c>
      <c r="L161" s="302">
        <f t="shared" si="114"/>
        <v>1.3379917184265011</v>
      </c>
      <c r="M161" s="306">
        <v>30910</v>
      </c>
      <c r="N161" s="297">
        <f t="shared" si="115"/>
        <v>7865</v>
      </c>
      <c r="O161" s="311">
        <f t="shared" si="116"/>
        <v>1.2544483985765125</v>
      </c>
      <c r="Q161" s="292">
        <v>155</v>
      </c>
      <c r="R161" s="289">
        <f t="shared" si="105"/>
        <v>35250</v>
      </c>
      <c r="S161" s="289">
        <f t="shared" si="117"/>
        <v>38775</v>
      </c>
      <c r="T161" s="297">
        <v>28990</v>
      </c>
      <c r="U161" s="297">
        <f t="shared" si="118"/>
        <v>9785</v>
      </c>
      <c r="V161" s="302">
        <f t="shared" si="119"/>
        <v>1.3375301828216626</v>
      </c>
      <c r="W161" s="306">
        <v>30920</v>
      </c>
      <c r="X161" s="297">
        <f t="shared" si="120"/>
        <v>7855</v>
      </c>
      <c r="Y161" s="311">
        <f t="shared" si="121"/>
        <v>1.2540426908150064</v>
      </c>
      <c r="AA161" s="292">
        <v>155</v>
      </c>
      <c r="AB161" s="289">
        <f t="shared" si="106"/>
        <v>35950</v>
      </c>
      <c r="AC161" s="289">
        <f t="shared" si="122"/>
        <v>39545</v>
      </c>
      <c r="AD161" s="297">
        <v>30600</v>
      </c>
      <c r="AE161" s="297">
        <f t="shared" si="123"/>
        <v>8945</v>
      </c>
      <c r="AF161" s="302">
        <f t="shared" si="124"/>
        <v>1.2923202614379086</v>
      </c>
      <c r="AG161" s="306">
        <v>32520</v>
      </c>
      <c r="AH161" s="297">
        <f t="shared" si="125"/>
        <v>7025</v>
      </c>
      <c r="AI161" s="311">
        <f t="shared" si="126"/>
        <v>1.2160209102091022</v>
      </c>
      <c r="AK161" s="292">
        <v>155</v>
      </c>
      <c r="AL161" s="289">
        <f t="shared" si="107"/>
        <v>36450</v>
      </c>
      <c r="AM161" s="289">
        <f t="shared" si="127"/>
        <v>40095</v>
      </c>
      <c r="AN161" s="297">
        <v>30640</v>
      </c>
      <c r="AO161" s="297">
        <f t="shared" si="128"/>
        <v>9455</v>
      </c>
      <c r="AP161" s="302">
        <f t="shared" si="129"/>
        <v>1.3085835509138382</v>
      </c>
      <c r="AQ161" s="306">
        <v>32570</v>
      </c>
      <c r="AR161" s="297">
        <f t="shared" si="130"/>
        <v>7525</v>
      </c>
      <c r="AS161" s="311">
        <f t="shared" si="131"/>
        <v>1.2310408351243476</v>
      </c>
      <c r="AU161" s="292">
        <v>155</v>
      </c>
      <c r="AV161" s="289">
        <f t="shared" si="108"/>
        <v>36950</v>
      </c>
      <c r="AW161" s="289">
        <f t="shared" si="132"/>
        <v>40645</v>
      </c>
      <c r="AX161" s="297">
        <v>30660</v>
      </c>
      <c r="AY161" s="297">
        <f t="shared" si="133"/>
        <v>9985</v>
      </c>
      <c r="AZ161" s="302">
        <f t="shared" si="134"/>
        <v>1.3256686236138291</v>
      </c>
      <c r="BA161" s="306">
        <v>32590</v>
      </c>
      <c r="BB161" s="297">
        <f t="shared" si="135"/>
        <v>8055</v>
      </c>
      <c r="BC161" s="311">
        <f t="shared" si="136"/>
        <v>1.247161706044799</v>
      </c>
      <c r="BE161" s="292">
        <v>155</v>
      </c>
      <c r="BF161" s="289">
        <f t="shared" si="109"/>
        <v>37450</v>
      </c>
      <c r="BG161" s="289">
        <f t="shared" si="137"/>
        <v>41195</v>
      </c>
      <c r="BH161" s="297">
        <v>30810</v>
      </c>
      <c r="BI161" s="297">
        <f t="shared" si="138"/>
        <v>10385</v>
      </c>
      <c r="BJ161" s="302">
        <f t="shared" si="139"/>
        <v>1.3370658876987991</v>
      </c>
      <c r="BK161" s="306">
        <v>32730</v>
      </c>
      <c r="BL161" s="297">
        <f t="shared" si="140"/>
        <v>8465</v>
      </c>
      <c r="BM161" s="311">
        <f t="shared" si="141"/>
        <v>1.2586312251756797</v>
      </c>
      <c r="BO161" s="292">
        <v>155</v>
      </c>
      <c r="BP161" s="289">
        <f t="shared" si="110"/>
        <v>38450</v>
      </c>
      <c r="BQ161" s="289">
        <f t="shared" si="142"/>
        <v>42295</v>
      </c>
      <c r="BR161" s="297">
        <v>31190</v>
      </c>
      <c r="BS161" s="297">
        <f t="shared" si="143"/>
        <v>11105</v>
      </c>
      <c r="BT161" s="302">
        <f t="shared" si="144"/>
        <v>1.3560436037191408</v>
      </c>
      <c r="BU161" s="306">
        <v>33120</v>
      </c>
      <c r="BV161" s="297">
        <f t="shared" si="145"/>
        <v>9175</v>
      </c>
      <c r="BW161" s="311">
        <f t="shared" si="146"/>
        <v>1.2770229468599035</v>
      </c>
      <c r="BY161" s="292">
        <v>155</v>
      </c>
      <c r="BZ161" s="289">
        <f t="shared" si="111"/>
        <v>39450</v>
      </c>
      <c r="CA161" s="289">
        <f t="shared" si="147"/>
        <v>43395</v>
      </c>
      <c r="CB161" s="297">
        <v>31420</v>
      </c>
      <c r="CC161" s="297">
        <f t="shared" si="148"/>
        <v>11975</v>
      </c>
      <c r="CD161" s="302">
        <f t="shared" si="149"/>
        <v>1.3811266709102483</v>
      </c>
      <c r="CE161" s="306">
        <v>33350</v>
      </c>
      <c r="CF161" s="297">
        <f t="shared" si="150"/>
        <v>10045</v>
      </c>
      <c r="CG161" s="311">
        <f t="shared" si="151"/>
        <v>1.3011994002998502</v>
      </c>
    </row>
    <row r="162" spans="5:85">
      <c r="E162" s="289">
        <f>計算票!G163</f>
        <v>36830</v>
      </c>
      <c r="G162" s="292">
        <v>156</v>
      </c>
      <c r="H162" s="289">
        <f t="shared" si="104"/>
        <v>35500</v>
      </c>
      <c r="I162" s="289">
        <f t="shared" si="112"/>
        <v>39050</v>
      </c>
      <c r="J162" s="297">
        <v>29180</v>
      </c>
      <c r="K162" s="297">
        <f t="shared" si="113"/>
        <v>9870</v>
      </c>
      <c r="L162" s="302">
        <f t="shared" si="114"/>
        <v>1.3382453735435229</v>
      </c>
      <c r="M162" s="306">
        <v>31110</v>
      </c>
      <c r="N162" s="297">
        <f t="shared" si="115"/>
        <v>7940</v>
      </c>
      <c r="O162" s="311">
        <f t="shared" si="116"/>
        <v>1.2552234008357441</v>
      </c>
      <c r="Q162" s="292">
        <v>156</v>
      </c>
      <c r="R162" s="289">
        <f t="shared" si="105"/>
        <v>35500</v>
      </c>
      <c r="S162" s="289">
        <f t="shared" si="117"/>
        <v>39050</v>
      </c>
      <c r="T162" s="297">
        <v>29190</v>
      </c>
      <c r="U162" s="297">
        <f t="shared" si="118"/>
        <v>9860</v>
      </c>
      <c r="V162" s="302">
        <f t="shared" si="119"/>
        <v>1.3377869133264817</v>
      </c>
      <c r="W162" s="306">
        <v>31130</v>
      </c>
      <c r="X162" s="297">
        <f t="shared" si="120"/>
        <v>7920</v>
      </c>
      <c r="Y162" s="311">
        <f t="shared" si="121"/>
        <v>1.2544169611307421</v>
      </c>
      <c r="AA162" s="292">
        <v>156</v>
      </c>
      <c r="AB162" s="289">
        <f t="shared" si="106"/>
        <v>36200</v>
      </c>
      <c r="AC162" s="289">
        <f t="shared" si="122"/>
        <v>39820</v>
      </c>
      <c r="AD162" s="297">
        <v>30810</v>
      </c>
      <c r="AE162" s="297">
        <f t="shared" si="123"/>
        <v>9010</v>
      </c>
      <c r="AF162" s="302">
        <f t="shared" si="124"/>
        <v>1.2924375202856215</v>
      </c>
      <c r="AG162" s="306">
        <v>32740</v>
      </c>
      <c r="AH162" s="297">
        <f t="shared" si="125"/>
        <v>7080</v>
      </c>
      <c r="AI162" s="311">
        <f t="shared" si="126"/>
        <v>1.2162492364080635</v>
      </c>
      <c r="AK162" s="292">
        <v>156</v>
      </c>
      <c r="AL162" s="289">
        <f t="shared" si="107"/>
        <v>36700</v>
      </c>
      <c r="AM162" s="289">
        <f t="shared" si="127"/>
        <v>40370</v>
      </c>
      <c r="AN162" s="297">
        <v>30850</v>
      </c>
      <c r="AO162" s="297">
        <f t="shared" si="128"/>
        <v>9520</v>
      </c>
      <c r="AP162" s="302">
        <f t="shared" si="129"/>
        <v>1.3085899513776338</v>
      </c>
      <c r="AQ162" s="306">
        <v>32790</v>
      </c>
      <c r="AR162" s="297">
        <f t="shared" si="130"/>
        <v>7580</v>
      </c>
      <c r="AS162" s="311">
        <f t="shared" si="131"/>
        <v>1.2311680390362916</v>
      </c>
      <c r="AU162" s="292">
        <v>156</v>
      </c>
      <c r="AV162" s="289">
        <f t="shared" si="108"/>
        <v>37200</v>
      </c>
      <c r="AW162" s="289">
        <f t="shared" si="132"/>
        <v>40920</v>
      </c>
      <c r="AX162" s="297">
        <v>30870</v>
      </c>
      <c r="AY162" s="297">
        <f t="shared" si="133"/>
        <v>10050</v>
      </c>
      <c r="AZ162" s="302">
        <f t="shared" si="134"/>
        <v>1.3255587949465502</v>
      </c>
      <c r="BA162" s="306">
        <v>32810</v>
      </c>
      <c r="BB162" s="297">
        <f t="shared" si="135"/>
        <v>8110</v>
      </c>
      <c r="BC162" s="311">
        <f t="shared" si="136"/>
        <v>1.2471807375800061</v>
      </c>
      <c r="BE162" s="292">
        <v>156</v>
      </c>
      <c r="BF162" s="289">
        <f t="shared" si="109"/>
        <v>37700</v>
      </c>
      <c r="BG162" s="289">
        <f t="shared" si="137"/>
        <v>41470</v>
      </c>
      <c r="BH162" s="297">
        <v>31020</v>
      </c>
      <c r="BI162" s="297">
        <f t="shared" si="138"/>
        <v>10450</v>
      </c>
      <c r="BJ162" s="302">
        <f t="shared" si="139"/>
        <v>1.3368794326241136</v>
      </c>
      <c r="BK162" s="306">
        <v>32950</v>
      </c>
      <c r="BL162" s="297">
        <f t="shared" si="140"/>
        <v>8520</v>
      </c>
      <c r="BM162" s="311">
        <f t="shared" si="141"/>
        <v>1.2585735963581184</v>
      </c>
      <c r="BO162" s="292">
        <v>156</v>
      </c>
      <c r="BP162" s="289">
        <f t="shared" si="110"/>
        <v>38700</v>
      </c>
      <c r="BQ162" s="289">
        <f t="shared" si="142"/>
        <v>42570</v>
      </c>
      <c r="BR162" s="297">
        <v>31400</v>
      </c>
      <c r="BS162" s="297">
        <f t="shared" si="143"/>
        <v>11170</v>
      </c>
      <c r="BT162" s="302">
        <f t="shared" si="144"/>
        <v>1.3557324840764331</v>
      </c>
      <c r="BU162" s="306">
        <v>33340</v>
      </c>
      <c r="BV162" s="297">
        <f t="shared" si="145"/>
        <v>9230</v>
      </c>
      <c r="BW162" s="311">
        <f t="shared" si="146"/>
        <v>1.2768446310737853</v>
      </c>
      <c r="BY162" s="292">
        <v>156</v>
      </c>
      <c r="BZ162" s="289">
        <f t="shared" si="111"/>
        <v>39700</v>
      </c>
      <c r="CA162" s="289">
        <f t="shared" si="147"/>
        <v>43670</v>
      </c>
      <c r="CB162" s="297">
        <v>31630</v>
      </c>
      <c r="CC162" s="297">
        <f t="shared" si="148"/>
        <v>12040</v>
      </c>
      <c r="CD162" s="302">
        <f t="shared" si="149"/>
        <v>1.3806512804299715</v>
      </c>
      <c r="CE162" s="306">
        <v>33570</v>
      </c>
      <c r="CF162" s="297">
        <f t="shared" si="150"/>
        <v>10100</v>
      </c>
      <c r="CG162" s="311">
        <f t="shared" si="151"/>
        <v>1.3008638665475127</v>
      </c>
    </row>
    <row r="163" spans="5:85">
      <c r="E163" s="289">
        <f>計算票!G164</f>
        <v>37100</v>
      </c>
      <c r="G163" s="292">
        <v>157</v>
      </c>
      <c r="H163" s="289">
        <f t="shared" si="104"/>
        <v>35750</v>
      </c>
      <c r="I163" s="289">
        <f t="shared" si="112"/>
        <v>39325</v>
      </c>
      <c r="J163" s="297">
        <v>29380</v>
      </c>
      <c r="K163" s="297">
        <f t="shared" si="113"/>
        <v>9945</v>
      </c>
      <c r="L163" s="302">
        <f t="shared" si="114"/>
        <v>1.3384955752212389</v>
      </c>
      <c r="M163" s="306">
        <v>31320</v>
      </c>
      <c r="N163" s="297">
        <f t="shared" si="115"/>
        <v>8005</v>
      </c>
      <c r="O163" s="311">
        <f t="shared" si="116"/>
        <v>1.2555874840357599</v>
      </c>
      <c r="Q163" s="292">
        <v>157</v>
      </c>
      <c r="R163" s="289">
        <f t="shared" si="105"/>
        <v>35750</v>
      </c>
      <c r="S163" s="289">
        <f t="shared" si="117"/>
        <v>39325</v>
      </c>
      <c r="T163" s="297">
        <v>29390</v>
      </c>
      <c r="U163" s="297">
        <f t="shared" si="118"/>
        <v>9935</v>
      </c>
      <c r="V163" s="302">
        <f t="shared" si="119"/>
        <v>1.3380401497107859</v>
      </c>
      <c r="W163" s="306">
        <v>31330</v>
      </c>
      <c r="X163" s="297">
        <f t="shared" si="120"/>
        <v>7995</v>
      </c>
      <c r="Y163" s="311">
        <f t="shared" si="121"/>
        <v>1.2551867219917012</v>
      </c>
      <c r="AA163" s="292">
        <v>157</v>
      </c>
      <c r="AB163" s="289">
        <f t="shared" si="106"/>
        <v>36450</v>
      </c>
      <c r="AC163" s="289">
        <f t="shared" si="122"/>
        <v>40095</v>
      </c>
      <c r="AD163" s="297">
        <v>31020</v>
      </c>
      <c r="AE163" s="297">
        <f t="shared" si="123"/>
        <v>9075</v>
      </c>
      <c r="AF163" s="302">
        <f t="shared" si="124"/>
        <v>1.2925531914893618</v>
      </c>
      <c r="AG163" s="306">
        <v>32960</v>
      </c>
      <c r="AH163" s="297">
        <f t="shared" si="125"/>
        <v>7135</v>
      </c>
      <c r="AI163" s="311">
        <f t="shared" si="126"/>
        <v>1.2164745145631068</v>
      </c>
      <c r="AK163" s="292">
        <v>157</v>
      </c>
      <c r="AL163" s="289">
        <f t="shared" si="107"/>
        <v>36950</v>
      </c>
      <c r="AM163" s="289">
        <f t="shared" si="127"/>
        <v>40645</v>
      </c>
      <c r="AN163" s="297">
        <v>31060</v>
      </c>
      <c r="AO163" s="297">
        <f t="shared" si="128"/>
        <v>9585</v>
      </c>
      <c r="AP163" s="302">
        <f t="shared" si="129"/>
        <v>1.3085962652929812</v>
      </c>
      <c r="AQ163" s="306">
        <v>33010</v>
      </c>
      <c r="AR163" s="297">
        <f t="shared" si="130"/>
        <v>7635</v>
      </c>
      <c r="AS163" s="311">
        <f t="shared" si="131"/>
        <v>1.2312935474098758</v>
      </c>
      <c r="AU163" s="292">
        <v>157</v>
      </c>
      <c r="AV163" s="289">
        <f t="shared" si="108"/>
        <v>37450</v>
      </c>
      <c r="AW163" s="289">
        <f t="shared" si="132"/>
        <v>41195</v>
      </c>
      <c r="AX163" s="297">
        <v>31080</v>
      </c>
      <c r="AY163" s="297">
        <f t="shared" si="133"/>
        <v>10115</v>
      </c>
      <c r="AZ163" s="302">
        <f t="shared" si="134"/>
        <v>1.3254504504504505</v>
      </c>
      <c r="BA163" s="306">
        <v>33030</v>
      </c>
      <c r="BB163" s="297">
        <f t="shared" si="135"/>
        <v>8165</v>
      </c>
      <c r="BC163" s="311">
        <f t="shared" si="136"/>
        <v>1.2471995155918862</v>
      </c>
      <c r="BE163" s="292">
        <v>157</v>
      </c>
      <c r="BF163" s="289">
        <f t="shared" si="109"/>
        <v>37950</v>
      </c>
      <c r="BG163" s="289">
        <f t="shared" si="137"/>
        <v>41745</v>
      </c>
      <c r="BH163" s="297">
        <v>31220</v>
      </c>
      <c r="BI163" s="297">
        <f t="shared" si="138"/>
        <v>10525</v>
      </c>
      <c r="BJ163" s="302">
        <f t="shared" si="139"/>
        <v>1.3371236386931453</v>
      </c>
      <c r="BK163" s="306">
        <v>33170</v>
      </c>
      <c r="BL163" s="297">
        <f t="shared" si="140"/>
        <v>8575</v>
      </c>
      <c r="BM163" s="311">
        <f t="shared" si="141"/>
        <v>1.258516731986735</v>
      </c>
      <c r="BO163" s="292">
        <v>157</v>
      </c>
      <c r="BP163" s="289">
        <f t="shared" si="110"/>
        <v>38950</v>
      </c>
      <c r="BQ163" s="289">
        <f t="shared" si="142"/>
        <v>42845</v>
      </c>
      <c r="BR163" s="297">
        <v>31610</v>
      </c>
      <c r="BS163" s="297">
        <f t="shared" si="143"/>
        <v>11235</v>
      </c>
      <c r="BT163" s="302">
        <f t="shared" si="144"/>
        <v>1.3554254982600442</v>
      </c>
      <c r="BU163" s="306">
        <v>33560</v>
      </c>
      <c r="BV163" s="297">
        <f t="shared" si="145"/>
        <v>9285</v>
      </c>
      <c r="BW163" s="311">
        <f t="shared" si="146"/>
        <v>1.2766686531585221</v>
      </c>
      <c r="BY163" s="292">
        <v>157</v>
      </c>
      <c r="BZ163" s="289">
        <f t="shared" si="111"/>
        <v>39950</v>
      </c>
      <c r="CA163" s="289">
        <f t="shared" si="147"/>
        <v>43945</v>
      </c>
      <c r="CB163" s="297">
        <v>31840</v>
      </c>
      <c r="CC163" s="297">
        <f t="shared" si="148"/>
        <v>12105</v>
      </c>
      <c r="CD163" s="302">
        <f t="shared" si="149"/>
        <v>1.3801821608040201</v>
      </c>
      <c r="CE163" s="306">
        <v>33790</v>
      </c>
      <c r="CF163" s="297">
        <f t="shared" si="150"/>
        <v>10155</v>
      </c>
      <c r="CG163" s="311">
        <f t="shared" si="151"/>
        <v>1.3005327019828352</v>
      </c>
    </row>
    <row r="164" spans="5:85">
      <c r="E164" s="289">
        <f>計算票!G165</f>
        <v>37360</v>
      </c>
      <c r="G164" s="292">
        <v>158</v>
      </c>
      <c r="H164" s="289">
        <f t="shared" si="104"/>
        <v>36000</v>
      </c>
      <c r="I164" s="289">
        <f t="shared" si="112"/>
        <v>39600</v>
      </c>
      <c r="J164" s="297">
        <v>29570</v>
      </c>
      <c r="K164" s="297">
        <f t="shared" si="113"/>
        <v>10030</v>
      </c>
      <c r="L164" s="302">
        <f t="shared" si="114"/>
        <v>1.3391951301995266</v>
      </c>
      <c r="M164" s="306">
        <v>31530</v>
      </c>
      <c r="N164" s="297">
        <f t="shared" si="115"/>
        <v>8070</v>
      </c>
      <c r="O164" s="311">
        <f t="shared" si="116"/>
        <v>1.2559467174119885</v>
      </c>
      <c r="Q164" s="292">
        <v>158</v>
      </c>
      <c r="R164" s="289">
        <f t="shared" si="105"/>
        <v>36000</v>
      </c>
      <c r="S164" s="289">
        <f t="shared" si="117"/>
        <v>39600</v>
      </c>
      <c r="T164" s="297">
        <v>29590</v>
      </c>
      <c r="U164" s="297">
        <f t="shared" si="118"/>
        <v>10010</v>
      </c>
      <c r="V164" s="302">
        <f t="shared" si="119"/>
        <v>1.3382899628252789</v>
      </c>
      <c r="W164" s="306">
        <v>31540</v>
      </c>
      <c r="X164" s="297">
        <f t="shared" si="120"/>
        <v>8060</v>
      </c>
      <c r="Y164" s="311">
        <f t="shared" si="121"/>
        <v>1.2555485098287889</v>
      </c>
      <c r="AA164" s="292">
        <v>158</v>
      </c>
      <c r="AB164" s="289">
        <f t="shared" si="106"/>
        <v>36700</v>
      </c>
      <c r="AC164" s="289">
        <f t="shared" si="122"/>
        <v>40370</v>
      </c>
      <c r="AD164" s="297">
        <v>31220</v>
      </c>
      <c r="AE164" s="297">
        <f t="shared" si="123"/>
        <v>9150</v>
      </c>
      <c r="AF164" s="302">
        <f t="shared" si="124"/>
        <v>1.2930813581037797</v>
      </c>
      <c r="AG164" s="306">
        <v>33180</v>
      </c>
      <c r="AH164" s="297">
        <f t="shared" si="125"/>
        <v>7190</v>
      </c>
      <c r="AI164" s="311">
        <f t="shared" si="126"/>
        <v>1.2166968053044003</v>
      </c>
      <c r="AK164" s="292">
        <v>158</v>
      </c>
      <c r="AL164" s="289">
        <f t="shared" si="107"/>
        <v>37200</v>
      </c>
      <c r="AM164" s="289">
        <f t="shared" si="127"/>
        <v>40920</v>
      </c>
      <c r="AN164" s="297">
        <v>31270</v>
      </c>
      <c r="AO164" s="297">
        <f t="shared" si="128"/>
        <v>9650</v>
      </c>
      <c r="AP164" s="302">
        <f t="shared" si="129"/>
        <v>1.3086024944035817</v>
      </c>
      <c r="AQ164" s="306">
        <v>33230</v>
      </c>
      <c r="AR164" s="297">
        <f t="shared" si="130"/>
        <v>7690</v>
      </c>
      <c r="AS164" s="311">
        <f t="shared" si="131"/>
        <v>1.2314173939211557</v>
      </c>
      <c r="AU164" s="292">
        <v>158</v>
      </c>
      <c r="AV164" s="289">
        <f t="shared" si="108"/>
        <v>37700</v>
      </c>
      <c r="AW164" s="289">
        <f t="shared" si="132"/>
        <v>41470</v>
      </c>
      <c r="AX164" s="297">
        <v>31290</v>
      </c>
      <c r="AY164" s="297">
        <f t="shared" si="133"/>
        <v>10180</v>
      </c>
      <c r="AZ164" s="302">
        <f t="shared" si="134"/>
        <v>1.3253435602428891</v>
      </c>
      <c r="BA164" s="306">
        <v>33250</v>
      </c>
      <c r="BB164" s="297">
        <f t="shared" si="135"/>
        <v>8220</v>
      </c>
      <c r="BC164" s="311">
        <f t="shared" si="136"/>
        <v>1.2472180451127819</v>
      </c>
      <c r="BE164" s="292">
        <v>158</v>
      </c>
      <c r="BF164" s="289">
        <f t="shared" si="109"/>
        <v>38200</v>
      </c>
      <c r="BG164" s="289">
        <f t="shared" si="137"/>
        <v>42020</v>
      </c>
      <c r="BH164" s="297">
        <v>31430</v>
      </c>
      <c r="BI164" s="297">
        <f t="shared" si="138"/>
        <v>10590</v>
      </c>
      <c r="BJ164" s="302">
        <f t="shared" si="139"/>
        <v>1.3369392300349985</v>
      </c>
      <c r="BK164" s="306">
        <v>33390</v>
      </c>
      <c r="BL164" s="297">
        <f t="shared" si="140"/>
        <v>8630</v>
      </c>
      <c r="BM164" s="311">
        <f t="shared" si="141"/>
        <v>1.2584606169511829</v>
      </c>
      <c r="BO164" s="292">
        <v>158</v>
      </c>
      <c r="BP164" s="289">
        <f t="shared" si="110"/>
        <v>39200</v>
      </c>
      <c r="BQ164" s="289">
        <f t="shared" si="142"/>
        <v>43120</v>
      </c>
      <c r="BR164" s="297">
        <v>31820</v>
      </c>
      <c r="BS164" s="297">
        <f t="shared" si="143"/>
        <v>11300</v>
      </c>
      <c r="BT164" s="302">
        <f t="shared" si="144"/>
        <v>1.3551225644248901</v>
      </c>
      <c r="BU164" s="306">
        <v>33780</v>
      </c>
      <c r="BV164" s="297">
        <f t="shared" si="145"/>
        <v>9340</v>
      </c>
      <c r="BW164" s="311">
        <f t="shared" si="146"/>
        <v>1.2764949674363528</v>
      </c>
      <c r="BY164" s="292">
        <v>158</v>
      </c>
      <c r="BZ164" s="289">
        <f t="shared" si="111"/>
        <v>40200</v>
      </c>
      <c r="CA164" s="289">
        <f t="shared" si="147"/>
        <v>44220</v>
      </c>
      <c r="CB164" s="297">
        <v>32050</v>
      </c>
      <c r="CC164" s="297">
        <f t="shared" si="148"/>
        <v>12170</v>
      </c>
      <c r="CD164" s="302">
        <f t="shared" si="149"/>
        <v>1.3797191887675506</v>
      </c>
      <c r="CE164" s="306">
        <v>34010</v>
      </c>
      <c r="CF164" s="297">
        <f t="shared" si="150"/>
        <v>10210</v>
      </c>
      <c r="CG164" s="311">
        <f t="shared" si="151"/>
        <v>1.3002058218171126</v>
      </c>
    </row>
    <row r="165" spans="5:85">
      <c r="E165" s="289">
        <f>計算票!G166</f>
        <v>37630</v>
      </c>
      <c r="G165" s="292">
        <v>159</v>
      </c>
      <c r="H165" s="289">
        <f t="shared" si="104"/>
        <v>36250</v>
      </c>
      <c r="I165" s="289">
        <f t="shared" si="112"/>
        <v>39875</v>
      </c>
      <c r="J165" s="297">
        <v>29770</v>
      </c>
      <c r="K165" s="297">
        <f t="shared" si="113"/>
        <v>10105</v>
      </c>
      <c r="L165" s="302">
        <f t="shared" si="114"/>
        <v>1.3394356734968089</v>
      </c>
      <c r="M165" s="306">
        <v>31740</v>
      </c>
      <c r="N165" s="297">
        <f t="shared" si="115"/>
        <v>8135</v>
      </c>
      <c r="O165" s="311">
        <f t="shared" si="116"/>
        <v>1.2563011972274731</v>
      </c>
      <c r="Q165" s="292">
        <v>159</v>
      </c>
      <c r="R165" s="289">
        <f t="shared" si="105"/>
        <v>36250</v>
      </c>
      <c r="S165" s="289">
        <f t="shared" si="117"/>
        <v>39875</v>
      </c>
      <c r="T165" s="297">
        <v>29780</v>
      </c>
      <c r="U165" s="297">
        <f t="shared" si="118"/>
        <v>10095</v>
      </c>
      <c r="V165" s="302">
        <f t="shared" si="119"/>
        <v>1.3389858965748824</v>
      </c>
      <c r="W165" s="306">
        <v>31750</v>
      </c>
      <c r="X165" s="297">
        <f t="shared" si="120"/>
        <v>8125</v>
      </c>
      <c r="Y165" s="311">
        <f t="shared" si="121"/>
        <v>1.2559055118110236</v>
      </c>
      <c r="AA165" s="292">
        <v>159</v>
      </c>
      <c r="AB165" s="289">
        <f t="shared" si="106"/>
        <v>36950</v>
      </c>
      <c r="AC165" s="289">
        <f t="shared" si="122"/>
        <v>40645</v>
      </c>
      <c r="AD165" s="297">
        <v>31430</v>
      </c>
      <c r="AE165" s="297">
        <f t="shared" si="123"/>
        <v>9215</v>
      </c>
      <c r="AF165" s="302">
        <f t="shared" si="124"/>
        <v>1.2931912185809735</v>
      </c>
      <c r="AG165" s="306">
        <v>33400</v>
      </c>
      <c r="AH165" s="297">
        <f t="shared" si="125"/>
        <v>7245</v>
      </c>
      <c r="AI165" s="311">
        <f t="shared" si="126"/>
        <v>1.2169161676646707</v>
      </c>
      <c r="AK165" s="292">
        <v>159</v>
      </c>
      <c r="AL165" s="289">
        <f t="shared" si="107"/>
        <v>37450</v>
      </c>
      <c r="AM165" s="289">
        <f t="shared" si="127"/>
        <v>41195</v>
      </c>
      <c r="AN165" s="297">
        <v>31480</v>
      </c>
      <c r="AO165" s="297">
        <f t="shared" si="128"/>
        <v>9715</v>
      </c>
      <c r="AP165" s="302">
        <f t="shared" si="129"/>
        <v>1.3086086404066073</v>
      </c>
      <c r="AQ165" s="306">
        <v>33450</v>
      </c>
      <c r="AR165" s="297">
        <f t="shared" si="130"/>
        <v>7745</v>
      </c>
      <c r="AS165" s="311">
        <f t="shared" si="131"/>
        <v>1.2315396113602393</v>
      </c>
      <c r="AU165" s="292">
        <v>159</v>
      </c>
      <c r="AV165" s="289">
        <f t="shared" si="108"/>
        <v>37950</v>
      </c>
      <c r="AW165" s="289">
        <f t="shared" si="132"/>
        <v>41745</v>
      </c>
      <c r="AX165" s="297">
        <v>31500</v>
      </c>
      <c r="AY165" s="297">
        <f t="shared" si="133"/>
        <v>10245</v>
      </c>
      <c r="AZ165" s="302">
        <f t="shared" si="134"/>
        <v>1.3252380952380953</v>
      </c>
      <c r="BA165" s="306">
        <v>33470</v>
      </c>
      <c r="BB165" s="297">
        <f t="shared" si="135"/>
        <v>8275</v>
      </c>
      <c r="BC165" s="311">
        <f t="shared" si="136"/>
        <v>1.2472363310427248</v>
      </c>
      <c r="BE165" s="292">
        <v>159</v>
      </c>
      <c r="BF165" s="289">
        <f t="shared" si="109"/>
        <v>38450</v>
      </c>
      <c r="BG165" s="289">
        <f t="shared" si="137"/>
        <v>42295</v>
      </c>
      <c r="BH165" s="297">
        <v>31640</v>
      </c>
      <c r="BI165" s="297">
        <f t="shared" si="138"/>
        <v>10655</v>
      </c>
      <c r="BJ165" s="302">
        <f t="shared" si="139"/>
        <v>1.3367572692793932</v>
      </c>
      <c r="BK165" s="306">
        <v>33610</v>
      </c>
      <c r="BL165" s="297">
        <f t="shared" si="140"/>
        <v>8685</v>
      </c>
      <c r="BM165" s="311">
        <f t="shared" si="141"/>
        <v>1.2584052365367451</v>
      </c>
      <c r="BO165" s="292">
        <v>159</v>
      </c>
      <c r="BP165" s="289">
        <f t="shared" si="110"/>
        <v>39450</v>
      </c>
      <c r="BQ165" s="289">
        <f t="shared" si="142"/>
        <v>43395</v>
      </c>
      <c r="BR165" s="297">
        <v>32030</v>
      </c>
      <c r="BS165" s="297">
        <f t="shared" si="143"/>
        <v>11365</v>
      </c>
      <c r="BT165" s="302">
        <f t="shared" si="144"/>
        <v>1.3548236028723073</v>
      </c>
      <c r="BU165" s="306">
        <v>34000</v>
      </c>
      <c r="BV165" s="297">
        <f t="shared" si="145"/>
        <v>9395</v>
      </c>
      <c r="BW165" s="311">
        <f t="shared" si="146"/>
        <v>1.2763235294117647</v>
      </c>
      <c r="BY165" s="292">
        <v>159</v>
      </c>
      <c r="BZ165" s="289">
        <f t="shared" si="111"/>
        <v>40450</v>
      </c>
      <c r="CA165" s="289">
        <f t="shared" si="147"/>
        <v>44495</v>
      </c>
      <c r="CB165" s="297">
        <v>32260</v>
      </c>
      <c r="CC165" s="297">
        <f t="shared" si="148"/>
        <v>12235</v>
      </c>
      <c r="CD165" s="302">
        <f t="shared" si="149"/>
        <v>1.3792622442653442</v>
      </c>
      <c r="CE165" s="306">
        <v>34230</v>
      </c>
      <c r="CF165" s="297">
        <f t="shared" si="150"/>
        <v>10265</v>
      </c>
      <c r="CG165" s="311">
        <f t="shared" si="151"/>
        <v>1.2998831434414257</v>
      </c>
    </row>
    <row r="166" spans="5:85">
      <c r="E166" s="289">
        <f>計算票!G167</f>
        <v>37890</v>
      </c>
      <c r="G166" s="292">
        <v>160</v>
      </c>
      <c r="H166" s="289">
        <f t="shared" si="104"/>
        <v>36500</v>
      </c>
      <c r="I166" s="289">
        <f t="shared" si="112"/>
        <v>40150</v>
      </c>
      <c r="J166" s="297">
        <v>29970</v>
      </c>
      <c r="K166" s="297">
        <f t="shared" si="113"/>
        <v>10180</v>
      </c>
      <c r="L166" s="302">
        <f t="shared" si="114"/>
        <v>1.3396730063396729</v>
      </c>
      <c r="M166" s="306">
        <v>31950</v>
      </c>
      <c r="N166" s="297">
        <f t="shared" si="115"/>
        <v>8200</v>
      </c>
      <c r="O166" s="311">
        <f t="shared" si="116"/>
        <v>1.2566510172143974</v>
      </c>
      <c r="Q166" s="292">
        <v>160</v>
      </c>
      <c r="R166" s="289">
        <f t="shared" si="105"/>
        <v>36500</v>
      </c>
      <c r="S166" s="289">
        <f t="shared" si="117"/>
        <v>40150</v>
      </c>
      <c r="T166" s="297">
        <v>29980</v>
      </c>
      <c r="U166" s="297">
        <f t="shared" si="118"/>
        <v>10170</v>
      </c>
      <c r="V166" s="302">
        <f t="shared" si="119"/>
        <v>1.3392261507671781</v>
      </c>
      <c r="W166" s="306">
        <v>31960</v>
      </c>
      <c r="X166" s="297">
        <f t="shared" si="120"/>
        <v>8190</v>
      </c>
      <c r="Y166" s="311">
        <f t="shared" si="121"/>
        <v>1.2562578222778473</v>
      </c>
      <c r="AA166" s="292">
        <v>160</v>
      </c>
      <c r="AB166" s="289">
        <f t="shared" si="106"/>
        <v>37200</v>
      </c>
      <c r="AC166" s="289">
        <f t="shared" si="122"/>
        <v>40920</v>
      </c>
      <c r="AD166" s="297">
        <v>31640</v>
      </c>
      <c r="AE166" s="297">
        <f t="shared" si="123"/>
        <v>9280</v>
      </c>
      <c r="AF166" s="302">
        <f t="shared" si="124"/>
        <v>1.293299620733249</v>
      </c>
      <c r="AG166" s="306">
        <v>33620</v>
      </c>
      <c r="AH166" s="297">
        <f t="shared" si="125"/>
        <v>7300</v>
      </c>
      <c r="AI166" s="311">
        <f t="shared" si="126"/>
        <v>1.2171326591314693</v>
      </c>
      <c r="AK166" s="292">
        <v>160</v>
      </c>
      <c r="AL166" s="289">
        <f t="shared" si="107"/>
        <v>37700</v>
      </c>
      <c r="AM166" s="289">
        <f t="shared" si="127"/>
        <v>41470</v>
      </c>
      <c r="AN166" s="297">
        <v>31690</v>
      </c>
      <c r="AO166" s="297">
        <f t="shared" si="128"/>
        <v>9780</v>
      </c>
      <c r="AP166" s="302">
        <f t="shared" si="129"/>
        <v>1.3086147049542443</v>
      </c>
      <c r="AQ166" s="306">
        <v>33670</v>
      </c>
      <c r="AR166" s="297">
        <f t="shared" si="130"/>
        <v>7800</v>
      </c>
      <c r="AS166" s="311">
        <f t="shared" si="131"/>
        <v>1.2316602316602316</v>
      </c>
      <c r="AU166" s="292">
        <v>160</v>
      </c>
      <c r="AV166" s="289">
        <f t="shared" si="108"/>
        <v>38200</v>
      </c>
      <c r="AW166" s="289">
        <f t="shared" si="132"/>
        <v>42020</v>
      </c>
      <c r="AX166" s="297">
        <v>31710</v>
      </c>
      <c r="AY166" s="297">
        <f t="shared" si="133"/>
        <v>10310</v>
      </c>
      <c r="AZ166" s="302">
        <f t="shared" si="134"/>
        <v>1.3251340271207821</v>
      </c>
      <c r="BA166" s="306">
        <v>33690</v>
      </c>
      <c r="BB166" s="297">
        <f t="shared" si="135"/>
        <v>8330</v>
      </c>
      <c r="BC166" s="311">
        <f t="shared" si="136"/>
        <v>1.2472543781537548</v>
      </c>
      <c r="BE166" s="292">
        <v>160</v>
      </c>
      <c r="BF166" s="289">
        <f t="shared" si="109"/>
        <v>38700</v>
      </c>
      <c r="BG166" s="289">
        <f t="shared" si="137"/>
        <v>42570</v>
      </c>
      <c r="BH166" s="297">
        <v>31850</v>
      </c>
      <c r="BI166" s="297">
        <f t="shared" si="138"/>
        <v>10720</v>
      </c>
      <c r="BJ166" s="302">
        <f t="shared" si="139"/>
        <v>1.3365777080062795</v>
      </c>
      <c r="BK166" s="306">
        <v>33830</v>
      </c>
      <c r="BL166" s="297">
        <f t="shared" si="140"/>
        <v>8740</v>
      </c>
      <c r="BM166" s="311">
        <f t="shared" si="141"/>
        <v>1.2583505764114691</v>
      </c>
      <c r="BO166" s="292">
        <v>160</v>
      </c>
      <c r="BP166" s="289">
        <f t="shared" si="110"/>
        <v>39700</v>
      </c>
      <c r="BQ166" s="289">
        <f t="shared" si="142"/>
        <v>43670</v>
      </c>
      <c r="BR166" s="297">
        <v>32240</v>
      </c>
      <c r="BS166" s="297">
        <f t="shared" si="143"/>
        <v>11430</v>
      </c>
      <c r="BT166" s="302">
        <f t="shared" si="144"/>
        <v>1.3545285359801489</v>
      </c>
      <c r="BU166" s="306">
        <v>34220</v>
      </c>
      <c r="BV166" s="297">
        <f t="shared" si="145"/>
        <v>9450</v>
      </c>
      <c r="BW166" s="311">
        <f t="shared" si="146"/>
        <v>1.2761542957334893</v>
      </c>
      <c r="BY166" s="292">
        <v>160</v>
      </c>
      <c r="BZ166" s="289">
        <f t="shared" si="111"/>
        <v>40700</v>
      </c>
      <c r="CA166" s="289">
        <f t="shared" si="147"/>
        <v>44770</v>
      </c>
      <c r="CB166" s="297">
        <v>32470</v>
      </c>
      <c r="CC166" s="297">
        <f t="shared" si="148"/>
        <v>12300</v>
      </c>
      <c r="CD166" s="302">
        <f t="shared" si="149"/>
        <v>1.3788112103480135</v>
      </c>
      <c r="CE166" s="306">
        <v>34450</v>
      </c>
      <c r="CF166" s="297">
        <f t="shared" si="150"/>
        <v>10320</v>
      </c>
      <c r="CG166" s="311">
        <f t="shared" si="151"/>
        <v>1.2995645863570391</v>
      </c>
    </row>
    <row r="167" spans="5:85">
      <c r="E167" s="289">
        <f>計算票!G168</f>
        <v>38150</v>
      </c>
      <c r="G167" s="292">
        <v>161</v>
      </c>
      <c r="H167" s="289">
        <f t="shared" si="104"/>
        <v>36750</v>
      </c>
      <c r="I167" s="289">
        <f t="shared" si="112"/>
        <v>40425</v>
      </c>
      <c r="J167" s="297">
        <v>30170</v>
      </c>
      <c r="K167" s="297">
        <f t="shared" si="113"/>
        <v>10255</v>
      </c>
      <c r="L167" s="302">
        <f t="shared" si="114"/>
        <v>1.339907192575406</v>
      </c>
      <c r="M167" s="306">
        <v>32160</v>
      </c>
      <c r="N167" s="297">
        <f t="shared" si="115"/>
        <v>8265</v>
      </c>
      <c r="O167" s="311">
        <f t="shared" si="116"/>
        <v>1.2569962686567164</v>
      </c>
      <c r="Q167" s="292">
        <v>161</v>
      </c>
      <c r="R167" s="289">
        <f t="shared" si="105"/>
        <v>36750</v>
      </c>
      <c r="S167" s="289">
        <f t="shared" si="117"/>
        <v>40425</v>
      </c>
      <c r="T167" s="297">
        <v>30180</v>
      </c>
      <c r="U167" s="297">
        <f t="shared" si="118"/>
        <v>10245</v>
      </c>
      <c r="V167" s="302">
        <f t="shared" si="119"/>
        <v>1.3394632206759443</v>
      </c>
      <c r="W167" s="306">
        <v>32170</v>
      </c>
      <c r="X167" s="297">
        <f t="shared" si="120"/>
        <v>8255</v>
      </c>
      <c r="Y167" s="311">
        <f t="shared" si="121"/>
        <v>1.2566055331053776</v>
      </c>
      <c r="AA167" s="292">
        <v>161</v>
      </c>
      <c r="AB167" s="289">
        <f t="shared" si="106"/>
        <v>37450</v>
      </c>
      <c r="AC167" s="289">
        <f t="shared" si="122"/>
        <v>41195</v>
      </c>
      <c r="AD167" s="297">
        <v>31850</v>
      </c>
      <c r="AE167" s="297">
        <f t="shared" si="123"/>
        <v>9345</v>
      </c>
      <c r="AF167" s="302">
        <f t="shared" si="124"/>
        <v>1.2934065934065935</v>
      </c>
      <c r="AG167" s="306">
        <v>33840</v>
      </c>
      <c r="AH167" s="297">
        <f t="shared" si="125"/>
        <v>7355</v>
      </c>
      <c r="AI167" s="311">
        <f t="shared" si="126"/>
        <v>1.2173463356973995</v>
      </c>
      <c r="AK167" s="292">
        <v>161</v>
      </c>
      <c r="AL167" s="289">
        <f t="shared" si="107"/>
        <v>37950</v>
      </c>
      <c r="AM167" s="289">
        <f t="shared" si="127"/>
        <v>41745</v>
      </c>
      <c r="AN167" s="297">
        <v>31900</v>
      </c>
      <c r="AO167" s="297">
        <f t="shared" si="128"/>
        <v>9845</v>
      </c>
      <c r="AP167" s="302">
        <f t="shared" si="129"/>
        <v>1.3086206896551724</v>
      </c>
      <c r="AQ167" s="306">
        <v>33890</v>
      </c>
      <c r="AR167" s="297">
        <f t="shared" si="130"/>
        <v>7855</v>
      </c>
      <c r="AS167" s="311">
        <f t="shared" si="131"/>
        <v>1.2317792859250516</v>
      </c>
      <c r="AU167" s="292">
        <v>161</v>
      </c>
      <c r="AV167" s="289">
        <f t="shared" si="108"/>
        <v>38450</v>
      </c>
      <c r="AW167" s="289">
        <f t="shared" si="132"/>
        <v>42295</v>
      </c>
      <c r="AX167" s="297">
        <v>31920</v>
      </c>
      <c r="AY167" s="297">
        <f t="shared" si="133"/>
        <v>10375</v>
      </c>
      <c r="AZ167" s="302">
        <f t="shared" si="134"/>
        <v>1.3250313283208019</v>
      </c>
      <c r="BA167" s="306">
        <v>33910</v>
      </c>
      <c r="BB167" s="297">
        <f t="shared" si="135"/>
        <v>8385</v>
      </c>
      <c r="BC167" s="311">
        <f t="shared" si="136"/>
        <v>1.2472721910940725</v>
      </c>
      <c r="BE167" s="292">
        <v>161</v>
      </c>
      <c r="BF167" s="289">
        <f t="shared" si="109"/>
        <v>38950</v>
      </c>
      <c r="BG167" s="289">
        <f t="shared" si="137"/>
        <v>42845</v>
      </c>
      <c r="BH167" s="297">
        <v>32060</v>
      </c>
      <c r="BI167" s="297">
        <f t="shared" si="138"/>
        <v>10785</v>
      </c>
      <c r="BJ167" s="302">
        <f t="shared" si="139"/>
        <v>1.3364004990642546</v>
      </c>
      <c r="BK167" s="306">
        <v>34050</v>
      </c>
      <c r="BL167" s="297">
        <f t="shared" si="140"/>
        <v>8795</v>
      </c>
      <c r="BM167" s="311">
        <f t="shared" si="141"/>
        <v>1.2582966226138033</v>
      </c>
      <c r="BO167" s="292">
        <v>161</v>
      </c>
      <c r="BP167" s="289">
        <f t="shared" si="110"/>
        <v>39950</v>
      </c>
      <c r="BQ167" s="289">
        <f t="shared" si="142"/>
        <v>43945</v>
      </c>
      <c r="BR167" s="297">
        <v>32450</v>
      </c>
      <c r="BS167" s="297">
        <f t="shared" si="143"/>
        <v>11495</v>
      </c>
      <c r="BT167" s="302">
        <f t="shared" si="144"/>
        <v>1.3542372881355933</v>
      </c>
      <c r="BU167" s="306">
        <v>34440</v>
      </c>
      <c r="BV167" s="297">
        <f t="shared" si="145"/>
        <v>9505</v>
      </c>
      <c r="BW167" s="311">
        <f t="shared" si="146"/>
        <v>1.275987224157956</v>
      </c>
      <c r="BY167" s="292">
        <v>161</v>
      </c>
      <c r="BZ167" s="289">
        <f t="shared" si="111"/>
        <v>40950</v>
      </c>
      <c r="CA167" s="289">
        <f t="shared" si="147"/>
        <v>45045</v>
      </c>
      <c r="CB167" s="297">
        <v>32680</v>
      </c>
      <c r="CC167" s="297">
        <f t="shared" si="148"/>
        <v>12365</v>
      </c>
      <c r="CD167" s="302">
        <f t="shared" si="149"/>
        <v>1.3783659730722153</v>
      </c>
      <c r="CE167" s="306">
        <v>34670</v>
      </c>
      <c r="CF167" s="297">
        <f t="shared" si="150"/>
        <v>10375</v>
      </c>
      <c r="CG167" s="311">
        <f t="shared" si="151"/>
        <v>1.299250072108451</v>
      </c>
    </row>
    <row r="168" spans="5:85">
      <c r="E168" s="289">
        <f>計算票!G169</f>
        <v>38420</v>
      </c>
      <c r="G168" s="292">
        <v>162</v>
      </c>
      <c r="H168" s="289">
        <f t="shared" si="104"/>
        <v>37000</v>
      </c>
      <c r="I168" s="289">
        <f t="shared" si="112"/>
        <v>40700</v>
      </c>
      <c r="J168" s="297">
        <v>30370</v>
      </c>
      <c r="K168" s="297">
        <f t="shared" si="113"/>
        <v>10330</v>
      </c>
      <c r="L168" s="302">
        <f t="shared" si="114"/>
        <v>1.3401382943694435</v>
      </c>
      <c r="M168" s="306">
        <v>32370</v>
      </c>
      <c r="N168" s="297">
        <f t="shared" si="115"/>
        <v>8330</v>
      </c>
      <c r="O168" s="311">
        <f t="shared" si="116"/>
        <v>1.2573370404695705</v>
      </c>
      <c r="Q168" s="292">
        <v>162</v>
      </c>
      <c r="R168" s="289">
        <f t="shared" si="105"/>
        <v>37000</v>
      </c>
      <c r="S168" s="289">
        <f t="shared" si="117"/>
        <v>40700</v>
      </c>
      <c r="T168" s="297">
        <v>30380</v>
      </c>
      <c r="U168" s="297">
        <f t="shared" si="118"/>
        <v>10320</v>
      </c>
      <c r="V168" s="302">
        <f t="shared" si="119"/>
        <v>1.3396971691902568</v>
      </c>
      <c r="W168" s="306">
        <v>32380</v>
      </c>
      <c r="X168" s="297">
        <f t="shared" si="120"/>
        <v>8320</v>
      </c>
      <c r="Y168" s="311">
        <f t="shared" si="121"/>
        <v>1.2569487337862879</v>
      </c>
      <c r="AA168" s="292">
        <v>162</v>
      </c>
      <c r="AB168" s="289">
        <f t="shared" si="106"/>
        <v>37700</v>
      </c>
      <c r="AC168" s="289">
        <f t="shared" si="122"/>
        <v>41470</v>
      </c>
      <c r="AD168" s="297">
        <v>32060</v>
      </c>
      <c r="AE168" s="297">
        <f t="shared" si="123"/>
        <v>9410</v>
      </c>
      <c r="AF168" s="302">
        <f t="shared" si="124"/>
        <v>1.293512164691204</v>
      </c>
      <c r="AG168" s="306">
        <v>34060</v>
      </c>
      <c r="AH168" s="297">
        <f t="shared" si="125"/>
        <v>7410</v>
      </c>
      <c r="AI168" s="311">
        <f t="shared" si="126"/>
        <v>1.217557251908397</v>
      </c>
      <c r="AK168" s="292">
        <v>162</v>
      </c>
      <c r="AL168" s="289">
        <f t="shared" si="107"/>
        <v>38200</v>
      </c>
      <c r="AM168" s="289">
        <f t="shared" si="127"/>
        <v>42020</v>
      </c>
      <c r="AN168" s="297">
        <v>32100</v>
      </c>
      <c r="AO168" s="297">
        <f t="shared" si="128"/>
        <v>9920</v>
      </c>
      <c r="AP168" s="302">
        <f t="shared" si="129"/>
        <v>1.3090342679127727</v>
      </c>
      <c r="AQ168" s="306">
        <v>34110</v>
      </c>
      <c r="AR168" s="297">
        <f t="shared" si="130"/>
        <v>7910</v>
      </c>
      <c r="AS168" s="311">
        <f t="shared" si="131"/>
        <v>1.2318968044561711</v>
      </c>
      <c r="AU168" s="292">
        <v>162</v>
      </c>
      <c r="AV168" s="289">
        <f t="shared" si="108"/>
        <v>38700</v>
      </c>
      <c r="AW168" s="289">
        <f t="shared" si="132"/>
        <v>42570</v>
      </c>
      <c r="AX168" s="297">
        <v>32130</v>
      </c>
      <c r="AY168" s="297">
        <f t="shared" si="133"/>
        <v>10440</v>
      </c>
      <c r="AZ168" s="302">
        <f t="shared" si="134"/>
        <v>1.3249299719887955</v>
      </c>
      <c r="BA168" s="306">
        <v>34130</v>
      </c>
      <c r="BB168" s="297">
        <f t="shared" si="135"/>
        <v>8440</v>
      </c>
      <c r="BC168" s="311">
        <f t="shared" si="136"/>
        <v>1.2472897743920304</v>
      </c>
      <c r="BE168" s="292">
        <v>162</v>
      </c>
      <c r="BF168" s="289">
        <f t="shared" si="109"/>
        <v>39200</v>
      </c>
      <c r="BG168" s="289">
        <f t="shared" si="137"/>
        <v>43120</v>
      </c>
      <c r="BH168" s="297">
        <v>32270</v>
      </c>
      <c r="BI168" s="297">
        <f t="shared" si="138"/>
        <v>10850</v>
      </c>
      <c r="BJ168" s="302">
        <f t="shared" si="139"/>
        <v>1.3362255965292842</v>
      </c>
      <c r="BK168" s="306">
        <v>34270</v>
      </c>
      <c r="BL168" s="297">
        <f t="shared" si="140"/>
        <v>8850</v>
      </c>
      <c r="BM168" s="311">
        <f t="shared" si="141"/>
        <v>1.2582433615407063</v>
      </c>
      <c r="BO168" s="292">
        <v>162</v>
      </c>
      <c r="BP168" s="289">
        <f t="shared" si="110"/>
        <v>40200</v>
      </c>
      <c r="BQ168" s="289">
        <f t="shared" si="142"/>
        <v>44220</v>
      </c>
      <c r="BR168" s="297">
        <v>32650</v>
      </c>
      <c r="BS168" s="297">
        <f t="shared" si="143"/>
        <v>11570</v>
      </c>
      <c r="BT168" s="302">
        <f t="shared" si="144"/>
        <v>1.3543644716692189</v>
      </c>
      <c r="BU168" s="306">
        <v>34660</v>
      </c>
      <c r="BV168" s="297">
        <f t="shared" si="145"/>
        <v>9560</v>
      </c>
      <c r="BW168" s="311">
        <f t="shared" si="146"/>
        <v>1.2758222735141374</v>
      </c>
      <c r="BY168" s="292">
        <v>162</v>
      </c>
      <c r="BZ168" s="289">
        <f t="shared" si="111"/>
        <v>41200</v>
      </c>
      <c r="CA168" s="289">
        <f t="shared" si="147"/>
        <v>45320.000000000007</v>
      </c>
      <c r="CB168" s="297">
        <v>32890</v>
      </c>
      <c r="CC168" s="297">
        <f t="shared" si="148"/>
        <v>12430.000000000007</v>
      </c>
      <c r="CD168" s="302">
        <f t="shared" si="149"/>
        <v>1.3779264214046825</v>
      </c>
      <c r="CE168" s="306">
        <v>34890</v>
      </c>
      <c r="CF168" s="297">
        <f t="shared" si="150"/>
        <v>10430.000000000007</v>
      </c>
      <c r="CG168" s="311">
        <f t="shared" si="151"/>
        <v>1.2989395242189741</v>
      </c>
    </row>
    <row r="169" spans="5:85">
      <c r="E169" s="289">
        <f>計算票!G170</f>
        <v>38680</v>
      </c>
      <c r="G169" s="292">
        <v>163</v>
      </c>
      <c r="H169" s="289">
        <f t="shared" si="104"/>
        <v>37250</v>
      </c>
      <c r="I169" s="289">
        <f t="shared" si="112"/>
        <v>40975</v>
      </c>
      <c r="J169" s="297">
        <v>30560</v>
      </c>
      <c r="K169" s="297">
        <f t="shared" si="113"/>
        <v>10415</v>
      </c>
      <c r="L169" s="302">
        <f t="shared" si="114"/>
        <v>1.3408049738219896</v>
      </c>
      <c r="M169" s="306">
        <v>32580</v>
      </c>
      <c r="N169" s="297">
        <f t="shared" si="115"/>
        <v>8395</v>
      </c>
      <c r="O169" s="311">
        <f t="shared" si="116"/>
        <v>1.2576734192756291</v>
      </c>
      <c r="Q169" s="292">
        <v>163</v>
      </c>
      <c r="R169" s="289">
        <f t="shared" si="105"/>
        <v>37250</v>
      </c>
      <c r="S169" s="289">
        <f t="shared" si="117"/>
        <v>40975</v>
      </c>
      <c r="T169" s="297">
        <v>30580</v>
      </c>
      <c r="U169" s="297">
        <f t="shared" si="118"/>
        <v>10395</v>
      </c>
      <c r="V169" s="302">
        <f t="shared" si="119"/>
        <v>1.3399280575539569</v>
      </c>
      <c r="W169" s="306">
        <v>32590</v>
      </c>
      <c r="X169" s="297">
        <f t="shared" si="120"/>
        <v>8385</v>
      </c>
      <c r="Y169" s="311">
        <f t="shared" si="121"/>
        <v>1.2572875115065971</v>
      </c>
      <c r="AA169" s="292">
        <v>163</v>
      </c>
      <c r="AB169" s="289">
        <f t="shared" si="106"/>
        <v>37950</v>
      </c>
      <c r="AC169" s="289">
        <f t="shared" si="122"/>
        <v>41745</v>
      </c>
      <c r="AD169" s="297">
        <v>32270</v>
      </c>
      <c r="AE169" s="297">
        <f t="shared" si="123"/>
        <v>9475</v>
      </c>
      <c r="AF169" s="302">
        <f t="shared" si="124"/>
        <v>1.2936163619460799</v>
      </c>
      <c r="AG169" s="306">
        <v>34280</v>
      </c>
      <c r="AH169" s="297">
        <f t="shared" si="125"/>
        <v>7465</v>
      </c>
      <c r="AI169" s="311">
        <f t="shared" si="126"/>
        <v>1.2177654609101516</v>
      </c>
      <c r="AK169" s="292">
        <v>163</v>
      </c>
      <c r="AL169" s="289">
        <f t="shared" si="107"/>
        <v>38450</v>
      </c>
      <c r="AM169" s="289">
        <f t="shared" si="127"/>
        <v>42295</v>
      </c>
      <c r="AN169" s="297">
        <v>32310</v>
      </c>
      <c r="AO169" s="297">
        <f t="shared" si="128"/>
        <v>9985</v>
      </c>
      <c r="AP169" s="302">
        <f t="shared" si="129"/>
        <v>1.3090374497059734</v>
      </c>
      <c r="AQ169" s="306">
        <v>34330</v>
      </c>
      <c r="AR169" s="297">
        <f t="shared" si="130"/>
        <v>7965</v>
      </c>
      <c r="AS169" s="311">
        <f t="shared" si="131"/>
        <v>1.232012816778328</v>
      </c>
      <c r="AU169" s="292">
        <v>163</v>
      </c>
      <c r="AV169" s="289">
        <f t="shared" si="108"/>
        <v>38950</v>
      </c>
      <c r="AW169" s="289">
        <f t="shared" si="132"/>
        <v>42845</v>
      </c>
      <c r="AX169" s="297">
        <v>32340</v>
      </c>
      <c r="AY169" s="297">
        <f t="shared" si="133"/>
        <v>10505</v>
      </c>
      <c r="AZ169" s="302">
        <f t="shared" si="134"/>
        <v>1.3248299319727892</v>
      </c>
      <c r="BA169" s="306">
        <v>34350</v>
      </c>
      <c r="BB169" s="297">
        <f t="shared" si="135"/>
        <v>8495</v>
      </c>
      <c r="BC169" s="311">
        <f t="shared" si="136"/>
        <v>1.2473071324599709</v>
      </c>
      <c r="BE169" s="292">
        <v>163</v>
      </c>
      <c r="BF169" s="289">
        <f t="shared" si="109"/>
        <v>39450</v>
      </c>
      <c r="BG169" s="289">
        <f t="shared" si="137"/>
        <v>43395</v>
      </c>
      <c r="BH169" s="297">
        <v>32480</v>
      </c>
      <c r="BI169" s="297">
        <f t="shared" si="138"/>
        <v>10915</v>
      </c>
      <c r="BJ169" s="302">
        <f t="shared" si="139"/>
        <v>1.3360529556650247</v>
      </c>
      <c r="BK169" s="306">
        <v>34490</v>
      </c>
      <c r="BL169" s="297">
        <f t="shared" si="140"/>
        <v>8905</v>
      </c>
      <c r="BM169" s="311">
        <f t="shared" si="141"/>
        <v>1.2581907799362133</v>
      </c>
      <c r="BO169" s="292">
        <v>163</v>
      </c>
      <c r="BP169" s="289">
        <f t="shared" si="110"/>
        <v>40450</v>
      </c>
      <c r="BQ169" s="289">
        <f t="shared" si="142"/>
        <v>44495</v>
      </c>
      <c r="BR169" s="297">
        <v>32860</v>
      </c>
      <c r="BS169" s="297">
        <f t="shared" si="143"/>
        <v>11635</v>
      </c>
      <c r="BT169" s="302">
        <f t="shared" si="144"/>
        <v>1.35407790626902</v>
      </c>
      <c r="BU169" s="306">
        <v>34880</v>
      </c>
      <c r="BV169" s="297">
        <f t="shared" si="145"/>
        <v>9615</v>
      </c>
      <c r="BW169" s="311">
        <f t="shared" si="146"/>
        <v>1.2756594036697249</v>
      </c>
      <c r="BY169" s="292">
        <v>163</v>
      </c>
      <c r="BZ169" s="289">
        <f t="shared" si="111"/>
        <v>41450</v>
      </c>
      <c r="CA169" s="289">
        <f t="shared" si="147"/>
        <v>45595.000000000007</v>
      </c>
      <c r="CB169" s="297">
        <v>33090</v>
      </c>
      <c r="CC169" s="297">
        <f t="shared" si="148"/>
        <v>12505.000000000007</v>
      </c>
      <c r="CD169" s="302">
        <f t="shared" si="149"/>
        <v>1.3779087337564222</v>
      </c>
      <c r="CE169" s="306">
        <v>35110</v>
      </c>
      <c r="CF169" s="297">
        <f t="shared" si="150"/>
        <v>10485.000000000007</v>
      </c>
      <c r="CG169" s="311">
        <f t="shared" si="151"/>
        <v>1.2986328681287385</v>
      </c>
    </row>
    <row r="170" spans="5:85">
      <c r="E170" s="289">
        <f>計算票!G171</f>
        <v>38950</v>
      </c>
      <c r="G170" s="292">
        <v>164</v>
      </c>
      <c r="H170" s="289">
        <f t="shared" si="104"/>
        <v>37500</v>
      </c>
      <c r="I170" s="289">
        <f t="shared" si="112"/>
        <v>41250</v>
      </c>
      <c r="J170" s="297">
        <v>30760</v>
      </c>
      <c r="K170" s="297">
        <f t="shared" si="113"/>
        <v>10490</v>
      </c>
      <c r="L170" s="302">
        <f t="shared" si="114"/>
        <v>1.3410273081924577</v>
      </c>
      <c r="M170" s="306">
        <v>32790</v>
      </c>
      <c r="N170" s="297">
        <f t="shared" si="115"/>
        <v>8460</v>
      </c>
      <c r="O170" s="311">
        <f t="shared" si="116"/>
        <v>1.2580054894784996</v>
      </c>
      <c r="Q170" s="292">
        <v>164</v>
      </c>
      <c r="R170" s="289">
        <f t="shared" si="105"/>
        <v>37500</v>
      </c>
      <c r="S170" s="289">
        <f t="shared" si="117"/>
        <v>41250</v>
      </c>
      <c r="T170" s="297">
        <v>30770</v>
      </c>
      <c r="U170" s="297">
        <f t="shared" si="118"/>
        <v>10480</v>
      </c>
      <c r="V170" s="302">
        <f t="shared" si="119"/>
        <v>1.3405914852128697</v>
      </c>
      <c r="W170" s="306">
        <v>32800</v>
      </c>
      <c r="X170" s="297">
        <f t="shared" si="120"/>
        <v>8450</v>
      </c>
      <c r="Y170" s="311">
        <f t="shared" si="121"/>
        <v>1.2576219512195121</v>
      </c>
      <c r="AA170" s="292">
        <v>164</v>
      </c>
      <c r="AB170" s="289">
        <f t="shared" si="106"/>
        <v>38200</v>
      </c>
      <c r="AC170" s="289">
        <f t="shared" si="122"/>
        <v>42020</v>
      </c>
      <c r="AD170" s="297">
        <v>32480</v>
      </c>
      <c r="AE170" s="297">
        <f t="shared" si="123"/>
        <v>9540</v>
      </c>
      <c r="AF170" s="302">
        <f t="shared" si="124"/>
        <v>1.2937192118226601</v>
      </c>
      <c r="AG170" s="306">
        <v>34500</v>
      </c>
      <c r="AH170" s="297">
        <f t="shared" si="125"/>
        <v>7520</v>
      </c>
      <c r="AI170" s="311">
        <f t="shared" si="126"/>
        <v>1.2179710144927536</v>
      </c>
      <c r="AK170" s="292">
        <v>164</v>
      </c>
      <c r="AL170" s="289">
        <f t="shared" si="107"/>
        <v>38700</v>
      </c>
      <c r="AM170" s="289">
        <f t="shared" si="127"/>
        <v>42570</v>
      </c>
      <c r="AN170" s="297">
        <v>32520</v>
      </c>
      <c r="AO170" s="297">
        <f t="shared" si="128"/>
        <v>10050</v>
      </c>
      <c r="AP170" s="302">
        <f t="shared" si="129"/>
        <v>1.3090405904059041</v>
      </c>
      <c r="AQ170" s="306">
        <v>34550</v>
      </c>
      <c r="AR170" s="297">
        <f t="shared" si="130"/>
        <v>8020</v>
      </c>
      <c r="AS170" s="311">
        <f t="shared" si="131"/>
        <v>1.2321273516642548</v>
      </c>
      <c r="AU170" s="292">
        <v>164</v>
      </c>
      <c r="AV170" s="289">
        <f t="shared" si="108"/>
        <v>39200</v>
      </c>
      <c r="AW170" s="289">
        <f t="shared" si="132"/>
        <v>43120</v>
      </c>
      <c r="AX170" s="297">
        <v>32540</v>
      </c>
      <c r="AY170" s="297">
        <f t="shared" si="133"/>
        <v>10580</v>
      </c>
      <c r="AZ170" s="302">
        <f t="shared" si="134"/>
        <v>1.3251382913337431</v>
      </c>
      <c r="BA170" s="306">
        <v>34570</v>
      </c>
      <c r="BB170" s="297">
        <f t="shared" si="135"/>
        <v>8550</v>
      </c>
      <c r="BC170" s="311">
        <f t="shared" si="136"/>
        <v>1.2473242695979172</v>
      </c>
      <c r="BE170" s="292">
        <v>164</v>
      </c>
      <c r="BF170" s="289">
        <f t="shared" si="109"/>
        <v>39700</v>
      </c>
      <c r="BG170" s="289">
        <f t="shared" si="137"/>
        <v>43670</v>
      </c>
      <c r="BH170" s="297">
        <v>32690</v>
      </c>
      <c r="BI170" s="297">
        <f t="shared" si="138"/>
        <v>10980</v>
      </c>
      <c r="BJ170" s="302">
        <f t="shared" si="139"/>
        <v>1.3358825328846742</v>
      </c>
      <c r="BK170" s="306">
        <v>34710</v>
      </c>
      <c r="BL170" s="297">
        <f t="shared" si="140"/>
        <v>8960</v>
      </c>
      <c r="BM170" s="311">
        <f t="shared" si="141"/>
        <v>1.2581388648804379</v>
      </c>
      <c r="BO170" s="292">
        <v>164</v>
      </c>
      <c r="BP170" s="289">
        <f t="shared" si="110"/>
        <v>40700</v>
      </c>
      <c r="BQ170" s="289">
        <f t="shared" si="142"/>
        <v>44770</v>
      </c>
      <c r="BR170" s="297">
        <v>33070</v>
      </c>
      <c r="BS170" s="297">
        <f t="shared" si="143"/>
        <v>11700</v>
      </c>
      <c r="BT170" s="302">
        <f t="shared" si="144"/>
        <v>1.3537949803447233</v>
      </c>
      <c r="BU170" s="306">
        <v>35100</v>
      </c>
      <c r="BV170" s="297">
        <f t="shared" si="145"/>
        <v>9670</v>
      </c>
      <c r="BW170" s="311">
        <f t="shared" si="146"/>
        <v>1.2754985754985755</v>
      </c>
      <c r="BY170" s="292">
        <v>164</v>
      </c>
      <c r="BZ170" s="289">
        <f t="shared" si="111"/>
        <v>41700</v>
      </c>
      <c r="CA170" s="289">
        <f t="shared" si="147"/>
        <v>45870.000000000007</v>
      </c>
      <c r="CB170" s="297">
        <v>33300</v>
      </c>
      <c r="CC170" s="297">
        <f t="shared" si="148"/>
        <v>12570.000000000007</v>
      </c>
      <c r="CD170" s="302">
        <f t="shared" si="149"/>
        <v>1.3774774774774776</v>
      </c>
      <c r="CE170" s="306">
        <v>35330</v>
      </c>
      <c r="CF170" s="297">
        <f t="shared" si="150"/>
        <v>10540.000000000007</v>
      </c>
      <c r="CG170" s="311">
        <f t="shared" si="151"/>
        <v>1.298330031135013</v>
      </c>
    </row>
    <row r="171" spans="5:85">
      <c r="E171" s="289">
        <f>計算票!G172</f>
        <v>39210</v>
      </c>
      <c r="G171" s="292">
        <v>165</v>
      </c>
      <c r="H171" s="289">
        <f t="shared" ref="H171:H234" si="152">H170+$C$23</f>
        <v>37750</v>
      </c>
      <c r="I171" s="289">
        <f t="shared" si="112"/>
        <v>41525</v>
      </c>
      <c r="J171" s="297">
        <v>30960</v>
      </c>
      <c r="K171" s="297">
        <f t="shared" si="113"/>
        <v>10565</v>
      </c>
      <c r="L171" s="302">
        <f t="shared" si="114"/>
        <v>1.3412467700258397</v>
      </c>
      <c r="M171" s="306">
        <v>33000</v>
      </c>
      <c r="N171" s="297">
        <f t="shared" si="115"/>
        <v>8525</v>
      </c>
      <c r="O171" s="311">
        <f t="shared" si="116"/>
        <v>1.2583333333333333</v>
      </c>
      <c r="Q171" s="292">
        <v>165</v>
      </c>
      <c r="R171" s="289">
        <f t="shared" ref="R171:R234" si="153">R170+$C$23</f>
        <v>37750</v>
      </c>
      <c r="S171" s="289">
        <f t="shared" si="117"/>
        <v>41525</v>
      </c>
      <c r="T171" s="297">
        <v>30970</v>
      </c>
      <c r="U171" s="297">
        <f t="shared" si="118"/>
        <v>10555</v>
      </c>
      <c r="V171" s="302">
        <f t="shared" si="119"/>
        <v>1.3408136906683887</v>
      </c>
      <c r="W171" s="306">
        <v>33010</v>
      </c>
      <c r="X171" s="297">
        <f t="shared" si="120"/>
        <v>8515</v>
      </c>
      <c r="Y171" s="311">
        <f t="shared" si="121"/>
        <v>1.2579521357164496</v>
      </c>
      <c r="AA171" s="292">
        <v>165</v>
      </c>
      <c r="AB171" s="289">
        <f t="shared" ref="AB171:AB234" si="154">AB170+$C$23</f>
        <v>38450</v>
      </c>
      <c r="AC171" s="289">
        <f t="shared" si="122"/>
        <v>42295</v>
      </c>
      <c r="AD171" s="297">
        <v>32690</v>
      </c>
      <c r="AE171" s="297">
        <f t="shared" si="123"/>
        <v>9605</v>
      </c>
      <c r="AF171" s="302">
        <f t="shared" si="124"/>
        <v>1.2938207402875497</v>
      </c>
      <c r="AG171" s="306">
        <v>34720</v>
      </c>
      <c r="AH171" s="297">
        <f t="shared" si="125"/>
        <v>7575</v>
      </c>
      <c r="AI171" s="311">
        <f t="shared" si="126"/>
        <v>1.2181739631336406</v>
      </c>
      <c r="AK171" s="292">
        <v>165</v>
      </c>
      <c r="AL171" s="289">
        <f t="shared" ref="AL171:AL234" si="155">AL170+$C$23</f>
        <v>38950</v>
      </c>
      <c r="AM171" s="289">
        <f t="shared" si="127"/>
        <v>42845</v>
      </c>
      <c r="AN171" s="297">
        <v>32730</v>
      </c>
      <c r="AO171" s="297">
        <f t="shared" si="128"/>
        <v>10115</v>
      </c>
      <c r="AP171" s="302">
        <f t="shared" si="129"/>
        <v>1.3090436908035441</v>
      </c>
      <c r="AQ171" s="306">
        <v>34770</v>
      </c>
      <c r="AR171" s="297">
        <f t="shared" si="130"/>
        <v>8075</v>
      </c>
      <c r="AS171" s="311">
        <f t="shared" si="131"/>
        <v>1.2322404371584699</v>
      </c>
      <c r="AU171" s="292">
        <v>165</v>
      </c>
      <c r="AV171" s="289">
        <f t="shared" ref="AV171:AV234" si="156">AV170+$C$23</f>
        <v>39450</v>
      </c>
      <c r="AW171" s="289">
        <f t="shared" si="132"/>
        <v>43395</v>
      </c>
      <c r="AX171" s="297">
        <v>32750</v>
      </c>
      <c r="AY171" s="297">
        <f t="shared" si="133"/>
        <v>10645</v>
      </c>
      <c r="AZ171" s="302">
        <f t="shared" si="134"/>
        <v>1.3250381679389314</v>
      </c>
      <c r="BA171" s="306">
        <v>34790</v>
      </c>
      <c r="BB171" s="297">
        <f t="shared" si="135"/>
        <v>8605</v>
      </c>
      <c r="BC171" s="311">
        <f t="shared" si="136"/>
        <v>1.2473411899971256</v>
      </c>
      <c r="BE171" s="292">
        <v>165</v>
      </c>
      <c r="BF171" s="289">
        <f t="shared" ref="BF171:BF234" si="157">BF170+$C$23</f>
        <v>39950</v>
      </c>
      <c r="BG171" s="289">
        <f t="shared" si="137"/>
        <v>43945</v>
      </c>
      <c r="BH171" s="297">
        <v>32900</v>
      </c>
      <c r="BI171" s="297">
        <f t="shared" si="138"/>
        <v>11045</v>
      </c>
      <c r="BJ171" s="302">
        <f t="shared" si="139"/>
        <v>1.3357142857142856</v>
      </c>
      <c r="BK171" s="306">
        <v>34930</v>
      </c>
      <c r="BL171" s="297">
        <f t="shared" si="140"/>
        <v>9015</v>
      </c>
      <c r="BM171" s="311">
        <f t="shared" si="141"/>
        <v>1.2580876037789865</v>
      </c>
      <c r="BO171" s="292">
        <v>165</v>
      </c>
      <c r="BP171" s="289">
        <f t="shared" ref="BP171:BP234" si="158">BP170+$C$23</f>
        <v>40950</v>
      </c>
      <c r="BQ171" s="289">
        <f t="shared" si="142"/>
        <v>45045</v>
      </c>
      <c r="BR171" s="297">
        <v>33280</v>
      </c>
      <c r="BS171" s="297">
        <f t="shared" si="143"/>
        <v>11765</v>
      </c>
      <c r="BT171" s="302">
        <f t="shared" si="144"/>
        <v>1.353515625</v>
      </c>
      <c r="BU171" s="306">
        <v>35320</v>
      </c>
      <c r="BV171" s="297">
        <f t="shared" si="145"/>
        <v>9725</v>
      </c>
      <c r="BW171" s="311">
        <f t="shared" si="146"/>
        <v>1.2753397508493771</v>
      </c>
      <c r="BY171" s="292">
        <v>165</v>
      </c>
      <c r="BZ171" s="289">
        <f t="shared" ref="BZ171:BZ234" si="159">BZ170+$C$23</f>
        <v>41950</v>
      </c>
      <c r="CA171" s="289">
        <f t="shared" si="147"/>
        <v>46145.000000000007</v>
      </c>
      <c r="CB171" s="297">
        <v>33510</v>
      </c>
      <c r="CC171" s="297">
        <f t="shared" si="148"/>
        <v>12635.000000000007</v>
      </c>
      <c r="CD171" s="302">
        <f t="shared" si="149"/>
        <v>1.3770516263801853</v>
      </c>
      <c r="CE171" s="306">
        <v>35550</v>
      </c>
      <c r="CF171" s="297">
        <f t="shared" si="150"/>
        <v>10595.000000000007</v>
      </c>
      <c r="CG171" s="311">
        <f t="shared" si="151"/>
        <v>1.29803094233474</v>
      </c>
    </row>
    <row r="172" spans="5:85">
      <c r="E172" s="289">
        <f>計算票!G173</f>
        <v>39470</v>
      </c>
      <c r="G172" s="292">
        <v>166</v>
      </c>
      <c r="H172" s="289">
        <f t="shared" si="152"/>
        <v>38000</v>
      </c>
      <c r="I172" s="289">
        <f t="shared" si="112"/>
        <v>41800</v>
      </c>
      <c r="J172" s="297">
        <v>31160</v>
      </c>
      <c r="K172" s="297">
        <f t="shared" si="113"/>
        <v>10640</v>
      </c>
      <c r="L172" s="302">
        <f t="shared" si="114"/>
        <v>1.3414634146341464</v>
      </c>
      <c r="M172" s="306">
        <v>33200</v>
      </c>
      <c r="N172" s="297">
        <f t="shared" si="115"/>
        <v>8600</v>
      </c>
      <c r="O172" s="311">
        <f t="shared" si="116"/>
        <v>1.2590361445783131</v>
      </c>
      <c r="Q172" s="292">
        <v>166</v>
      </c>
      <c r="R172" s="289">
        <f t="shared" si="153"/>
        <v>38000</v>
      </c>
      <c r="S172" s="289">
        <f t="shared" si="117"/>
        <v>41800</v>
      </c>
      <c r="T172" s="297">
        <v>31170</v>
      </c>
      <c r="U172" s="297">
        <f t="shared" si="118"/>
        <v>10630</v>
      </c>
      <c r="V172" s="302">
        <f t="shared" si="119"/>
        <v>1.341033044594161</v>
      </c>
      <c r="W172" s="306">
        <v>33220</v>
      </c>
      <c r="X172" s="297">
        <f t="shared" si="120"/>
        <v>8580</v>
      </c>
      <c r="Y172" s="311">
        <f t="shared" si="121"/>
        <v>1.2582781456953642</v>
      </c>
      <c r="AA172" s="292">
        <v>166</v>
      </c>
      <c r="AB172" s="289">
        <f t="shared" si="154"/>
        <v>38700</v>
      </c>
      <c r="AC172" s="289">
        <f t="shared" si="122"/>
        <v>42570</v>
      </c>
      <c r="AD172" s="297">
        <v>32900</v>
      </c>
      <c r="AE172" s="297">
        <f t="shared" si="123"/>
        <v>9670</v>
      </c>
      <c r="AF172" s="302">
        <f t="shared" si="124"/>
        <v>1.293920972644377</v>
      </c>
      <c r="AG172" s="306">
        <v>34940</v>
      </c>
      <c r="AH172" s="297">
        <f t="shared" si="125"/>
        <v>7630</v>
      </c>
      <c r="AI172" s="311">
        <f t="shared" si="126"/>
        <v>1.218374356038924</v>
      </c>
      <c r="AK172" s="292">
        <v>166</v>
      </c>
      <c r="AL172" s="289">
        <f t="shared" si="155"/>
        <v>39200</v>
      </c>
      <c r="AM172" s="289">
        <f t="shared" si="127"/>
        <v>43120</v>
      </c>
      <c r="AN172" s="297">
        <v>32940</v>
      </c>
      <c r="AO172" s="297">
        <f t="shared" si="128"/>
        <v>10180</v>
      </c>
      <c r="AP172" s="302">
        <f t="shared" si="129"/>
        <v>1.3090467516697024</v>
      </c>
      <c r="AQ172" s="306">
        <v>34990</v>
      </c>
      <c r="AR172" s="297">
        <f t="shared" si="130"/>
        <v>8130</v>
      </c>
      <c r="AS172" s="311">
        <f t="shared" si="131"/>
        <v>1.2323521006001714</v>
      </c>
      <c r="AU172" s="292">
        <v>166</v>
      </c>
      <c r="AV172" s="289">
        <f t="shared" si="156"/>
        <v>39700</v>
      </c>
      <c r="AW172" s="289">
        <f t="shared" si="132"/>
        <v>43670</v>
      </c>
      <c r="AX172" s="297">
        <v>32960</v>
      </c>
      <c r="AY172" s="297">
        <f t="shared" si="133"/>
        <v>10710</v>
      </c>
      <c r="AZ172" s="302">
        <f t="shared" si="134"/>
        <v>1.3249393203883495</v>
      </c>
      <c r="BA172" s="306">
        <v>35010</v>
      </c>
      <c r="BB172" s="297">
        <f t="shared" si="135"/>
        <v>8660</v>
      </c>
      <c r="BC172" s="311">
        <f t="shared" si="136"/>
        <v>1.2473578977435018</v>
      </c>
      <c r="BE172" s="292">
        <v>166</v>
      </c>
      <c r="BF172" s="289">
        <f t="shared" si="157"/>
        <v>40200</v>
      </c>
      <c r="BG172" s="289">
        <f t="shared" si="137"/>
        <v>44220</v>
      </c>
      <c r="BH172" s="297">
        <v>33110</v>
      </c>
      <c r="BI172" s="297">
        <f t="shared" si="138"/>
        <v>11110</v>
      </c>
      <c r="BJ172" s="302">
        <f t="shared" si="139"/>
        <v>1.3355481727574752</v>
      </c>
      <c r="BK172" s="306">
        <v>35150</v>
      </c>
      <c r="BL172" s="297">
        <f t="shared" si="140"/>
        <v>9070</v>
      </c>
      <c r="BM172" s="311">
        <f t="shared" si="141"/>
        <v>1.2580369843527739</v>
      </c>
      <c r="BO172" s="292">
        <v>166</v>
      </c>
      <c r="BP172" s="289">
        <f t="shared" si="158"/>
        <v>41200</v>
      </c>
      <c r="BQ172" s="289">
        <f t="shared" si="142"/>
        <v>45320.000000000007</v>
      </c>
      <c r="BR172" s="297">
        <v>33490</v>
      </c>
      <c r="BS172" s="297">
        <f t="shared" si="143"/>
        <v>11830.000000000007</v>
      </c>
      <c r="BT172" s="302">
        <f t="shared" si="144"/>
        <v>1.3532397730665873</v>
      </c>
      <c r="BU172" s="306">
        <v>35540</v>
      </c>
      <c r="BV172" s="297">
        <f t="shared" si="145"/>
        <v>9780.0000000000073</v>
      </c>
      <c r="BW172" s="311">
        <f t="shared" si="146"/>
        <v>1.2751828925154758</v>
      </c>
      <c r="BY172" s="292">
        <v>166</v>
      </c>
      <c r="BZ172" s="289">
        <f t="shared" si="159"/>
        <v>42200</v>
      </c>
      <c r="CA172" s="289">
        <f t="shared" si="147"/>
        <v>46420.000000000007</v>
      </c>
      <c r="CB172" s="297">
        <v>33720</v>
      </c>
      <c r="CC172" s="297">
        <f t="shared" si="148"/>
        <v>12700.000000000007</v>
      </c>
      <c r="CD172" s="302">
        <f t="shared" si="149"/>
        <v>1.3766310794780547</v>
      </c>
      <c r="CE172" s="306">
        <v>35770</v>
      </c>
      <c r="CF172" s="297">
        <f t="shared" si="150"/>
        <v>10650.000000000007</v>
      </c>
      <c r="CG172" s="311">
        <f t="shared" si="151"/>
        <v>1.2977355325691922</v>
      </c>
    </row>
    <row r="173" spans="5:85">
      <c r="E173" s="289">
        <f>計算票!G174</f>
        <v>39740</v>
      </c>
      <c r="G173" s="292">
        <v>167</v>
      </c>
      <c r="H173" s="289">
        <f t="shared" si="152"/>
        <v>38250</v>
      </c>
      <c r="I173" s="289">
        <f t="shared" si="112"/>
        <v>42075</v>
      </c>
      <c r="J173" s="297">
        <v>31360</v>
      </c>
      <c r="K173" s="297">
        <f t="shared" si="113"/>
        <v>10715</v>
      </c>
      <c r="L173" s="302">
        <f t="shared" si="114"/>
        <v>1.3416772959183674</v>
      </c>
      <c r="M173" s="306">
        <v>33410</v>
      </c>
      <c r="N173" s="297">
        <f t="shared" si="115"/>
        <v>8665</v>
      </c>
      <c r="O173" s="311">
        <f t="shared" si="116"/>
        <v>1.2593534869799461</v>
      </c>
      <c r="Q173" s="292">
        <v>167</v>
      </c>
      <c r="R173" s="289">
        <f t="shared" si="153"/>
        <v>38250</v>
      </c>
      <c r="S173" s="289">
        <f t="shared" si="117"/>
        <v>42075</v>
      </c>
      <c r="T173" s="297">
        <v>31370</v>
      </c>
      <c r="U173" s="297">
        <f t="shared" si="118"/>
        <v>10705</v>
      </c>
      <c r="V173" s="302">
        <f t="shared" si="119"/>
        <v>1.3412496015301243</v>
      </c>
      <c r="W173" s="306">
        <v>33420</v>
      </c>
      <c r="X173" s="297">
        <f t="shared" si="120"/>
        <v>8655</v>
      </c>
      <c r="Y173" s="311">
        <f t="shared" si="121"/>
        <v>1.2589766606822261</v>
      </c>
      <c r="AA173" s="292">
        <v>167</v>
      </c>
      <c r="AB173" s="289">
        <f t="shared" si="154"/>
        <v>38950</v>
      </c>
      <c r="AC173" s="289">
        <f t="shared" si="122"/>
        <v>42845</v>
      </c>
      <c r="AD173" s="297">
        <v>33110</v>
      </c>
      <c r="AE173" s="297">
        <f t="shared" si="123"/>
        <v>9735</v>
      </c>
      <c r="AF173" s="302">
        <f t="shared" si="124"/>
        <v>1.2940199335548173</v>
      </c>
      <c r="AG173" s="306">
        <v>35160</v>
      </c>
      <c r="AH173" s="297">
        <f t="shared" si="125"/>
        <v>7685</v>
      </c>
      <c r="AI173" s="311">
        <f t="shared" si="126"/>
        <v>1.2185722411831628</v>
      </c>
      <c r="AK173" s="292">
        <v>167</v>
      </c>
      <c r="AL173" s="289">
        <f t="shared" si="155"/>
        <v>39450</v>
      </c>
      <c r="AM173" s="289">
        <f t="shared" si="127"/>
        <v>43395</v>
      </c>
      <c r="AN173" s="297">
        <v>33150</v>
      </c>
      <c r="AO173" s="297">
        <f t="shared" si="128"/>
        <v>10245</v>
      </c>
      <c r="AP173" s="302">
        <f t="shared" si="129"/>
        <v>1.3090497737556561</v>
      </c>
      <c r="AQ173" s="306">
        <v>35210</v>
      </c>
      <c r="AR173" s="297">
        <f t="shared" si="130"/>
        <v>8185</v>
      </c>
      <c r="AS173" s="311">
        <f t="shared" si="131"/>
        <v>1.2324623686452711</v>
      </c>
      <c r="AU173" s="292">
        <v>167</v>
      </c>
      <c r="AV173" s="289">
        <f t="shared" si="156"/>
        <v>39950</v>
      </c>
      <c r="AW173" s="289">
        <f t="shared" si="132"/>
        <v>43945</v>
      </c>
      <c r="AX173" s="297">
        <v>33170</v>
      </c>
      <c r="AY173" s="297">
        <f t="shared" si="133"/>
        <v>10775</v>
      </c>
      <c r="AZ173" s="302">
        <f t="shared" si="134"/>
        <v>1.3248417244498041</v>
      </c>
      <c r="BA173" s="306">
        <v>35230</v>
      </c>
      <c r="BB173" s="297">
        <f t="shared" si="135"/>
        <v>8715</v>
      </c>
      <c r="BC173" s="311">
        <f t="shared" si="136"/>
        <v>1.2473743968208912</v>
      </c>
      <c r="BE173" s="292">
        <v>167</v>
      </c>
      <c r="BF173" s="289">
        <f t="shared" si="157"/>
        <v>40450</v>
      </c>
      <c r="BG173" s="289">
        <f t="shared" si="137"/>
        <v>44495</v>
      </c>
      <c r="BH173" s="297">
        <v>33310</v>
      </c>
      <c r="BI173" s="297">
        <f t="shared" si="138"/>
        <v>11185</v>
      </c>
      <c r="BJ173" s="302">
        <f t="shared" si="139"/>
        <v>1.3357850495346744</v>
      </c>
      <c r="BK173" s="306">
        <v>35370</v>
      </c>
      <c r="BL173" s="297">
        <f t="shared" si="140"/>
        <v>9125</v>
      </c>
      <c r="BM173" s="311">
        <f t="shared" si="141"/>
        <v>1.2579869946282161</v>
      </c>
      <c r="BO173" s="292">
        <v>167</v>
      </c>
      <c r="BP173" s="289">
        <f t="shared" si="158"/>
        <v>41450</v>
      </c>
      <c r="BQ173" s="289">
        <f t="shared" si="142"/>
        <v>45595.000000000007</v>
      </c>
      <c r="BR173" s="297">
        <v>33700</v>
      </c>
      <c r="BS173" s="297">
        <f t="shared" si="143"/>
        <v>11895.000000000007</v>
      </c>
      <c r="BT173" s="302">
        <f t="shared" si="144"/>
        <v>1.3529673590504454</v>
      </c>
      <c r="BU173" s="306">
        <v>35760</v>
      </c>
      <c r="BV173" s="297">
        <f t="shared" si="145"/>
        <v>9835.0000000000073</v>
      </c>
      <c r="BW173" s="311">
        <f t="shared" si="146"/>
        <v>1.2750279642058167</v>
      </c>
      <c r="BY173" s="292">
        <v>167</v>
      </c>
      <c r="BZ173" s="289">
        <f t="shared" si="159"/>
        <v>42450</v>
      </c>
      <c r="CA173" s="289">
        <f t="shared" si="147"/>
        <v>46695.000000000007</v>
      </c>
      <c r="CB173" s="297">
        <v>33930</v>
      </c>
      <c r="CC173" s="297">
        <f t="shared" si="148"/>
        <v>12765.000000000007</v>
      </c>
      <c r="CD173" s="302">
        <f t="shared" si="149"/>
        <v>1.376215738284704</v>
      </c>
      <c r="CE173" s="306">
        <v>35990</v>
      </c>
      <c r="CF173" s="297">
        <f t="shared" si="150"/>
        <v>10705.000000000007</v>
      </c>
      <c r="CG173" s="311">
        <f t="shared" si="151"/>
        <v>1.2974437343706586</v>
      </c>
    </row>
    <row r="174" spans="5:85">
      <c r="E174" s="289">
        <f>計算票!G175</f>
        <v>40000</v>
      </c>
      <c r="G174" s="292">
        <v>168</v>
      </c>
      <c r="H174" s="289">
        <f t="shared" si="152"/>
        <v>38500</v>
      </c>
      <c r="I174" s="289">
        <f t="shared" si="112"/>
        <v>42350</v>
      </c>
      <c r="J174" s="297">
        <v>31550</v>
      </c>
      <c r="K174" s="297">
        <f t="shared" si="113"/>
        <v>10800</v>
      </c>
      <c r="L174" s="302">
        <f t="shared" si="114"/>
        <v>1.3423137876386688</v>
      </c>
      <c r="M174" s="306">
        <v>33620</v>
      </c>
      <c r="N174" s="297">
        <f t="shared" si="115"/>
        <v>8730</v>
      </c>
      <c r="O174" s="311">
        <f t="shared" si="116"/>
        <v>1.2596668649613325</v>
      </c>
      <c r="Q174" s="292">
        <v>168</v>
      </c>
      <c r="R174" s="289">
        <f t="shared" si="153"/>
        <v>38500</v>
      </c>
      <c r="S174" s="289">
        <f t="shared" si="117"/>
        <v>42350</v>
      </c>
      <c r="T174" s="297">
        <v>31570</v>
      </c>
      <c r="U174" s="297">
        <f t="shared" si="118"/>
        <v>10780</v>
      </c>
      <c r="V174" s="302">
        <f t="shared" si="119"/>
        <v>1.3414634146341464</v>
      </c>
      <c r="W174" s="306">
        <v>33630</v>
      </c>
      <c r="X174" s="297">
        <f t="shared" si="120"/>
        <v>8720</v>
      </c>
      <c r="Y174" s="311">
        <f t="shared" si="121"/>
        <v>1.2592922985429675</v>
      </c>
      <c r="AA174" s="292">
        <v>168</v>
      </c>
      <c r="AB174" s="289">
        <f t="shared" si="154"/>
        <v>39200</v>
      </c>
      <c r="AC174" s="289">
        <f t="shared" si="122"/>
        <v>43120</v>
      </c>
      <c r="AD174" s="297">
        <v>33310</v>
      </c>
      <c r="AE174" s="297">
        <f t="shared" si="123"/>
        <v>9810</v>
      </c>
      <c r="AF174" s="302">
        <f t="shared" si="124"/>
        <v>1.2945061543080156</v>
      </c>
      <c r="AG174" s="306">
        <v>35380</v>
      </c>
      <c r="AH174" s="297">
        <f t="shared" si="125"/>
        <v>7740</v>
      </c>
      <c r="AI174" s="311">
        <f t="shared" si="126"/>
        <v>1.218767665347654</v>
      </c>
      <c r="AK174" s="292">
        <v>168</v>
      </c>
      <c r="AL174" s="289">
        <f t="shared" si="155"/>
        <v>39700</v>
      </c>
      <c r="AM174" s="289">
        <f t="shared" si="127"/>
        <v>43670</v>
      </c>
      <c r="AN174" s="297">
        <v>33360</v>
      </c>
      <c r="AO174" s="297">
        <f t="shared" si="128"/>
        <v>10310</v>
      </c>
      <c r="AP174" s="302">
        <f t="shared" si="129"/>
        <v>1.309052757793765</v>
      </c>
      <c r="AQ174" s="306">
        <v>35430</v>
      </c>
      <c r="AR174" s="297">
        <f t="shared" si="130"/>
        <v>8240</v>
      </c>
      <c r="AS174" s="311">
        <f t="shared" si="131"/>
        <v>1.2325712672876095</v>
      </c>
      <c r="AU174" s="292">
        <v>168</v>
      </c>
      <c r="AV174" s="289">
        <f t="shared" si="156"/>
        <v>40200</v>
      </c>
      <c r="AW174" s="289">
        <f t="shared" si="132"/>
        <v>44220</v>
      </c>
      <c r="AX174" s="297">
        <v>33380</v>
      </c>
      <c r="AY174" s="297">
        <f t="shared" si="133"/>
        <v>10840</v>
      </c>
      <c r="AZ174" s="302">
        <f t="shared" si="134"/>
        <v>1.3247453565008986</v>
      </c>
      <c r="BA174" s="306">
        <v>35450</v>
      </c>
      <c r="BB174" s="297">
        <f t="shared" si="135"/>
        <v>8770</v>
      </c>
      <c r="BC174" s="311">
        <f t="shared" si="136"/>
        <v>1.2473906911142454</v>
      </c>
      <c r="BE174" s="292">
        <v>168</v>
      </c>
      <c r="BF174" s="289">
        <f t="shared" si="157"/>
        <v>40700</v>
      </c>
      <c r="BG174" s="289">
        <f t="shared" si="137"/>
        <v>44770</v>
      </c>
      <c r="BH174" s="297">
        <v>33520</v>
      </c>
      <c r="BI174" s="297">
        <f t="shared" si="138"/>
        <v>11250</v>
      </c>
      <c r="BJ174" s="302">
        <f t="shared" si="139"/>
        <v>1.3356205250596658</v>
      </c>
      <c r="BK174" s="306">
        <v>35590</v>
      </c>
      <c r="BL174" s="297">
        <f t="shared" si="140"/>
        <v>9180</v>
      </c>
      <c r="BM174" s="311">
        <f t="shared" si="141"/>
        <v>1.2579376229277888</v>
      </c>
      <c r="BO174" s="292">
        <v>168</v>
      </c>
      <c r="BP174" s="289">
        <f t="shared" si="158"/>
        <v>41700</v>
      </c>
      <c r="BQ174" s="289">
        <f t="shared" si="142"/>
        <v>45870.000000000007</v>
      </c>
      <c r="BR174" s="297">
        <v>33910</v>
      </c>
      <c r="BS174" s="297">
        <f t="shared" si="143"/>
        <v>11960.000000000007</v>
      </c>
      <c r="BT174" s="302">
        <f t="shared" si="144"/>
        <v>1.3526983190799176</v>
      </c>
      <c r="BU174" s="306">
        <v>35980</v>
      </c>
      <c r="BV174" s="297">
        <f t="shared" si="145"/>
        <v>9890.0000000000073</v>
      </c>
      <c r="BW174" s="311">
        <f t="shared" si="146"/>
        <v>1.274874930516954</v>
      </c>
      <c r="BY174" s="292">
        <v>168</v>
      </c>
      <c r="BZ174" s="289">
        <f t="shared" si="159"/>
        <v>42700</v>
      </c>
      <c r="CA174" s="289">
        <f t="shared" si="147"/>
        <v>46970.000000000007</v>
      </c>
      <c r="CB174" s="297">
        <v>34140</v>
      </c>
      <c r="CC174" s="297">
        <f t="shared" si="148"/>
        <v>12830.000000000007</v>
      </c>
      <c r="CD174" s="302">
        <f t="shared" si="149"/>
        <v>1.3758055067369657</v>
      </c>
      <c r="CE174" s="306">
        <v>36210</v>
      </c>
      <c r="CF174" s="297">
        <f t="shared" si="150"/>
        <v>10760.000000000007</v>
      </c>
      <c r="CG174" s="311">
        <f t="shared" si="151"/>
        <v>1.2971554819110744</v>
      </c>
    </row>
    <row r="175" spans="5:85">
      <c r="E175" s="289">
        <f>計算票!G176</f>
        <v>40270</v>
      </c>
      <c r="G175" s="292">
        <v>169</v>
      </c>
      <c r="H175" s="289">
        <f t="shared" si="152"/>
        <v>38750</v>
      </c>
      <c r="I175" s="289">
        <f t="shared" si="112"/>
        <v>42625</v>
      </c>
      <c r="J175" s="297">
        <v>31750</v>
      </c>
      <c r="K175" s="297">
        <f t="shared" si="113"/>
        <v>10875</v>
      </c>
      <c r="L175" s="302">
        <f t="shared" si="114"/>
        <v>1.3425196850393701</v>
      </c>
      <c r="M175" s="306">
        <v>33830</v>
      </c>
      <c r="N175" s="297">
        <f t="shared" si="115"/>
        <v>8795</v>
      </c>
      <c r="O175" s="311">
        <f t="shared" si="116"/>
        <v>1.2599763523499852</v>
      </c>
      <c r="Q175" s="292">
        <v>169</v>
      </c>
      <c r="R175" s="289">
        <f t="shared" si="153"/>
        <v>38750</v>
      </c>
      <c r="S175" s="289">
        <f t="shared" si="117"/>
        <v>42625</v>
      </c>
      <c r="T175" s="297">
        <v>31760</v>
      </c>
      <c r="U175" s="297">
        <f t="shared" si="118"/>
        <v>10865</v>
      </c>
      <c r="V175" s="302">
        <f t="shared" si="119"/>
        <v>1.3420969773299749</v>
      </c>
      <c r="W175" s="306">
        <v>33840</v>
      </c>
      <c r="X175" s="297">
        <f t="shared" si="120"/>
        <v>8785</v>
      </c>
      <c r="Y175" s="311">
        <f t="shared" si="121"/>
        <v>1.2596040189125295</v>
      </c>
      <c r="AA175" s="292">
        <v>169</v>
      </c>
      <c r="AB175" s="289">
        <f t="shared" si="154"/>
        <v>39450</v>
      </c>
      <c r="AC175" s="289">
        <f t="shared" si="122"/>
        <v>43395</v>
      </c>
      <c r="AD175" s="297">
        <v>33520</v>
      </c>
      <c r="AE175" s="297">
        <f t="shared" si="123"/>
        <v>9875</v>
      </c>
      <c r="AF175" s="302">
        <f t="shared" si="124"/>
        <v>1.2946002386634845</v>
      </c>
      <c r="AG175" s="306">
        <v>35600</v>
      </c>
      <c r="AH175" s="297">
        <f t="shared" si="125"/>
        <v>7795</v>
      </c>
      <c r="AI175" s="311">
        <f t="shared" si="126"/>
        <v>1.2189606741573034</v>
      </c>
      <c r="AK175" s="292">
        <v>169</v>
      </c>
      <c r="AL175" s="289">
        <f t="shared" si="155"/>
        <v>39950</v>
      </c>
      <c r="AM175" s="289">
        <f t="shared" si="127"/>
        <v>43945</v>
      </c>
      <c r="AN175" s="297">
        <v>33570</v>
      </c>
      <c r="AO175" s="297">
        <f t="shared" si="128"/>
        <v>10375</v>
      </c>
      <c r="AP175" s="302">
        <f t="shared" si="129"/>
        <v>1.3090557044980637</v>
      </c>
      <c r="AQ175" s="306">
        <v>35650</v>
      </c>
      <c r="AR175" s="297">
        <f t="shared" si="130"/>
        <v>8295</v>
      </c>
      <c r="AS175" s="311">
        <f t="shared" si="131"/>
        <v>1.2326788218793829</v>
      </c>
      <c r="AU175" s="292">
        <v>169</v>
      </c>
      <c r="AV175" s="289">
        <f t="shared" si="156"/>
        <v>40450</v>
      </c>
      <c r="AW175" s="289">
        <f t="shared" si="132"/>
        <v>44495</v>
      </c>
      <c r="AX175" s="297">
        <v>33590</v>
      </c>
      <c r="AY175" s="297">
        <f t="shared" si="133"/>
        <v>10905</v>
      </c>
      <c r="AZ175" s="302">
        <f t="shared" si="134"/>
        <v>1.3246501935099733</v>
      </c>
      <c r="BA175" s="306">
        <v>35670</v>
      </c>
      <c r="BB175" s="297">
        <f t="shared" si="135"/>
        <v>8825</v>
      </c>
      <c r="BC175" s="311">
        <f t="shared" si="136"/>
        <v>1.2474067844126717</v>
      </c>
      <c r="BE175" s="292">
        <v>169</v>
      </c>
      <c r="BF175" s="289">
        <f t="shared" si="157"/>
        <v>40950</v>
      </c>
      <c r="BG175" s="289">
        <f t="shared" si="137"/>
        <v>45045</v>
      </c>
      <c r="BH175" s="297">
        <v>33730</v>
      </c>
      <c r="BI175" s="297">
        <f t="shared" si="138"/>
        <v>11315</v>
      </c>
      <c r="BJ175" s="302">
        <f t="shared" si="139"/>
        <v>1.3354580492143493</v>
      </c>
      <c r="BK175" s="306">
        <v>35810</v>
      </c>
      <c r="BL175" s="297">
        <f t="shared" si="140"/>
        <v>9235</v>
      </c>
      <c r="BM175" s="311">
        <f t="shared" si="141"/>
        <v>1.2578888578609326</v>
      </c>
      <c r="BO175" s="292">
        <v>169</v>
      </c>
      <c r="BP175" s="289">
        <f t="shared" si="158"/>
        <v>41950</v>
      </c>
      <c r="BQ175" s="289">
        <f t="shared" si="142"/>
        <v>46145.000000000007</v>
      </c>
      <c r="BR175" s="297">
        <v>34120</v>
      </c>
      <c r="BS175" s="297">
        <f t="shared" si="143"/>
        <v>12025.000000000007</v>
      </c>
      <c r="BT175" s="302">
        <f t="shared" si="144"/>
        <v>1.3524325908558033</v>
      </c>
      <c r="BU175" s="306">
        <v>36200</v>
      </c>
      <c r="BV175" s="297">
        <f t="shared" si="145"/>
        <v>9945.0000000000073</v>
      </c>
      <c r="BW175" s="311">
        <f t="shared" si="146"/>
        <v>1.2747237569060776</v>
      </c>
      <c r="BY175" s="292">
        <v>169</v>
      </c>
      <c r="BZ175" s="289">
        <f t="shared" si="159"/>
        <v>42950</v>
      </c>
      <c r="CA175" s="289">
        <f t="shared" si="147"/>
        <v>47245.000000000007</v>
      </c>
      <c r="CB175" s="297">
        <v>34350</v>
      </c>
      <c r="CC175" s="297">
        <f t="shared" si="148"/>
        <v>12895.000000000007</v>
      </c>
      <c r="CD175" s="302">
        <f t="shared" si="149"/>
        <v>1.3754002911208154</v>
      </c>
      <c r="CE175" s="306">
        <v>36430</v>
      </c>
      <c r="CF175" s="297">
        <f t="shared" si="150"/>
        <v>10815.000000000007</v>
      </c>
      <c r="CG175" s="311">
        <f t="shared" si="151"/>
        <v>1.2968707109525119</v>
      </c>
    </row>
    <row r="176" spans="5:85">
      <c r="E176" s="289">
        <f>計算票!G177</f>
        <v>40530</v>
      </c>
      <c r="G176" s="292">
        <v>170</v>
      </c>
      <c r="H176" s="289">
        <f t="shared" si="152"/>
        <v>39000</v>
      </c>
      <c r="I176" s="289">
        <f t="shared" si="112"/>
        <v>42900</v>
      </c>
      <c r="J176" s="297">
        <v>31950</v>
      </c>
      <c r="K176" s="297">
        <f t="shared" si="113"/>
        <v>10950</v>
      </c>
      <c r="L176" s="302">
        <f t="shared" si="114"/>
        <v>1.3427230046948357</v>
      </c>
      <c r="M176" s="306">
        <v>34040</v>
      </c>
      <c r="N176" s="297">
        <f t="shared" si="115"/>
        <v>8860</v>
      </c>
      <c r="O176" s="311">
        <f t="shared" si="116"/>
        <v>1.2602820211515864</v>
      </c>
      <c r="Q176" s="292">
        <v>170</v>
      </c>
      <c r="R176" s="289">
        <f t="shared" si="153"/>
        <v>39000</v>
      </c>
      <c r="S176" s="289">
        <f t="shared" si="117"/>
        <v>42900</v>
      </c>
      <c r="T176" s="297">
        <v>31960</v>
      </c>
      <c r="U176" s="297">
        <f t="shared" si="118"/>
        <v>10940</v>
      </c>
      <c r="V176" s="302">
        <f t="shared" si="119"/>
        <v>1.3423028785982478</v>
      </c>
      <c r="W176" s="306">
        <v>34050</v>
      </c>
      <c r="X176" s="297">
        <f t="shared" si="120"/>
        <v>8850</v>
      </c>
      <c r="Y176" s="311">
        <f t="shared" si="121"/>
        <v>1.2599118942731278</v>
      </c>
      <c r="AA176" s="292">
        <v>170</v>
      </c>
      <c r="AB176" s="289">
        <f t="shared" si="154"/>
        <v>39700</v>
      </c>
      <c r="AC176" s="289">
        <f t="shared" si="122"/>
        <v>43670</v>
      </c>
      <c r="AD176" s="297">
        <v>33730</v>
      </c>
      <c r="AE176" s="297">
        <f t="shared" si="123"/>
        <v>9940</v>
      </c>
      <c r="AF176" s="302">
        <f t="shared" si="124"/>
        <v>1.2946931514971836</v>
      </c>
      <c r="AG176" s="306">
        <v>35820</v>
      </c>
      <c r="AH176" s="297">
        <f t="shared" si="125"/>
        <v>7850</v>
      </c>
      <c r="AI176" s="311">
        <f t="shared" si="126"/>
        <v>1.2191513121161361</v>
      </c>
      <c r="AK176" s="292">
        <v>170</v>
      </c>
      <c r="AL176" s="289">
        <f t="shared" si="155"/>
        <v>40200</v>
      </c>
      <c r="AM176" s="289">
        <f t="shared" si="127"/>
        <v>44220</v>
      </c>
      <c r="AN176" s="297">
        <v>33780</v>
      </c>
      <c r="AO176" s="297">
        <f t="shared" si="128"/>
        <v>10440</v>
      </c>
      <c r="AP176" s="302">
        <f t="shared" si="129"/>
        <v>1.3090586145648313</v>
      </c>
      <c r="AQ176" s="306">
        <v>35870</v>
      </c>
      <c r="AR176" s="297">
        <f t="shared" si="130"/>
        <v>8350</v>
      </c>
      <c r="AS176" s="311">
        <f t="shared" si="131"/>
        <v>1.2327850571508223</v>
      </c>
      <c r="AU176" s="292">
        <v>170</v>
      </c>
      <c r="AV176" s="289">
        <f t="shared" si="156"/>
        <v>40700</v>
      </c>
      <c r="AW176" s="289">
        <f t="shared" si="132"/>
        <v>44770</v>
      </c>
      <c r="AX176" s="297">
        <v>33800</v>
      </c>
      <c r="AY176" s="297">
        <f t="shared" si="133"/>
        <v>10970</v>
      </c>
      <c r="AZ176" s="302">
        <f t="shared" si="134"/>
        <v>1.3245562130177515</v>
      </c>
      <c r="BA176" s="306">
        <v>35890</v>
      </c>
      <c r="BB176" s="297">
        <f t="shared" si="135"/>
        <v>8880</v>
      </c>
      <c r="BC176" s="311">
        <f t="shared" si="136"/>
        <v>1.2474226804123711</v>
      </c>
      <c r="BE176" s="292">
        <v>170</v>
      </c>
      <c r="BF176" s="289">
        <f t="shared" si="157"/>
        <v>41200</v>
      </c>
      <c r="BG176" s="289">
        <f t="shared" si="137"/>
        <v>45320.000000000007</v>
      </c>
      <c r="BH176" s="297">
        <v>33940</v>
      </c>
      <c r="BI176" s="297">
        <f t="shared" si="138"/>
        <v>11380.000000000007</v>
      </c>
      <c r="BJ176" s="302">
        <f t="shared" si="139"/>
        <v>1.3352975839717149</v>
      </c>
      <c r="BK176" s="306">
        <v>36030</v>
      </c>
      <c r="BL176" s="297">
        <f t="shared" si="140"/>
        <v>9290.0000000000073</v>
      </c>
      <c r="BM176" s="311">
        <f t="shared" si="141"/>
        <v>1.2578406883152931</v>
      </c>
      <c r="BO176" s="292">
        <v>170</v>
      </c>
      <c r="BP176" s="289">
        <f t="shared" si="158"/>
        <v>42200</v>
      </c>
      <c r="BQ176" s="289">
        <f t="shared" si="142"/>
        <v>46420.000000000007</v>
      </c>
      <c r="BR176" s="297">
        <v>34330</v>
      </c>
      <c r="BS176" s="297">
        <f t="shared" si="143"/>
        <v>12090.000000000007</v>
      </c>
      <c r="BT176" s="302">
        <f t="shared" si="144"/>
        <v>1.3521701136032627</v>
      </c>
      <c r="BU176" s="306">
        <v>36420</v>
      </c>
      <c r="BV176" s="297">
        <f t="shared" si="145"/>
        <v>10000.000000000007</v>
      </c>
      <c r="BW176" s="311">
        <f t="shared" si="146"/>
        <v>1.2745744096650193</v>
      </c>
      <c r="BY176" s="292">
        <v>170</v>
      </c>
      <c r="BZ176" s="289">
        <f t="shared" si="159"/>
        <v>43200</v>
      </c>
      <c r="CA176" s="289">
        <f t="shared" si="147"/>
        <v>47520.000000000007</v>
      </c>
      <c r="CB176" s="297">
        <v>34560</v>
      </c>
      <c r="CC176" s="297">
        <f t="shared" si="148"/>
        <v>12960.000000000007</v>
      </c>
      <c r="CD176" s="302">
        <f t="shared" si="149"/>
        <v>1.3750000000000002</v>
      </c>
      <c r="CE176" s="306">
        <v>36650</v>
      </c>
      <c r="CF176" s="297">
        <f t="shared" si="150"/>
        <v>10870.000000000007</v>
      </c>
      <c r="CG176" s="311">
        <f t="shared" si="151"/>
        <v>1.2965893587994546</v>
      </c>
    </row>
    <row r="177" spans="5:85">
      <c r="E177" s="289">
        <f>計算票!G178</f>
        <v>40790</v>
      </c>
      <c r="G177" s="292">
        <v>171</v>
      </c>
      <c r="H177" s="289">
        <f t="shared" si="152"/>
        <v>39250</v>
      </c>
      <c r="I177" s="289">
        <f t="shared" si="112"/>
        <v>43175</v>
      </c>
      <c r="J177" s="297">
        <v>32150</v>
      </c>
      <c r="K177" s="297">
        <f t="shared" si="113"/>
        <v>11025</v>
      </c>
      <c r="L177" s="302">
        <f t="shared" si="114"/>
        <v>1.3429237947122861</v>
      </c>
      <c r="M177" s="306">
        <v>34250</v>
      </c>
      <c r="N177" s="297">
        <f t="shared" si="115"/>
        <v>8925</v>
      </c>
      <c r="O177" s="311">
        <f t="shared" si="116"/>
        <v>1.2605839416058393</v>
      </c>
      <c r="Q177" s="292">
        <v>171</v>
      </c>
      <c r="R177" s="289">
        <f t="shared" si="153"/>
        <v>39250</v>
      </c>
      <c r="S177" s="289">
        <f t="shared" si="117"/>
        <v>43175</v>
      </c>
      <c r="T177" s="297">
        <v>32160</v>
      </c>
      <c r="U177" s="297">
        <f t="shared" si="118"/>
        <v>11015</v>
      </c>
      <c r="V177" s="302">
        <f t="shared" si="119"/>
        <v>1.3425062189054726</v>
      </c>
      <c r="W177" s="306">
        <v>34260</v>
      </c>
      <c r="X177" s="297">
        <f t="shared" si="120"/>
        <v>8915</v>
      </c>
      <c r="Y177" s="311">
        <f t="shared" si="121"/>
        <v>1.2602159953298306</v>
      </c>
      <c r="AA177" s="292">
        <v>171</v>
      </c>
      <c r="AB177" s="289">
        <f t="shared" si="154"/>
        <v>39950</v>
      </c>
      <c r="AC177" s="289">
        <f t="shared" si="122"/>
        <v>43945</v>
      </c>
      <c r="AD177" s="297">
        <v>33940</v>
      </c>
      <c r="AE177" s="297">
        <f t="shared" si="123"/>
        <v>10005</v>
      </c>
      <c r="AF177" s="302">
        <f t="shared" si="124"/>
        <v>1.2947849145550971</v>
      </c>
      <c r="AG177" s="306">
        <v>36040</v>
      </c>
      <c r="AH177" s="297">
        <f t="shared" si="125"/>
        <v>7905</v>
      </c>
      <c r="AI177" s="311">
        <f t="shared" si="126"/>
        <v>1.2193396226415094</v>
      </c>
      <c r="AK177" s="292">
        <v>171</v>
      </c>
      <c r="AL177" s="289">
        <f t="shared" si="155"/>
        <v>40450</v>
      </c>
      <c r="AM177" s="289">
        <f t="shared" si="127"/>
        <v>44495</v>
      </c>
      <c r="AN177" s="297">
        <v>33990</v>
      </c>
      <c r="AO177" s="297">
        <f t="shared" si="128"/>
        <v>10505</v>
      </c>
      <c r="AP177" s="302">
        <f t="shared" si="129"/>
        <v>1.3090614886731391</v>
      </c>
      <c r="AQ177" s="306">
        <v>36090</v>
      </c>
      <c r="AR177" s="297">
        <f t="shared" si="130"/>
        <v>8405</v>
      </c>
      <c r="AS177" s="311">
        <f t="shared" si="131"/>
        <v>1.2328899972291494</v>
      </c>
      <c r="AU177" s="292">
        <v>171</v>
      </c>
      <c r="AV177" s="289">
        <f t="shared" si="156"/>
        <v>40950</v>
      </c>
      <c r="AW177" s="289">
        <f t="shared" si="132"/>
        <v>45045</v>
      </c>
      <c r="AX177" s="297">
        <v>34010</v>
      </c>
      <c r="AY177" s="297">
        <f t="shared" si="133"/>
        <v>11035</v>
      </c>
      <c r="AZ177" s="302">
        <f t="shared" si="134"/>
        <v>1.3244633931196708</v>
      </c>
      <c r="BA177" s="306">
        <v>36110</v>
      </c>
      <c r="BB177" s="297">
        <f t="shared" si="135"/>
        <v>8935</v>
      </c>
      <c r="BC177" s="311">
        <f t="shared" si="136"/>
        <v>1.2474383827194684</v>
      </c>
      <c r="BE177" s="292">
        <v>171</v>
      </c>
      <c r="BF177" s="289">
        <f t="shared" si="157"/>
        <v>41450</v>
      </c>
      <c r="BG177" s="289">
        <f t="shared" si="137"/>
        <v>45595.000000000007</v>
      </c>
      <c r="BH177" s="297">
        <v>34150</v>
      </c>
      <c r="BI177" s="297">
        <f t="shared" si="138"/>
        <v>11445.000000000007</v>
      </c>
      <c r="BJ177" s="302">
        <f t="shared" si="139"/>
        <v>1.3351390922401174</v>
      </c>
      <c r="BK177" s="306">
        <v>36250</v>
      </c>
      <c r="BL177" s="297">
        <f t="shared" si="140"/>
        <v>9345.0000000000073</v>
      </c>
      <c r="BM177" s="311">
        <f t="shared" si="141"/>
        <v>1.2577931034482761</v>
      </c>
      <c r="BO177" s="292">
        <v>171</v>
      </c>
      <c r="BP177" s="289">
        <f t="shared" si="158"/>
        <v>42450</v>
      </c>
      <c r="BQ177" s="289">
        <f t="shared" si="142"/>
        <v>46695.000000000007</v>
      </c>
      <c r="BR177" s="297">
        <v>34540</v>
      </c>
      <c r="BS177" s="297">
        <f t="shared" si="143"/>
        <v>12155.000000000007</v>
      </c>
      <c r="BT177" s="302">
        <f t="shared" si="144"/>
        <v>1.3519108280254779</v>
      </c>
      <c r="BU177" s="306">
        <v>36640</v>
      </c>
      <c r="BV177" s="297">
        <f t="shared" si="145"/>
        <v>10055.000000000007</v>
      </c>
      <c r="BW177" s="311">
        <f t="shared" si="146"/>
        <v>1.2744268558951968</v>
      </c>
      <c r="BY177" s="292">
        <v>171</v>
      </c>
      <c r="BZ177" s="289">
        <f t="shared" si="159"/>
        <v>43450</v>
      </c>
      <c r="CA177" s="289">
        <f t="shared" si="147"/>
        <v>47795.000000000007</v>
      </c>
      <c r="CB177" s="297">
        <v>34770</v>
      </c>
      <c r="CC177" s="297">
        <f t="shared" si="148"/>
        <v>13025.000000000007</v>
      </c>
      <c r="CD177" s="302">
        <f t="shared" si="149"/>
        <v>1.3746045441472536</v>
      </c>
      <c r="CE177" s="306">
        <v>36870</v>
      </c>
      <c r="CF177" s="297">
        <f t="shared" si="150"/>
        <v>10925.000000000007</v>
      </c>
      <c r="CG177" s="311">
        <f t="shared" si="151"/>
        <v>1.2963113642527802</v>
      </c>
    </row>
    <row r="178" spans="5:85">
      <c r="E178" s="289">
        <f>計算票!G179</f>
        <v>41060</v>
      </c>
      <c r="G178" s="292">
        <v>172</v>
      </c>
      <c r="H178" s="289">
        <f t="shared" si="152"/>
        <v>39500</v>
      </c>
      <c r="I178" s="289">
        <f t="shared" si="112"/>
        <v>43450</v>
      </c>
      <c r="J178" s="297">
        <v>32350</v>
      </c>
      <c r="K178" s="297">
        <f t="shared" si="113"/>
        <v>11100</v>
      </c>
      <c r="L178" s="302">
        <f t="shared" si="114"/>
        <v>1.3431221020092736</v>
      </c>
      <c r="M178" s="306">
        <v>34460</v>
      </c>
      <c r="N178" s="297">
        <f t="shared" si="115"/>
        <v>8990</v>
      </c>
      <c r="O178" s="311">
        <f t="shared" si="116"/>
        <v>1.2608821822402785</v>
      </c>
      <c r="Q178" s="292">
        <v>172</v>
      </c>
      <c r="R178" s="289">
        <f t="shared" si="153"/>
        <v>39500</v>
      </c>
      <c r="S178" s="289">
        <f t="shared" si="117"/>
        <v>43450</v>
      </c>
      <c r="T178" s="297">
        <v>32360</v>
      </c>
      <c r="U178" s="297">
        <f t="shared" si="118"/>
        <v>11090</v>
      </c>
      <c r="V178" s="302">
        <f t="shared" si="119"/>
        <v>1.3427070457354759</v>
      </c>
      <c r="W178" s="306">
        <v>34470</v>
      </c>
      <c r="X178" s="297">
        <f t="shared" si="120"/>
        <v>8980</v>
      </c>
      <c r="Y178" s="311">
        <f t="shared" si="121"/>
        <v>1.2605163910646939</v>
      </c>
      <c r="AA178" s="292">
        <v>172</v>
      </c>
      <c r="AB178" s="289">
        <f t="shared" si="154"/>
        <v>40200</v>
      </c>
      <c r="AC178" s="289">
        <f t="shared" si="122"/>
        <v>44220</v>
      </c>
      <c r="AD178" s="297">
        <v>34150</v>
      </c>
      <c r="AE178" s="297">
        <f t="shared" si="123"/>
        <v>10070</v>
      </c>
      <c r="AF178" s="302">
        <f t="shared" si="124"/>
        <v>1.2948755490483161</v>
      </c>
      <c r="AG178" s="306">
        <v>36260</v>
      </c>
      <c r="AH178" s="297">
        <f t="shared" si="125"/>
        <v>7960</v>
      </c>
      <c r="AI178" s="311">
        <f t="shared" si="126"/>
        <v>1.2195256480970766</v>
      </c>
      <c r="AK178" s="292">
        <v>172</v>
      </c>
      <c r="AL178" s="289">
        <f t="shared" si="155"/>
        <v>40700</v>
      </c>
      <c r="AM178" s="289">
        <f t="shared" si="127"/>
        <v>44770</v>
      </c>
      <c r="AN178" s="297">
        <v>34190</v>
      </c>
      <c r="AO178" s="297">
        <f t="shared" si="128"/>
        <v>10580</v>
      </c>
      <c r="AP178" s="302">
        <f t="shared" si="129"/>
        <v>1.3094472067856098</v>
      </c>
      <c r="AQ178" s="306">
        <v>36310</v>
      </c>
      <c r="AR178" s="297">
        <f t="shared" si="130"/>
        <v>8460</v>
      </c>
      <c r="AS178" s="311">
        <f t="shared" si="131"/>
        <v>1.2329936656568439</v>
      </c>
      <c r="AU178" s="292">
        <v>172</v>
      </c>
      <c r="AV178" s="289">
        <f t="shared" si="156"/>
        <v>41200</v>
      </c>
      <c r="AW178" s="289">
        <f t="shared" si="132"/>
        <v>45320.000000000007</v>
      </c>
      <c r="AX178" s="297">
        <v>34220</v>
      </c>
      <c r="AY178" s="297">
        <f t="shared" si="133"/>
        <v>11100.000000000007</v>
      </c>
      <c r="AZ178" s="302">
        <f t="shared" si="134"/>
        <v>1.3243717124488605</v>
      </c>
      <c r="BA178" s="306">
        <v>36330</v>
      </c>
      <c r="BB178" s="297">
        <f t="shared" si="135"/>
        <v>8990.0000000000073</v>
      </c>
      <c r="BC178" s="311">
        <f t="shared" si="136"/>
        <v>1.2474538948527389</v>
      </c>
      <c r="BE178" s="292">
        <v>172</v>
      </c>
      <c r="BF178" s="289">
        <f t="shared" si="157"/>
        <v>41700</v>
      </c>
      <c r="BG178" s="289">
        <f t="shared" si="137"/>
        <v>45870.000000000007</v>
      </c>
      <c r="BH178" s="297">
        <v>34360</v>
      </c>
      <c r="BI178" s="297">
        <f t="shared" si="138"/>
        <v>11510.000000000007</v>
      </c>
      <c r="BJ178" s="302">
        <f t="shared" si="139"/>
        <v>1.3349825378346918</v>
      </c>
      <c r="BK178" s="306">
        <v>36470</v>
      </c>
      <c r="BL178" s="297">
        <f t="shared" si="140"/>
        <v>9400.0000000000073</v>
      </c>
      <c r="BM178" s="311">
        <f t="shared" si="141"/>
        <v>1.2577460926789144</v>
      </c>
      <c r="BO178" s="292">
        <v>172</v>
      </c>
      <c r="BP178" s="289">
        <f t="shared" si="158"/>
        <v>42700</v>
      </c>
      <c r="BQ178" s="289">
        <f t="shared" si="142"/>
        <v>46970.000000000007</v>
      </c>
      <c r="BR178" s="297">
        <v>34740</v>
      </c>
      <c r="BS178" s="297">
        <f t="shared" si="143"/>
        <v>12230.000000000007</v>
      </c>
      <c r="BT178" s="302">
        <f t="shared" si="144"/>
        <v>1.352043753598158</v>
      </c>
      <c r="BU178" s="306">
        <v>36860</v>
      </c>
      <c r="BV178" s="297">
        <f t="shared" si="145"/>
        <v>10110.000000000007</v>
      </c>
      <c r="BW178" s="311">
        <f t="shared" si="146"/>
        <v>1.2742810634834512</v>
      </c>
      <c r="BY178" s="292">
        <v>172</v>
      </c>
      <c r="BZ178" s="289">
        <f t="shared" si="159"/>
        <v>43700</v>
      </c>
      <c r="CA178" s="289">
        <f t="shared" si="147"/>
        <v>48070.000000000007</v>
      </c>
      <c r="CB178" s="297">
        <v>34980</v>
      </c>
      <c r="CC178" s="297">
        <f t="shared" si="148"/>
        <v>13090.000000000007</v>
      </c>
      <c r="CD178" s="302">
        <f t="shared" si="149"/>
        <v>1.3742138364779877</v>
      </c>
      <c r="CE178" s="306">
        <v>37090</v>
      </c>
      <c r="CF178" s="297">
        <f t="shared" si="150"/>
        <v>10980.000000000007</v>
      </c>
      <c r="CG178" s="311">
        <f t="shared" si="151"/>
        <v>1.2960366675653816</v>
      </c>
    </row>
    <row r="179" spans="5:85">
      <c r="E179" s="289">
        <f>計算票!G180</f>
        <v>41320</v>
      </c>
      <c r="G179" s="292">
        <v>173</v>
      </c>
      <c r="H179" s="289">
        <f t="shared" si="152"/>
        <v>39750</v>
      </c>
      <c r="I179" s="289">
        <f t="shared" si="112"/>
        <v>43725</v>
      </c>
      <c r="J179" s="297">
        <v>32540</v>
      </c>
      <c r="K179" s="297">
        <f t="shared" si="113"/>
        <v>11185</v>
      </c>
      <c r="L179" s="302">
        <f t="shared" si="114"/>
        <v>1.3437307928703135</v>
      </c>
      <c r="M179" s="306">
        <v>34670</v>
      </c>
      <c r="N179" s="297">
        <f t="shared" si="115"/>
        <v>9055</v>
      </c>
      <c r="O179" s="311">
        <f t="shared" si="116"/>
        <v>1.2611768099221228</v>
      </c>
      <c r="Q179" s="292">
        <v>173</v>
      </c>
      <c r="R179" s="289">
        <f t="shared" si="153"/>
        <v>39750</v>
      </c>
      <c r="S179" s="289">
        <f t="shared" si="117"/>
        <v>43725</v>
      </c>
      <c r="T179" s="297">
        <v>32560</v>
      </c>
      <c r="U179" s="297">
        <f t="shared" si="118"/>
        <v>11165</v>
      </c>
      <c r="V179" s="302">
        <f t="shared" si="119"/>
        <v>1.3429054054054055</v>
      </c>
      <c r="W179" s="306">
        <v>34680</v>
      </c>
      <c r="X179" s="297">
        <f t="shared" si="120"/>
        <v>9045</v>
      </c>
      <c r="Y179" s="311">
        <f t="shared" si="121"/>
        <v>1.2608131487889274</v>
      </c>
      <c r="AA179" s="292">
        <v>173</v>
      </c>
      <c r="AB179" s="289">
        <f t="shared" si="154"/>
        <v>40450</v>
      </c>
      <c r="AC179" s="289">
        <f t="shared" si="122"/>
        <v>44495</v>
      </c>
      <c r="AD179" s="297">
        <v>34360</v>
      </c>
      <c r="AE179" s="297">
        <f t="shared" si="123"/>
        <v>10135</v>
      </c>
      <c r="AF179" s="302">
        <f t="shared" si="124"/>
        <v>1.2949650756693829</v>
      </c>
      <c r="AG179" s="306">
        <v>36480</v>
      </c>
      <c r="AH179" s="297">
        <f t="shared" si="125"/>
        <v>8015</v>
      </c>
      <c r="AI179" s="311">
        <f t="shared" si="126"/>
        <v>1.2197094298245614</v>
      </c>
      <c r="AK179" s="292">
        <v>173</v>
      </c>
      <c r="AL179" s="289">
        <f t="shared" si="155"/>
        <v>40950</v>
      </c>
      <c r="AM179" s="289">
        <f t="shared" si="127"/>
        <v>45045</v>
      </c>
      <c r="AN179" s="297">
        <v>34400</v>
      </c>
      <c r="AO179" s="297">
        <f t="shared" si="128"/>
        <v>10645</v>
      </c>
      <c r="AP179" s="302">
        <f t="shared" si="129"/>
        <v>1.3094476744186045</v>
      </c>
      <c r="AQ179" s="306">
        <v>36530</v>
      </c>
      <c r="AR179" s="297">
        <f t="shared" si="130"/>
        <v>8515</v>
      </c>
      <c r="AS179" s="311">
        <f t="shared" si="131"/>
        <v>1.2330960854092528</v>
      </c>
      <c r="AU179" s="292">
        <v>173</v>
      </c>
      <c r="AV179" s="289">
        <f t="shared" si="156"/>
        <v>41450</v>
      </c>
      <c r="AW179" s="289">
        <f t="shared" si="132"/>
        <v>45595.000000000007</v>
      </c>
      <c r="AX179" s="297">
        <v>34430</v>
      </c>
      <c r="AY179" s="297">
        <f t="shared" si="133"/>
        <v>11165.000000000007</v>
      </c>
      <c r="AZ179" s="302">
        <f t="shared" si="134"/>
        <v>1.3242811501597447</v>
      </c>
      <c r="BA179" s="306">
        <v>36550</v>
      </c>
      <c r="BB179" s="297">
        <f t="shared" si="135"/>
        <v>9045.0000000000073</v>
      </c>
      <c r="BC179" s="311">
        <f t="shared" si="136"/>
        <v>1.2474692202462383</v>
      </c>
      <c r="BE179" s="292">
        <v>173</v>
      </c>
      <c r="BF179" s="289">
        <f t="shared" si="157"/>
        <v>41950</v>
      </c>
      <c r="BG179" s="289">
        <f t="shared" si="137"/>
        <v>46145.000000000007</v>
      </c>
      <c r="BH179" s="297">
        <v>34570</v>
      </c>
      <c r="BI179" s="297">
        <f t="shared" si="138"/>
        <v>11575.000000000007</v>
      </c>
      <c r="BJ179" s="302">
        <f t="shared" si="139"/>
        <v>1.3348278854498121</v>
      </c>
      <c r="BK179" s="306">
        <v>36690</v>
      </c>
      <c r="BL179" s="297">
        <f t="shared" si="140"/>
        <v>9455.0000000000073</v>
      </c>
      <c r="BM179" s="311">
        <f t="shared" si="141"/>
        <v>1.257699645680022</v>
      </c>
      <c r="BO179" s="292">
        <v>173</v>
      </c>
      <c r="BP179" s="289">
        <f t="shared" si="158"/>
        <v>42950</v>
      </c>
      <c r="BQ179" s="289">
        <f t="shared" si="142"/>
        <v>47245.000000000007</v>
      </c>
      <c r="BR179" s="297">
        <v>34950</v>
      </c>
      <c r="BS179" s="297">
        <f t="shared" si="143"/>
        <v>12295.000000000007</v>
      </c>
      <c r="BT179" s="302">
        <f t="shared" si="144"/>
        <v>1.3517882689556511</v>
      </c>
      <c r="BU179" s="306">
        <v>37080</v>
      </c>
      <c r="BV179" s="297">
        <f t="shared" si="145"/>
        <v>10165.000000000007</v>
      </c>
      <c r="BW179" s="311">
        <f t="shared" si="146"/>
        <v>1.2741370010787489</v>
      </c>
      <c r="BY179" s="292">
        <v>173</v>
      </c>
      <c r="BZ179" s="289">
        <f t="shared" si="159"/>
        <v>43950</v>
      </c>
      <c r="CA179" s="289">
        <f t="shared" si="147"/>
        <v>48345.000000000007</v>
      </c>
      <c r="CB179" s="297">
        <v>35180</v>
      </c>
      <c r="CC179" s="297">
        <f t="shared" si="148"/>
        <v>13165.000000000007</v>
      </c>
      <c r="CD179" s="302">
        <f t="shared" si="149"/>
        <v>1.3742183058555999</v>
      </c>
      <c r="CE179" s="306">
        <v>37310</v>
      </c>
      <c r="CF179" s="297">
        <f t="shared" si="150"/>
        <v>11035.000000000007</v>
      </c>
      <c r="CG179" s="311">
        <f t="shared" si="151"/>
        <v>1.2957652103993569</v>
      </c>
    </row>
    <row r="180" spans="5:85">
      <c r="E180" s="289">
        <f>計算票!G181</f>
        <v>41590</v>
      </c>
      <c r="G180" s="292">
        <v>174</v>
      </c>
      <c r="H180" s="289">
        <f t="shared" si="152"/>
        <v>40000</v>
      </c>
      <c r="I180" s="289">
        <f t="shared" si="112"/>
        <v>44000</v>
      </c>
      <c r="J180" s="297">
        <v>32740</v>
      </c>
      <c r="K180" s="297">
        <f t="shared" si="113"/>
        <v>11260</v>
      </c>
      <c r="L180" s="302">
        <f t="shared" si="114"/>
        <v>1.3439218081857056</v>
      </c>
      <c r="M180" s="306">
        <v>34880</v>
      </c>
      <c r="N180" s="297">
        <f t="shared" si="115"/>
        <v>9120</v>
      </c>
      <c r="O180" s="311">
        <f t="shared" si="116"/>
        <v>1.261467889908257</v>
      </c>
      <c r="Q180" s="292">
        <v>174</v>
      </c>
      <c r="R180" s="289">
        <f t="shared" si="153"/>
        <v>40000</v>
      </c>
      <c r="S180" s="289">
        <f t="shared" si="117"/>
        <v>44000</v>
      </c>
      <c r="T180" s="297">
        <v>32750</v>
      </c>
      <c r="U180" s="297">
        <f t="shared" si="118"/>
        <v>11250</v>
      </c>
      <c r="V180" s="302">
        <f t="shared" si="119"/>
        <v>1.3435114503816794</v>
      </c>
      <c r="W180" s="306">
        <v>34890</v>
      </c>
      <c r="X180" s="297">
        <f t="shared" si="120"/>
        <v>9110</v>
      </c>
      <c r="Y180" s="311">
        <f t="shared" si="121"/>
        <v>1.2611063341931785</v>
      </c>
      <c r="AA180" s="292">
        <v>174</v>
      </c>
      <c r="AB180" s="289">
        <f t="shared" si="154"/>
        <v>40700</v>
      </c>
      <c r="AC180" s="289">
        <f t="shared" si="122"/>
        <v>44770</v>
      </c>
      <c r="AD180" s="297">
        <v>34570</v>
      </c>
      <c r="AE180" s="297">
        <f t="shared" si="123"/>
        <v>10200</v>
      </c>
      <c r="AF180" s="302">
        <f t="shared" si="124"/>
        <v>1.2950535146080417</v>
      </c>
      <c r="AG180" s="306">
        <v>36700</v>
      </c>
      <c r="AH180" s="297">
        <f t="shared" si="125"/>
        <v>8070</v>
      </c>
      <c r="AI180" s="311">
        <f t="shared" si="126"/>
        <v>1.219891008174387</v>
      </c>
      <c r="AK180" s="292">
        <v>174</v>
      </c>
      <c r="AL180" s="289">
        <f t="shared" si="155"/>
        <v>41200</v>
      </c>
      <c r="AM180" s="289">
        <f t="shared" si="127"/>
        <v>45320.000000000007</v>
      </c>
      <c r="AN180" s="297">
        <v>34610</v>
      </c>
      <c r="AO180" s="297">
        <f t="shared" si="128"/>
        <v>10710.000000000007</v>
      </c>
      <c r="AP180" s="302">
        <f t="shared" si="129"/>
        <v>1.3094481363767698</v>
      </c>
      <c r="AQ180" s="306">
        <v>36750</v>
      </c>
      <c r="AR180" s="297">
        <f t="shared" si="130"/>
        <v>8570.0000000000073</v>
      </c>
      <c r="AS180" s="311">
        <f t="shared" si="131"/>
        <v>1.2331972789115648</v>
      </c>
      <c r="AU180" s="292">
        <v>174</v>
      </c>
      <c r="AV180" s="289">
        <f t="shared" si="156"/>
        <v>41700</v>
      </c>
      <c r="AW180" s="289">
        <f t="shared" si="132"/>
        <v>45870.000000000007</v>
      </c>
      <c r="AX180" s="297">
        <v>34630</v>
      </c>
      <c r="AY180" s="297">
        <f t="shared" si="133"/>
        <v>11240.000000000007</v>
      </c>
      <c r="AZ180" s="302">
        <f t="shared" si="134"/>
        <v>1.3245740687265379</v>
      </c>
      <c r="BA180" s="306">
        <v>36770</v>
      </c>
      <c r="BB180" s="297">
        <f t="shared" si="135"/>
        <v>9100.0000000000073</v>
      </c>
      <c r="BC180" s="311">
        <f t="shared" si="136"/>
        <v>1.2474843622518359</v>
      </c>
      <c r="BE180" s="292">
        <v>174</v>
      </c>
      <c r="BF180" s="289">
        <f t="shared" si="157"/>
        <v>42200</v>
      </c>
      <c r="BG180" s="289">
        <f t="shared" si="137"/>
        <v>46420.000000000007</v>
      </c>
      <c r="BH180" s="297">
        <v>34780</v>
      </c>
      <c r="BI180" s="297">
        <f t="shared" si="138"/>
        <v>11640.000000000007</v>
      </c>
      <c r="BJ180" s="302">
        <f t="shared" si="139"/>
        <v>1.3346751006325477</v>
      </c>
      <c r="BK180" s="306">
        <v>36910</v>
      </c>
      <c r="BL180" s="297">
        <f t="shared" si="140"/>
        <v>9510.0000000000073</v>
      </c>
      <c r="BM180" s="311">
        <f t="shared" si="141"/>
        <v>1.2576537523706315</v>
      </c>
      <c r="BO180" s="292">
        <v>174</v>
      </c>
      <c r="BP180" s="289">
        <f t="shared" si="158"/>
        <v>43200</v>
      </c>
      <c r="BQ180" s="289">
        <f t="shared" si="142"/>
        <v>47520.000000000007</v>
      </c>
      <c r="BR180" s="297">
        <v>35160</v>
      </c>
      <c r="BS180" s="297">
        <f t="shared" si="143"/>
        <v>12360.000000000007</v>
      </c>
      <c r="BT180" s="302">
        <f t="shared" si="144"/>
        <v>1.3515358361774745</v>
      </c>
      <c r="BU180" s="306">
        <v>37300</v>
      </c>
      <c r="BV180" s="297">
        <f t="shared" si="145"/>
        <v>10220.000000000007</v>
      </c>
      <c r="BW180" s="311">
        <f t="shared" si="146"/>
        <v>1.2739946380697054</v>
      </c>
      <c r="BY180" s="292">
        <v>174</v>
      </c>
      <c r="BZ180" s="289">
        <f t="shared" si="159"/>
        <v>44200</v>
      </c>
      <c r="CA180" s="289">
        <f t="shared" si="147"/>
        <v>48620.000000000007</v>
      </c>
      <c r="CB180" s="297">
        <v>35390</v>
      </c>
      <c r="CC180" s="297">
        <f t="shared" si="148"/>
        <v>13230.000000000007</v>
      </c>
      <c r="CD180" s="302">
        <f t="shared" si="149"/>
        <v>1.3738344165018368</v>
      </c>
      <c r="CE180" s="306">
        <v>37530</v>
      </c>
      <c r="CF180" s="297">
        <f t="shared" si="150"/>
        <v>11090.000000000007</v>
      </c>
      <c r="CG180" s="311">
        <f t="shared" si="151"/>
        <v>1.2954969357847057</v>
      </c>
    </row>
    <row r="181" spans="5:85">
      <c r="E181" s="289">
        <f>計算票!G182</f>
        <v>41850</v>
      </c>
      <c r="G181" s="292">
        <v>175</v>
      </c>
      <c r="H181" s="289">
        <f t="shared" si="152"/>
        <v>40250</v>
      </c>
      <c r="I181" s="289">
        <f t="shared" si="112"/>
        <v>44275</v>
      </c>
      <c r="J181" s="297">
        <v>32940</v>
      </c>
      <c r="K181" s="297">
        <f t="shared" si="113"/>
        <v>11335</v>
      </c>
      <c r="L181" s="302">
        <f t="shared" si="114"/>
        <v>1.3441105039465695</v>
      </c>
      <c r="M181" s="306">
        <v>35090</v>
      </c>
      <c r="N181" s="297">
        <f t="shared" si="115"/>
        <v>9185</v>
      </c>
      <c r="O181" s="311">
        <f t="shared" si="116"/>
        <v>1.261755485893417</v>
      </c>
      <c r="Q181" s="292">
        <v>175</v>
      </c>
      <c r="R181" s="289">
        <f t="shared" si="153"/>
        <v>40250</v>
      </c>
      <c r="S181" s="289">
        <f t="shared" si="117"/>
        <v>44275</v>
      </c>
      <c r="T181" s="297">
        <v>32950</v>
      </c>
      <c r="U181" s="297">
        <f t="shared" si="118"/>
        <v>11325</v>
      </c>
      <c r="V181" s="302">
        <f t="shared" si="119"/>
        <v>1.3437025796661608</v>
      </c>
      <c r="W181" s="306">
        <v>35100</v>
      </c>
      <c r="X181" s="297">
        <f t="shared" si="120"/>
        <v>9175</v>
      </c>
      <c r="Y181" s="311">
        <f t="shared" si="121"/>
        <v>1.2613960113960114</v>
      </c>
      <c r="AA181" s="292">
        <v>175</v>
      </c>
      <c r="AB181" s="289">
        <f t="shared" si="154"/>
        <v>40950</v>
      </c>
      <c r="AC181" s="289">
        <f t="shared" si="122"/>
        <v>45045</v>
      </c>
      <c r="AD181" s="297">
        <v>34780</v>
      </c>
      <c r="AE181" s="297">
        <f t="shared" si="123"/>
        <v>10265</v>
      </c>
      <c r="AF181" s="302">
        <f t="shared" si="124"/>
        <v>1.2951408855664175</v>
      </c>
      <c r="AG181" s="306">
        <v>36920</v>
      </c>
      <c r="AH181" s="297">
        <f t="shared" si="125"/>
        <v>8125</v>
      </c>
      <c r="AI181" s="311">
        <f t="shared" si="126"/>
        <v>1.2200704225352113</v>
      </c>
      <c r="AK181" s="292">
        <v>175</v>
      </c>
      <c r="AL181" s="289">
        <f t="shared" si="155"/>
        <v>41450</v>
      </c>
      <c r="AM181" s="289">
        <f t="shared" si="127"/>
        <v>45595.000000000007</v>
      </c>
      <c r="AN181" s="297">
        <v>34820</v>
      </c>
      <c r="AO181" s="297">
        <f t="shared" si="128"/>
        <v>10775.000000000007</v>
      </c>
      <c r="AP181" s="302">
        <f t="shared" si="129"/>
        <v>1.3094485927627801</v>
      </c>
      <c r="AQ181" s="306">
        <v>36970</v>
      </c>
      <c r="AR181" s="297">
        <f t="shared" si="130"/>
        <v>8625.0000000000073</v>
      </c>
      <c r="AS181" s="311">
        <f t="shared" si="131"/>
        <v>1.2332972680551801</v>
      </c>
      <c r="AU181" s="292">
        <v>175</v>
      </c>
      <c r="AV181" s="289">
        <f t="shared" si="156"/>
        <v>41950</v>
      </c>
      <c r="AW181" s="289">
        <f t="shared" si="132"/>
        <v>46145.000000000007</v>
      </c>
      <c r="AX181" s="297">
        <v>34840</v>
      </c>
      <c r="AY181" s="297">
        <f t="shared" si="133"/>
        <v>11305.000000000007</v>
      </c>
      <c r="AZ181" s="302">
        <f t="shared" si="134"/>
        <v>1.3244833524684274</v>
      </c>
      <c r="BA181" s="306">
        <v>36990</v>
      </c>
      <c r="BB181" s="297">
        <f t="shared" si="135"/>
        <v>9155.0000000000073</v>
      </c>
      <c r="BC181" s="311">
        <f t="shared" si="136"/>
        <v>1.2474993241416601</v>
      </c>
      <c r="BE181" s="292">
        <v>175</v>
      </c>
      <c r="BF181" s="289">
        <f t="shared" si="157"/>
        <v>42450</v>
      </c>
      <c r="BG181" s="289">
        <f t="shared" si="137"/>
        <v>46695.000000000007</v>
      </c>
      <c r="BH181" s="297">
        <v>34990</v>
      </c>
      <c r="BI181" s="297">
        <f t="shared" si="138"/>
        <v>11705.000000000007</v>
      </c>
      <c r="BJ181" s="302">
        <f t="shared" si="139"/>
        <v>1.3345241497570737</v>
      </c>
      <c r="BK181" s="306">
        <v>37130</v>
      </c>
      <c r="BL181" s="297">
        <f t="shared" si="140"/>
        <v>9565.0000000000073</v>
      </c>
      <c r="BM181" s="311">
        <f t="shared" si="141"/>
        <v>1.2576084029086994</v>
      </c>
      <c r="BO181" s="292">
        <v>175</v>
      </c>
      <c r="BP181" s="289">
        <f t="shared" si="158"/>
        <v>43450</v>
      </c>
      <c r="BQ181" s="289">
        <f t="shared" si="142"/>
        <v>47795.000000000007</v>
      </c>
      <c r="BR181" s="297">
        <v>35370</v>
      </c>
      <c r="BS181" s="297">
        <f t="shared" si="143"/>
        <v>12425.000000000007</v>
      </c>
      <c r="BT181" s="302">
        <f t="shared" si="144"/>
        <v>1.3512864009047216</v>
      </c>
      <c r="BU181" s="306">
        <v>37520</v>
      </c>
      <c r="BV181" s="297">
        <f t="shared" si="145"/>
        <v>10275.000000000007</v>
      </c>
      <c r="BW181" s="311">
        <f t="shared" si="146"/>
        <v>1.2738539445629</v>
      </c>
      <c r="BY181" s="292">
        <v>175</v>
      </c>
      <c r="BZ181" s="289">
        <f t="shared" si="159"/>
        <v>44450</v>
      </c>
      <c r="CA181" s="289">
        <f t="shared" si="147"/>
        <v>48895.000000000007</v>
      </c>
      <c r="CB181" s="297">
        <v>35600</v>
      </c>
      <c r="CC181" s="297">
        <f t="shared" si="148"/>
        <v>13295.000000000007</v>
      </c>
      <c r="CD181" s="302">
        <f t="shared" si="149"/>
        <v>1.3734550561797756</v>
      </c>
      <c r="CE181" s="306">
        <v>37750</v>
      </c>
      <c r="CF181" s="297">
        <f t="shared" si="150"/>
        <v>11145.000000000007</v>
      </c>
      <c r="CG181" s="311">
        <f t="shared" si="151"/>
        <v>1.2952317880794704</v>
      </c>
    </row>
    <row r="182" spans="5:85">
      <c r="E182" s="289">
        <f>計算票!G183</f>
        <v>42110</v>
      </c>
      <c r="G182" s="292">
        <v>176</v>
      </c>
      <c r="H182" s="289">
        <f t="shared" si="152"/>
        <v>40500</v>
      </c>
      <c r="I182" s="289">
        <f t="shared" si="112"/>
        <v>44550</v>
      </c>
      <c r="J182" s="297">
        <v>33140</v>
      </c>
      <c r="K182" s="297">
        <f t="shared" si="113"/>
        <v>11410</v>
      </c>
      <c r="L182" s="302">
        <f t="shared" si="114"/>
        <v>1.3442969221484611</v>
      </c>
      <c r="M182" s="306">
        <v>35290</v>
      </c>
      <c r="N182" s="297">
        <f t="shared" si="115"/>
        <v>9260</v>
      </c>
      <c r="O182" s="311">
        <f t="shared" si="116"/>
        <v>1.2623972796826297</v>
      </c>
      <c r="Q182" s="292">
        <v>176</v>
      </c>
      <c r="R182" s="289">
        <f t="shared" si="153"/>
        <v>40500</v>
      </c>
      <c r="S182" s="289">
        <f t="shared" si="117"/>
        <v>44550</v>
      </c>
      <c r="T182" s="297">
        <v>33150</v>
      </c>
      <c r="U182" s="297">
        <f t="shared" si="118"/>
        <v>11400</v>
      </c>
      <c r="V182" s="302">
        <f t="shared" si="119"/>
        <v>1.3438914027149322</v>
      </c>
      <c r="W182" s="306">
        <v>35310</v>
      </c>
      <c r="X182" s="297">
        <f t="shared" si="120"/>
        <v>9240</v>
      </c>
      <c r="Y182" s="311">
        <f t="shared" si="121"/>
        <v>1.2616822429906542</v>
      </c>
      <c r="AA182" s="292">
        <v>176</v>
      </c>
      <c r="AB182" s="289">
        <f t="shared" si="154"/>
        <v>41200</v>
      </c>
      <c r="AC182" s="289">
        <f t="shared" si="122"/>
        <v>45320.000000000007</v>
      </c>
      <c r="AD182" s="297">
        <v>34990</v>
      </c>
      <c r="AE182" s="297">
        <f t="shared" si="123"/>
        <v>10330.000000000007</v>
      </c>
      <c r="AF182" s="302">
        <f t="shared" si="124"/>
        <v>1.2952272077736497</v>
      </c>
      <c r="AG182" s="306">
        <v>37140</v>
      </c>
      <c r="AH182" s="297">
        <f t="shared" si="125"/>
        <v>8180.0000000000073</v>
      </c>
      <c r="AI182" s="311">
        <f t="shared" si="126"/>
        <v>1.2202477113624126</v>
      </c>
      <c r="AK182" s="292">
        <v>176</v>
      </c>
      <c r="AL182" s="289">
        <f t="shared" si="155"/>
        <v>41700</v>
      </c>
      <c r="AM182" s="289">
        <f t="shared" si="127"/>
        <v>45870.000000000007</v>
      </c>
      <c r="AN182" s="297">
        <v>35030</v>
      </c>
      <c r="AO182" s="297">
        <f t="shared" si="128"/>
        <v>10840.000000000007</v>
      </c>
      <c r="AP182" s="302">
        <f t="shared" si="129"/>
        <v>1.3094490436768487</v>
      </c>
      <c r="AQ182" s="306">
        <v>37190</v>
      </c>
      <c r="AR182" s="297">
        <f t="shared" si="130"/>
        <v>8680.0000000000073</v>
      </c>
      <c r="AS182" s="311">
        <f t="shared" si="131"/>
        <v>1.2333960742134984</v>
      </c>
      <c r="AU182" s="292">
        <v>176</v>
      </c>
      <c r="AV182" s="289">
        <f t="shared" si="156"/>
        <v>42200</v>
      </c>
      <c r="AW182" s="289">
        <f t="shared" si="132"/>
        <v>46420.000000000007</v>
      </c>
      <c r="AX182" s="297">
        <v>35050</v>
      </c>
      <c r="AY182" s="297">
        <f t="shared" si="133"/>
        <v>11370.000000000007</v>
      </c>
      <c r="AZ182" s="302">
        <f t="shared" si="134"/>
        <v>1.3243937232524967</v>
      </c>
      <c r="BA182" s="306">
        <v>37210</v>
      </c>
      <c r="BB182" s="297">
        <f t="shared" si="135"/>
        <v>9210.0000000000073</v>
      </c>
      <c r="BC182" s="311">
        <f t="shared" si="136"/>
        <v>1.2475141091104545</v>
      </c>
      <c r="BE182" s="292">
        <v>176</v>
      </c>
      <c r="BF182" s="289">
        <f t="shared" si="157"/>
        <v>42700</v>
      </c>
      <c r="BG182" s="289">
        <f t="shared" si="137"/>
        <v>46970.000000000007</v>
      </c>
      <c r="BH182" s="297">
        <v>35200</v>
      </c>
      <c r="BI182" s="297">
        <f t="shared" si="138"/>
        <v>11770.000000000007</v>
      </c>
      <c r="BJ182" s="302">
        <f t="shared" si="139"/>
        <v>1.3343750000000003</v>
      </c>
      <c r="BK182" s="306">
        <v>37350</v>
      </c>
      <c r="BL182" s="297">
        <f t="shared" si="140"/>
        <v>9620.0000000000073</v>
      </c>
      <c r="BM182" s="311">
        <f t="shared" si="141"/>
        <v>1.2575635876840698</v>
      </c>
      <c r="BO182" s="292">
        <v>176</v>
      </c>
      <c r="BP182" s="289">
        <f t="shared" si="158"/>
        <v>43700</v>
      </c>
      <c r="BQ182" s="289">
        <f t="shared" si="142"/>
        <v>48070.000000000007</v>
      </c>
      <c r="BR182" s="297">
        <v>35580</v>
      </c>
      <c r="BS182" s="297">
        <f t="shared" si="143"/>
        <v>12490.000000000007</v>
      </c>
      <c r="BT182" s="302">
        <f t="shared" si="144"/>
        <v>1.3510399100618327</v>
      </c>
      <c r="BU182" s="306">
        <v>37740</v>
      </c>
      <c r="BV182" s="297">
        <f t="shared" si="145"/>
        <v>10330.000000000007</v>
      </c>
      <c r="BW182" s="311">
        <f t="shared" si="146"/>
        <v>1.2737148913619505</v>
      </c>
      <c r="BY182" s="292">
        <v>176</v>
      </c>
      <c r="BZ182" s="289">
        <f t="shared" si="159"/>
        <v>44700</v>
      </c>
      <c r="CA182" s="289">
        <f t="shared" si="147"/>
        <v>49170.000000000007</v>
      </c>
      <c r="CB182" s="297">
        <v>35810</v>
      </c>
      <c r="CC182" s="297">
        <f t="shared" si="148"/>
        <v>13360.000000000007</v>
      </c>
      <c r="CD182" s="302">
        <f t="shared" si="149"/>
        <v>1.3730801452108352</v>
      </c>
      <c r="CE182" s="306">
        <v>37970</v>
      </c>
      <c r="CF182" s="297">
        <f t="shared" si="150"/>
        <v>11200.000000000007</v>
      </c>
      <c r="CG182" s="311">
        <f t="shared" si="151"/>
        <v>1.2949697129312616</v>
      </c>
    </row>
    <row r="183" spans="5:85">
      <c r="E183" s="289">
        <f>計算票!G184</f>
        <v>42380</v>
      </c>
      <c r="G183" s="292">
        <v>177</v>
      </c>
      <c r="H183" s="289">
        <f t="shared" si="152"/>
        <v>40750</v>
      </c>
      <c r="I183" s="289">
        <f t="shared" si="112"/>
        <v>44825</v>
      </c>
      <c r="J183" s="297">
        <v>33340</v>
      </c>
      <c r="K183" s="297">
        <f t="shared" si="113"/>
        <v>11485</v>
      </c>
      <c r="L183" s="302">
        <f t="shared" si="114"/>
        <v>1.3444811037792441</v>
      </c>
      <c r="M183" s="306">
        <v>35500</v>
      </c>
      <c r="N183" s="297">
        <f t="shared" si="115"/>
        <v>9325</v>
      </c>
      <c r="O183" s="311">
        <f t="shared" si="116"/>
        <v>1.2626760563380282</v>
      </c>
      <c r="Q183" s="292">
        <v>177</v>
      </c>
      <c r="R183" s="289">
        <f t="shared" si="153"/>
        <v>40750</v>
      </c>
      <c r="S183" s="289">
        <f t="shared" si="117"/>
        <v>44825</v>
      </c>
      <c r="T183" s="297">
        <v>33350</v>
      </c>
      <c r="U183" s="297">
        <f t="shared" si="118"/>
        <v>11475</v>
      </c>
      <c r="V183" s="302">
        <f t="shared" si="119"/>
        <v>1.3440779610194902</v>
      </c>
      <c r="W183" s="306">
        <v>35510</v>
      </c>
      <c r="X183" s="297">
        <f t="shared" si="120"/>
        <v>9315</v>
      </c>
      <c r="Y183" s="311">
        <f t="shared" si="121"/>
        <v>1.2623204731061672</v>
      </c>
      <c r="AA183" s="292">
        <v>177</v>
      </c>
      <c r="AB183" s="289">
        <f t="shared" si="154"/>
        <v>41450</v>
      </c>
      <c r="AC183" s="289">
        <f t="shared" si="122"/>
        <v>45595.000000000007</v>
      </c>
      <c r="AD183" s="297">
        <v>35200</v>
      </c>
      <c r="AE183" s="297">
        <f t="shared" si="123"/>
        <v>10395.000000000007</v>
      </c>
      <c r="AF183" s="302">
        <f t="shared" si="124"/>
        <v>1.2953125000000003</v>
      </c>
      <c r="AG183" s="306">
        <v>37360</v>
      </c>
      <c r="AH183" s="297">
        <f t="shared" si="125"/>
        <v>8235.0000000000073</v>
      </c>
      <c r="AI183" s="311">
        <f t="shared" si="126"/>
        <v>1.2204229122055676</v>
      </c>
      <c r="AK183" s="292">
        <v>177</v>
      </c>
      <c r="AL183" s="289">
        <f t="shared" si="155"/>
        <v>41950</v>
      </c>
      <c r="AM183" s="289">
        <f t="shared" si="127"/>
        <v>46145.000000000007</v>
      </c>
      <c r="AN183" s="297">
        <v>35240</v>
      </c>
      <c r="AO183" s="297">
        <f t="shared" si="128"/>
        <v>10905.000000000007</v>
      </c>
      <c r="AP183" s="302">
        <f t="shared" si="129"/>
        <v>1.3094494892167994</v>
      </c>
      <c r="AQ183" s="306">
        <v>37410</v>
      </c>
      <c r="AR183" s="297">
        <f t="shared" si="130"/>
        <v>8735.0000000000073</v>
      </c>
      <c r="AS183" s="311">
        <f t="shared" si="131"/>
        <v>1.2334937182571506</v>
      </c>
      <c r="AU183" s="292">
        <v>177</v>
      </c>
      <c r="AV183" s="289">
        <f t="shared" si="156"/>
        <v>42450</v>
      </c>
      <c r="AW183" s="289">
        <f t="shared" si="132"/>
        <v>46695.000000000007</v>
      </c>
      <c r="AX183" s="297">
        <v>35260</v>
      </c>
      <c r="AY183" s="297">
        <f t="shared" si="133"/>
        <v>11435.000000000007</v>
      </c>
      <c r="AZ183" s="302">
        <f t="shared" si="134"/>
        <v>1.324305161656268</v>
      </c>
      <c r="BA183" s="306">
        <v>37430</v>
      </c>
      <c r="BB183" s="297">
        <f t="shared" si="135"/>
        <v>9265.0000000000073</v>
      </c>
      <c r="BC183" s="311">
        <f t="shared" si="136"/>
        <v>1.2475287202778522</v>
      </c>
      <c r="BE183" s="292">
        <v>177</v>
      </c>
      <c r="BF183" s="289">
        <f t="shared" si="157"/>
        <v>42950</v>
      </c>
      <c r="BG183" s="289">
        <f t="shared" si="137"/>
        <v>47245.000000000007</v>
      </c>
      <c r="BH183" s="297">
        <v>35400</v>
      </c>
      <c r="BI183" s="297">
        <f t="shared" si="138"/>
        <v>11845.000000000007</v>
      </c>
      <c r="BJ183" s="302">
        <f t="shared" si="139"/>
        <v>1.3346045197740115</v>
      </c>
      <c r="BK183" s="306">
        <v>37570</v>
      </c>
      <c r="BL183" s="297">
        <f t="shared" si="140"/>
        <v>9675.0000000000073</v>
      </c>
      <c r="BM183" s="311">
        <f t="shared" si="141"/>
        <v>1.2575192973116851</v>
      </c>
      <c r="BO183" s="292">
        <v>177</v>
      </c>
      <c r="BP183" s="289">
        <f t="shared" si="158"/>
        <v>43950</v>
      </c>
      <c r="BQ183" s="289">
        <f t="shared" si="142"/>
        <v>48345.000000000007</v>
      </c>
      <c r="BR183" s="297">
        <v>35790</v>
      </c>
      <c r="BS183" s="297">
        <f t="shared" si="143"/>
        <v>12555.000000000007</v>
      </c>
      <c r="BT183" s="302">
        <f t="shared" si="144"/>
        <v>1.3507963118189441</v>
      </c>
      <c r="BU183" s="306">
        <v>37960</v>
      </c>
      <c r="BV183" s="297">
        <f t="shared" si="145"/>
        <v>10385.000000000007</v>
      </c>
      <c r="BW183" s="311">
        <f t="shared" si="146"/>
        <v>1.2735774499473131</v>
      </c>
      <c r="BY183" s="292">
        <v>177</v>
      </c>
      <c r="BZ183" s="289">
        <f t="shared" si="159"/>
        <v>44950</v>
      </c>
      <c r="CA183" s="289">
        <f t="shared" si="147"/>
        <v>49445.000000000007</v>
      </c>
      <c r="CB183" s="297">
        <v>36020</v>
      </c>
      <c r="CC183" s="297">
        <f t="shared" si="148"/>
        <v>13425.000000000007</v>
      </c>
      <c r="CD183" s="302">
        <f t="shared" si="149"/>
        <v>1.3727096057745698</v>
      </c>
      <c r="CE183" s="306">
        <v>38190</v>
      </c>
      <c r="CF183" s="297">
        <f t="shared" si="150"/>
        <v>11255.000000000007</v>
      </c>
      <c r="CG183" s="311">
        <f t="shared" si="151"/>
        <v>1.2947106572401155</v>
      </c>
    </row>
    <row r="184" spans="5:85">
      <c r="E184" s="289">
        <f>計算票!G185</f>
        <v>42640</v>
      </c>
      <c r="G184" s="292">
        <v>178</v>
      </c>
      <c r="H184" s="289">
        <f t="shared" si="152"/>
        <v>41000</v>
      </c>
      <c r="I184" s="289">
        <f t="shared" si="112"/>
        <v>45100.000000000007</v>
      </c>
      <c r="J184" s="297">
        <v>33530</v>
      </c>
      <c r="K184" s="297">
        <f t="shared" si="113"/>
        <v>11570.000000000007</v>
      </c>
      <c r="L184" s="302">
        <f t="shared" si="114"/>
        <v>1.345064121682076</v>
      </c>
      <c r="M184" s="306">
        <v>35710</v>
      </c>
      <c r="N184" s="297">
        <f t="shared" si="115"/>
        <v>9390.0000000000073</v>
      </c>
      <c r="O184" s="311">
        <f t="shared" si="116"/>
        <v>1.2629515541865026</v>
      </c>
      <c r="Q184" s="292">
        <v>178</v>
      </c>
      <c r="R184" s="289">
        <f t="shared" si="153"/>
        <v>41000</v>
      </c>
      <c r="S184" s="289">
        <f t="shared" si="117"/>
        <v>45100.000000000007</v>
      </c>
      <c r="T184" s="297">
        <v>33550</v>
      </c>
      <c r="U184" s="297">
        <f t="shared" si="118"/>
        <v>11550.000000000007</v>
      </c>
      <c r="V184" s="302">
        <f t="shared" si="119"/>
        <v>1.3442622950819674</v>
      </c>
      <c r="W184" s="306">
        <v>35720</v>
      </c>
      <c r="X184" s="297">
        <f t="shared" si="120"/>
        <v>9380.0000000000073</v>
      </c>
      <c r="Y184" s="311">
        <f t="shared" si="121"/>
        <v>1.2625979843225086</v>
      </c>
      <c r="AA184" s="292">
        <v>178</v>
      </c>
      <c r="AB184" s="289">
        <f t="shared" si="154"/>
        <v>41700</v>
      </c>
      <c r="AC184" s="289">
        <f t="shared" si="122"/>
        <v>45870.000000000007</v>
      </c>
      <c r="AD184" s="297">
        <v>35400</v>
      </c>
      <c r="AE184" s="297">
        <f t="shared" si="123"/>
        <v>10470.000000000007</v>
      </c>
      <c r="AF184" s="302">
        <f t="shared" si="124"/>
        <v>1.2957627118644071</v>
      </c>
      <c r="AG184" s="306">
        <v>37580</v>
      </c>
      <c r="AH184" s="297">
        <f t="shared" si="125"/>
        <v>8290.0000000000073</v>
      </c>
      <c r="AI184" s="311">
        <f t="shared" si="126"/>
        <v>1.2205960617349656</v>
      </c>
      <c r="AK184" s="292">
        <v>178</v>
      </c>
      <c r="AL184" s="289">
        <f t="shared" si="155"/>
        <v>42200</v>
      </c>
      <c r="AM184" s="289">
        <f t="shared" si="127"/>
        <v>46420.000000000007</v>
      </c>
      <c r="AN184" s="297">
        <v>35450</v>
      </c>
      <c r="AO184" s="297">
        <f t="shared" si="128"/>
        <v>10970.000000000007</v>
      </c>
      <c r="AP184" s="302">
        <f t="shared" si="129"/>
        <v>1.3094499294781383</v>
      </c>
      <c r="AQ184" s="306">
        <v>37630</v>
      </c>
      <c r="AR184" s="297">
        <f t="shared" si="130"/>
        <v>8790.0000000000073</v>
      </c>
      <c r="AS184" s="311">
        <f t="shared" si="131"/>
        <v>1.2335902205686953</v>
      </c>
      <c r="AU184" s="292">
        <v>178</v>
      </c>
      <c r="AV184" s="289">
        <f t="shared" si="156"/>
        <v>42700</v>
      </c>
      <c r="AW184" s="289">
        <f t="shared" si="132"/>
        <v>46970.000000000007</v>
      </c>
      <c r="AX184" s="297">
        <v>35470</v>
      </c>
      <c r="AY184" s="297">
        <f t="shared" si="133"/>
        <v>11500.000000000007</v>
      </c>
      <c r="AZ184" s="302">
        <f t="shared" si="134"/>
        <v>1.3242176487172261</v>
      </c>
      <c r="BA184" s="306">
        <v>37650</v>
      </c>
      <c r="BB184" s="297">
        <f t="shared" si="135"/>
        <v>9320.0000000000073</v>
      </c>
      <c r="BC184" s="311">
        <f t="shared" si="136"/>
        <v>1.2475431606905711</v>
      </c>
      <c r="BE184" s="292">
        <v>178</v>
      </c>
      <c r="BF184" s="289">
        <f t="shared" si="157"/>
        <v>43200</v>
      </c>
      <c r="BG184" s="289">
        <f t="shared" si="137"/>
        <v>47520.000000000007</v>
      </c>
      <c r="BH184" s="297">
        <v>35610</v>
      </c>
      <c r="BI184" s="297">
        <f t="shared" si="138"/>
        <v>11910.000000000007</v>
      </c>
      <c r="BJ184" s="302">
        <f t="shared" si="139"/>
        <v>1.334456613310868</v>
      </c>
      <c r="BK184" s="306">
        <v>37790</v>
      </c>
      <c r="BL184" s="297">
        <f t="shared" si="140"/>
        <v>9730.0000000000073</v>
      </c>
      <c r="BM184" s="311">
        <f t="shared" si="141"/>
        <v>1.2574755226250334</v>
      </c>
      <c r="BO184" s="292">
        <v>178</v>
      </c>
      <c r="BP184" s="289">
        <f t="shared" si="158"/>
        <v>44200</v>
      </c>
      <c r="BQ184" s="289">
        <f t="shared" si="142"/>
        <v>48620.000000000007</v>
      </c>
      <c r="BR184" s="297">
        <v>36000</v>
      </c>
      <c r="BS184" s="297">
        <f t="shared" si="143"/>
        <v>12620.000000000007</v>
      </c>
      <c r="BT184" s="302">
        <f t="shared" si="144"/>
        <v>1.3505555555555557</v>
      </c>
      <c r="BU184" s="306">
        <v>38180</v>
      </c>
      <c r="BV184" s="297">
        <f t="shared" si="145"/>
        <v>10440.000000000007</v>
      </c>
      <c r="BW184" s="311">
        <f t="shared" si="146"/>
        <v>1.2734415924567839</v>
      </c>
      <c r="BY184" s="292">
        <v>178</v>
      </c>
      <c r="BZ184" s="289">
        <f t="shared" si="159"/>
        <v>45200</v>
      </c>
      <c r="CA184" s="289">
        <f t="shared" si="147"/>
        <v>49720.000000000007</v>
      </c>
      <c r="CB184" s="297">
        <v>36230</v>
      </c>
      <c r="CC184" s="297">
        <f t="shared" si="148"/>
        <v>13490.000000000007</v>
      </c>
      <c r="CD184" s="302">
        <f t="shared" si="149"/>
        <v>1.3723433618548166</v>
      </c>
      <c r="CE184" s="306">
        <v>38410</v>
      </c>
      <c r="CF184" s="297">
        <f t="shared" si="150"/>
        <v>11310.000000000007</v>
      </c>
      <c r="CG184" s="311">
        <f t="shared" si="151"/>
        <v>1.2944545691226246</v>
      </c>
    </row>
    <row r="185" spans="5:85">
      <c r="E185" s="289">
        <f>計算票!G186</f>
        <v>42910</v>
      </c>
      <c r="G185" s="292">
        <v>179</v>
      </c>
      <c r="H185" s="289">
        <f t="shared" si="152"/>
        <v>41250</v>
      </c>
      <c r="I185" s="289">
        <f t="shared" si="112"/>
        <v>45375.000000000007</v>
      </c>
      <c r="J185" s="297">
        <v>33730</v>
      </c>
      <c r="K185" s="297">
        <f t="shared" si="113"/>
        <v>11645.000000000007</v>
      </c>
      <c r="L185" s="302">
        <f t="shared" si="114"/>
        <v>1.3452416246664691</v>
      </c>
      <c r="M185" s="306">
        <v>35920</v>
      </c>
      <c r="N185" s="297">
        <f t="shared" si="115"/>
        <v>9455.0000000000073</v>
      </c>
      <c r="O185" s="311">
        <f t="shared" si="116"/>
        <v>1.2632238307349668</v>
      </c>
      <c r="Q185" s="292">
        <v>179</v>
      </c>
      <c r="R185" s="289">
        <f t="shared" si="153"/>
        <v>41250</v>
      </c>
      <c r="S185" s="289">
        <f t="shared" si="117"/>
        <v>45375.000000000007</v>
      </c>
      <c r="T185" s="297">
        <v>33740</v>
      </c>
      <c r="U185" s="297">
        <f t="shared" si="118"/>
        <v>11635.000000000007</v>
      </c>
      <c r="V185" s="302">
        <f t="shared" si="119"/>
        <v>1.34484291641968</v>
      </c>
      <c r="W185" s="306">
        <v>35930</v>
      </c>
      <c r="X185" s="297">
        <f t="shared" si="120"/>
        <v>9445.0000000000073</v>
      </c>
      <c r="Y185" s="311">
        <f t="shared" si="121"/>
        <v>1.2628722516003341</v>
      </c>
      <c r="AA185" s="292">
        <v>179</v>
      </c>
      <c r="AB185" s="289">
        <f t="shared" si="154"/>
        <v>41950</v>
      </c>
      <c r="AC185" s="289">
        <f t="shared" si="122"/>
        <v>46145.000000000007</v>
      </c>
      <c r="AD185" s="297">
        <v>35610</v>
      </c>
      <c r="AE185" s="297">
        <f t="shared" si="123"/>
        <v>10535.000000000007</v>
      </c>
      <c r="AF185" s="302">
        <f t="shared" si="124"/>
        <v>1.2958438640831229</v>
      </c>
      <c r="AG185" s="306">
        <v>37800</v>
      </c>
      <c r="AH185" s="297">
        <f t="shared" si="125"/>
        <v>8345.0000000000073</v>
      </c>
      <c r="AI185" s="311">
        <f t="shared" si="126"/>
        <v>1.2207671957671959</v>
      </c>
      <c r="AK185" s="292">
        <v>179</v>
      </c>
      <c r="AL185" s="289">
        <f t="shared" si="155"/>
        <v>42450</v>
      </c>
      <c r="AM185" s="289">
        <f t="shared" si="127"/>
        <v>46695.000000000007</v>
      </c>
      <c r="AN185" s="297">
        <v>35660</v>
      </c>
      <c r="AO185" s="297">
        <f t="shared" si="128"/>
        <v>11035.000000000007</v>
      </c>
      <c r="AP185" s="302">
        <f t="shared" si="129"/>
        <v>1.3094503645541224</v>
      </c>
      <c r="AQ185" s="306">
        <v>37850</v>
      </c>
      <c r="AR185" s="297">
        <f t="shared" si="130"/>
        <v>8845.0000000000073</v>
      </c>
      <c r="AS185" s="311">
        <f t="shared" si="131"/>
        <v>1.2336856010568034</v>
      </c>
      <c r="AU185" s="292">
        <v>179</v>
      </c>
      <c r="AV185" s="289">
        <f t="shared" si="156"/>
        <v>42950</v>
      </c>
      <c r="AW185" s="289">
        <f t="shared" si="132"/>
        <v>47245.000000000007</v>
      </c>
      <c r="AX185" s="297">
        <v>35680</v>
      </c>
      <c r="AY185" s="297">
        <f t="shared" si="133"/>
        <v>11565.000000000007</v>
      </c>
      <c r="AZ185" s="302">
        <f t="shared" si="134"/>
        <v>1.3241311659192827</v>
      </c>
      <c r="BA185" s="306">
        <v>37870</v>
      </c>
      <c r="BB185" s="297">
        <f t="shared" si="135"/>
        <v>9375.0000000000073</v>
      </c>
      <c r="BC185" s="311">
        <f t="shared" si="136"/>
        <v>1.2475574333245314</v>
      </c>
      <c r="BE185" s="292">
        <v>179</v>
      </c>
      <c r="BF185" s="289">
        <f t="shared" si="157"/>
        <v>43450</v>
      </c>
      <c r="BG185" s="289">
        <f t="shared" si="137"/>
        <v>47795.000000000007</v>
      </c>
      <c r="BH185" s="297">
        <v>35820</v>
      </c>
      <c r="BI185" s="297">
        <f t="shared" si="138"/>
        <v>11975.000000000007</v>
      </c>
      <c r="BJ185" s="302">
        <f t="shared" si="139"/>
        <v>1.3343104410943609</v>
      </c>
      <c r="BK185" s="306">
        <v>38010</v>
      </c>
      <c r="BL185" s="297">
        <f t="shared" si="140"/>
        <v>9785.0000000000073</v>
      </c>
      <c r="BM185" s="311">
        <f t="shared" si="141"/>
        <v>1.257432254669824</v>
      </c>
      <c r="BO185" s="292">
        <v>179</v>
      </c>
      <c r="BP185" s="289">
        <f t="shared" si="158"/>
        <v>44450</v>
      </c>
      <c r="BQ185" s="289">
        <f t="shared" si="142"/>
        <v>48895.000000000007</v>
      </c>
      <c r="BR185" s="297">
        <v>36210</v>
      </c>
      <c r="BS185" s="297">
        <f t="shared" si="143"/>
        <v>12685.000000000007</v>
      </c>
      <c r="BT185" s="302">
        <f t="shared" si="144"/>
        <v>1.3503175918254628</v>
      </c>
      <c r="BU185" s="306">
        <v>38400</v>
      </c>
      <c r="BV185" s="297">
        <f t="shared" si="145"/>
        <v>10495.000000000007</v>
      </c>
      <c r="BW185" s="311">
        <f t="shared" si="146"/>
        <v>1.2733072916666668</v>
      </c>
      <c r="BY185" s="292">
        <v>179</v>
      </c>
      <c r="BZ185" s="289">
        <f t="shared" si="159"/>
        <v>45450</v>
      </c>
      <c r="CA185" s="289">
        <f t="shared" si="147"/>
        <v>49995.000000000007</v>
      </c>
      <c r="CB185" s="297">
        <v>36440</v>
      </c>
      <c r="CC185" s="297">
        <f t="shared" si="148"/>
        <v>13555.000000000007</v>
      </c>
      <c r="CD185" s="302">
        <f t="shared" si="149"/>
        <v>1.371981339187706</v>
      </c>
      <c r="CE185" s="306">
        <v>38630</v>
      </c>
      <c r="CF185" s="297">
        <f t="shared" si="150"/>
        <v>11365.000000000007</v>
      </c>
      <c r="CG185" s="311">
        <f t="shared" si="151"/>
        <v>1.2942013978772977</v>
      </c>
    </row>
    <row r="186" spans="5:85">
      <c r="E186" s="289">
        <f>計算票!G187</f>
        <v>43170</v>
      </c>
      <c r="G186" s="292">
        <v>180</v>
      </c>
      <c r="H186" s="289">
        <f t="shared" si="152"/>
        <v>41500</v>
      </c>
      <c r="I186" s="289">
        <f t="shared" si="112"/>
        <v>45650.000000000007</v>
      </c>
      <c r="J186" s="297">
        <v>33930</v>
      </c>
      <c r="K186" s="297">
        <f t="shared" si="113"/>
        <v>11720.000000000007</v>
      </c>
      <c r="L186" s="302">
        <f t="shared" si="114"/>
        <v>1.3454170350722077</v>
      </c>
      <c r="M186" s="306">
        <v>36130</v>
      </c>
      <c r="N186" s="297">
        <f t="shared" si="115"/>
        <v>9520.0000000000073</v>
      </c>
      <c r="O186" s="311">
        <f t="shared" si="116"/>
        <v>1.2634929421533354</v>
      </c>
      <c r="Q186" s="292">
        <v>180</v>
      </c>
      <c r="R186" s="289">
        <f t="shared" si="153"/>
        <v>41500</v>
      </c>
      <c r="S186" s="289">
        <f t="shared" si="117"/>
        <v>45650.000000000007</v>
      </c>
      <c r="T186" s="297">
        <v>33940</v>
      </c>
      <c r="U186" s="297">
        <f t="shared" si="118"/>
        <v>11710.000000000007</v>
      </c>
      <c r="V186" s="302">
        <f t="shared" si="119"/>
        <v>1.3450206246317031</v>
      </c>
      <c r="W186" s="306">
        <v>36140</v>
      </c>
      <c r="X186" s="297">
        <f t="shared" si="120"/>
        <v>9510.0000000000073</v>
      </c>
      <c r="Y186" s="311">
        <f t="shared" si="121"/>
        <v>1.2631433314886555</v>
      </c>
      <c r="AA186" s="292">
        <v>180</v>
      </c>
      <c r="AB186" s="289">
        <f t="shared" si="154"/>
        <v>42200</v>
      </c>
      <c r="AC186" s="289">
        <f t="shared" si="122"/>
        <v>46420.000000000007</v>
      </c>
      <c r="AD186" s="297">
        <v>35820</v>
      </c>
      <c r="AE186" s="297">
        <f t="shared" si="123"/>
        <v>10600.000000000007</v>
      </c>
      <c r="AF186" s="302">
        <f t="shared" si="124"/>
        <v>1.2959240647682861</v>
      </c>
      <c r="AG186" s="306">
        <v>38020</v>
      </c>
      <c r="AH186" s="297">
        <f t="shared" si="125"/>
        <v>8400.0000000000073</v>
      </c>
      <c r="AI186" s="311">
        <f t="shared" si="126"/>
        <v>1.2209363492898477</v>
      </c>
      <c r="AK186" s="292">
        <v>180</v>
      </c>
      <c r="AL186" s="289">
        <f t="shared" si="155"/>
        <v>42700</v>
      </c>
      <c r="AM186" s="289">
        <f t="shared" si="127"/>
        <v>46970.000000000007</v>
      </c>
      <c r="AN186" s="297">
        <v>35870</v>
      </c>
      <c r="AO186" s="297">
        <f t="shared" si="128"/>
        <v>11100.000000000007</v>
      </c>
      <c r="AP186" s="302">
        <f t="shared" si="129"/>
        <v>1.309450794535824</v>
      </c>
      <c r="AQ186" s="306">
        <v>38070</v>
      </c>
      <c r="AR186" s="297">
        <f t="shared" si="130"/>
        <v>8900.0000000000073</v>
      </c>
      <c r="AS186" s="311">
        <f t="shared" si="131"/>
        <v>1.2337798791699504</v>
      </c>
      <c r="AU186" s="292">
        <v>180</v>
      </c>
      <c r="AV186" s="289">
        <f t="shared" si="156"/>
        <v>43200</v>
      </c>
      <c r="AW186" s="289">
        <f t="shared" si="132"/>
        <v>47520.000000000007</v>
      </c>
      <c r="AX186" s="297">
        <v>35890</v>
      </c>
      <c r="AY186" s="297">
        <f t="shared" si="133"/>
        <v>11630.000000000007</v>
      </c>
      <c r="AZ186" s="302">
        <f t="shared" si="134"/>
        <v>1.3240456951797159</v>
      </c>
      <c r="BA186" s="306">
        <v>38090</v>
      </c>
      <c r="BB186" s="297">
        <f t="shared" si="135"/>
        <v>9430.0000000000073</v>
      </c>
      <c r="BC186" s="311">
        <f t="shared" si="136"/>
        <v>1.2475715410868997</v>
      </c>
      <c r="BE186" s="292">
        <v>180</v>
      </c>
      <c r="BF186" s="289">
        <f t="shared" si="157"/>
        <v>43700</v>
      </c>
      <c r="BG186" s="289">
        <f t="shared" si="137"/>
        <v>48070.000000000007</v>
      </c>
      <c r="BH186" s="297">
        <v>36030</v>
      </c>
      <c r="BI186" s="297">
        <f t="shared" si="138"/>
        <v>12040.000000000007</v>
      </c>
      <c r="BJ186" s="302">
        <f t="shared" si="139"/>
        <v>1.3341659728004442</v>
      </c>
      <c r="BK186" s="306">
        <v>38230</v>
      </c>
      <c r="BL186" s="297">
        <f t="shared" si="140"/>
        <v>9840.0000000000073</v>
      </c>
      <c r="BM186" s="311">
        <f t="shared" si="141"/>
        <v>1.2573894846978815</v>
      </c>
      <c r="BO186" s="292">
        <v>180</v>
      </c>
      <c r="BP186" s="289">
        <f t="shared" si="158"/>
        <v>44700</v>
      </c>
      <c r="BQ186" s="289">
        <f t="shared" si="142"/>
        <v>49170.000000000007</v>
      </c>
      <c r="BR186" s="297">
        <v>36420</v>
      </c>
      <c r="BS186" s="297">
        <f t="shared" si="143"/>
        <v>12750.000000000007</v>
      </c>
      <c r="BT186" s="302">
        <f t="shared" si="144"/>
        <v>1.3500823723228996</v>
      </c>
      <c r="BU186" s="306">
        <v>38620</v>
      </c>
      <c r="BV186" s="297">
        <f t="shared" si="145"/>
        <v>10550.000000000007</v>
      </c>
      <c r="BW186" s="311">
        <f t="shared" si="146"/>
        <v>1.273174520973589</v>
      </c>
      <c r="BY186" s="292">
        <v>180</v>
      </c>
      <c r="BZ186" s="289">
        <f t="shared" si="159"/>
        <v>45700</v>
      </c>
      <c r="CA186" s="289">
        <f t="shared" si="147"/>
        <v>50270.000000000007</v>
      </c>
      <c r="CB186" s="297">
        <v>36650</v>
      </c>
      <c r="CC186" s="297">
        <f t="shared" si="148"/>
        <v>13620.000000000007</v>
      </c>
      <c r="CD186" s="302">
        <f t="shared" si="149"/>
        <v>1.3716234652114601</v>
      </c>
      <c r="CE186" s="306">
        <v>38850</v>
      </c>
      <c r="CF186" s="297">
        <f t="shared" si="150"/>
        <v>11420.000000000007</v>
      </c>
      <c r="CG186" s="311">
        <f t="shared" si="151"/>
        <v>1.2939510939510941</v>
      </c>
    </row>
    <row r="187" spans="5:85">
      <c r="E187" s="289">
        <f>計算票!G188</f>
        <v>43430</v>
      </c>
      <c r="G187" s="292">
        <v>181</v>
      </c>
      <c r="H187" s="289">
        <f t="shared" si="152"/>
        <v>41750</v>
      </c>
      <c r="I187" s="289">
        <f t="shared" si="112"/>
        <v>45925.000000000007</v>
      </c>
      <c r="J187" s="297">
        <v>34130</v>
      </c>
      <c r="K187" s="297">
        <f t="shared" si="113"/>
        <v>11795.000000000007</v>
      </c>
      <c r="L187" s="302">
        <f t="shared" si="114"/>
        <v>1.3455903896864931</v>
      </c>
      <c r="M187" s="306">
        <v>36340</v>
      </c>
      <c r="N187" s="297">
        <f t="shared" si="115"/>
        <v>9585.0000000000073</v>
      </c>
      <c r="O187" s="311">
        <f t="shared" si="116"/>
        <v>1.2637589433131537</v>
      </c>
      <c r="Q187" s="292">
        <v>181</v>
      </c>
      <c r="R187" s="289">
        <f t="shared" si="153"/>
        <v>41750</v>
      </c>
      <c r="S187" s="289">
        <f t="shared" si="117"/>
        <v>45925.000000000007</v>
      </c>
      <c r="T187" s="297">
        <v>34140</v>
      </c>
      <c r="U187" s="297">
        <f t="shared" si="118"/>
        <v>11785.000000000007</v>
      </c>
      <c r="V187" s="302">
        <f t="shared" si="119"/>
        <v>1.345196250732279</v>
      </c>
      <c r="W187" s="306">
        <v>36350</v>
      </c>
      <c r="X187" s="297">
        <f t="shared" si="120"/>
        <v>9575.0000000000073</v>
      </c>
      <c r="Y187" s="311">
        <f t="shared" si="121"/>
        <v>1.2634112792297114</v>
      </c>
      <c r="AA187" s="292">
        <v>181</v>
      </c>
      <c r="AB187" s="289">
        <f t="shared" si="154"/>
        <v>42450</v>
      </c>
      <c r="AC187" s="289">
        <f t="shared" si="122"/>
        <v>46695.000000000007</v>
      </c>
      <c r="AD187" s="297">
        <v>36030</v>
      </c>
      <c r="AE187" s="297">
        <f t="shared" si="123"/>
        <v>10665.000000000007</v>
      </c>
      <c r="AF187" s="302">
        <f t="shared" si="124"/>
        <v>1.2960033305578686</v>
      </c>
      <c r="AG187" s="306">
        <v>38240</v>
      </c>
      <c r="AH187" s="297">
        <f t="shared" si="125"/>
        <v>8455.0000000000073</v>
      </c>
      <c r="AI187" s="311">
        <f t="shared" si="126"/>
        <v>1.2211035564853558</v>
      </c>
      <c r="AK187" s="292">
        <v>181</v>
      </c>
      <c r="AL187" s="289">
        <f t="shared" si="155"/>
        <v>42950</v>
      </c>
      <c r="AM187" s="289">
        <f t="shared" si="127"/>
        <v>47245.000000000007</v>
      </c>
      <c r="AN187" s="297">
        <v>36080</v>
      </c>
      <c r="AO187" s="297">
        <f t="shared" si="128"/>
        <v>11165.000000000007</v>
      </c>
      <c r="AP187" s="302">
        <f t="shared" si="129"/>
        <v>1.3094512195121952</v>
      </c>
      <c r="AQ187" s="306">
        <v>38290</v>
      </c>
      <c r="AR187" s="297">
        <f t="shared" si="130"/>
        <v>8955.0000000000073</v>
      </c>
      <c r="AS187" s="311">
        <f t="shared" si="131"/>
        <v>1.2338730739096371</v>
      </c>
      <c r="AU187" s="292">
        <v>181</v>
      </c>
      <c r="AV187" s="289">
        <f t="shared" si="156"/>
        <v>43450</v>
      </c>
      <c r="AW187" s="289">
        <f t="shared" si="132"/>
        <v>47795.000000000007</v>
      </c>
      <c r="AX187" s="297">
        <v>36100</v>
      </c>
      <c r="AY187" s="297">
        <f t="shared" si="133"/>
        <v>11695.000000000007</v>
      </c>
      <c r="AZ187" s="302">
        <f t="shared" si="134"/>
        <v>1.3239612188365653</v>
      </c>
      <c r="BA187" s="306">
        <v>38310</v>
      </c>
      <c r="BB187" s="297">
        <f t="shared" si="135"/>
        <v>9485.0000000000073</v>
      </c>
      <c r="BC187" s="311">
        <f t="shared" si="136"/>
        <v>1.2475854868180634</v>
      </c>
      <c r="BE187" s="292">
        <v>181</v>
      </c>
      <c r="BF187" s="289">
        <f t="shared" si="157"/>
        <v>43950</v>
      </c>
      <c r="BG187" s="289">
        <f t="shared" si="137"/>
        <v>48345.000000000007</v>
      </c>
      <c r="BH187" s="297">
        <v>36240</v>
      </c>
      <c r="BI187" s="297">
        <f t="shared" si="138"/>
        <v>12105.000000000007</v>
      </c>
      <c r="BJ187" s="302">
        <f t="shared" si="139"/>
        <v>1.3340231788079473</v>
      </c>
      <c r="BK187" s="306">
        <v>38450</v>
      </c>
      <c r="BL187" s="297">
        <f t="shared" si="140"/>
        <v>9895.0000000000073</v>
      </c>
      <c r="BM187" s="311">
        <f t="shared" si="141"/>
        <v>1.2573472041612486</v>
      </c>
      <c r="BO187" s="292">
        <v>181</v>
      </c>
      <c r="BP187" s="289">
        <f t="shared" si="158"/>
        <v>44950</v>
      </c>
      <c r="BQ187" s="289">
        <f t="shared" si="142"/>
        <v>49445.000000000007</v>
      </c>
      <c r="BR187" s="297">
        <v>36630</v>
      </c>
      <c r="BS187" s="297">
        <f t="shared" si="143"/>
        <v>12815.000000000007</v>
      </c>
      <c r="BT187" s="302">
        <f t="shared" si="144"/>
        <v>1.3498498498498501</v>
      </c>
      <c r="BU187" s="306">
        <v>38840</v>
      </c>
      <c r="BV187" s="297">
        <f t="shared" si="145"/>
        <v>10605.000000000007</v>
      </c>
      <c r="BW187" s="311">
        <f t="shared" si="146"/>
        <v>1.2730432543769312</v>
      </c>
      <c r="BY187" s="292">
        <v>181</v>
      </c>
      <c r="BZ187" s="289">
        <f t="shared" si="159"/>
        <v>45950</v>
      </c>
      <c r="CA187" s="289">
        <f t="shared" si="147"/>
        <v>50545.000000000007</v>
      </c>
      <c r="CB187" s="297">
        <v>36860</v>
      </c>
      <c r="CC187" s="297">
        <f t="shared" si="148"/>
        <v>13685.000000000007</v>
      </c>
      <c r="CD187" s="302">
        <f t="shared" si="149"/>
        <v>1.3712696690179058</v>
      </c>
      <c r="CE187" s="306">
        <v>39070</v>
      </c>
      <c r="CF187" s="297">
        <f t="shared" si="150"/>
        <v>11475.000000000007</v>
      </c>
      <c r="CG187" s="311">
        <f t="shared" si="151"/>
        <v>1.2937036089070901</v>
      </c>
    </row>
    <row r="188" spans="5:85">
      <c r="E188" s="289">
        <f>計算票!G189</f>
        <v>43700</v>
      </c>
      <c r="G188" s="292">
        <v>182</v>
      </c>
      <c r="H188" s="289">
        <f t="shared" si="152"/>
        <v>42000</v>
      </c>
      <c r="I188" s="289">
        <f t="shared" si="112"/>
        <v>46200.000000000007</v>
      </c>
      <c r="J188" s="297">
        <v>34330</v>
      </c>
      <c r="K188" s="297">
        <f t="shared" si="113"/>
        <v>11870.000000000007</v>
      </c>
      <c r="L188" s="302">
        <f t="shared" si="114"/>
        <v>1.3457617244392661</v>
      </c>
      <c r="M188" s="306">
        <v>36550</v>
      </c>
      <c r="N188" s="297">
        <f t="shared" si="115"/>
        <v>9650.0000000000073</v>
      </c>
      <c r="O188" s="311">
        <f t="shared" si="116"/>
        <v>1.2640218878248977</v>
      </c>
      <c r="Q188" s="292">
        <v>182</v>
      </c>
      <c r="R188" s="289">
        <f t="shared" si="153"/>
        <v>42000</v>
      </c>
      <c r="S188" s="289">
        <f t="shared" si="117"/>
        <v>46200.000000000007</v>
      </c>
      <c r="T188" s="297">
        <v>34340</v>
      </c>
      <c r="U188" s="297">
        <f t="shared" si="118"/>
        <v>11860.000000000007</v>
      </c>
      <c r="V188" s="302">
        <f t="shared" si="119"/>
        <v>1.3453698311007574</v>
      </c>
      <c r="W188" s="306">
        <v>36560</v>
      </c>
      <c r="X188" s="297">
        <f t="shared" si="120"/>
        <v>9640.0000000000073</v>
      </c>
      <c r="Y188" s="311">
        <f t="shared" si="121"/>
        <v>1.2636761487964991</v>
      </c>
      <c r="AA188" s="292">
        <v>182</v>
      </c>
      <c r="AB188" s="289">
        <f t="shared" si="154"/>
        <v>42700</v>
      </c>
      <c r="AC188" s="289">
        <f t="shared" si="122"/>
        <v>46970.000000000007</v>
      </c>
      <c r="AD188" s="297">
        <v>36240</v>
      </c>
      <c r="AE188" s="297">
        <f t="shared" si="123"/>
        <v>10730.000000000007</v>
      </c>
      <c r="AF188" s="302">
        <f t="shared" si="124"/>
        <v>1.2960816777041944</v>
      </c>
      <c r="AG188" s="306">
        <v>38460</v>
      </c>
      <c r="AH188" s="297">
        <f t="shared" si="125"/>
        <v>8510.0000000000073</v>
      </c>
      <c r="AI188" s="311">
        <f t="shared" si="126"/>
        <v>1.2212688507540304</v>
      </c>
      <c r="AK188" s="292">
        <v>182</v>
      </c>
      <c r="AL188" s="289">
        <f t="shared" si="155"/>
        <v>43200</v>
      </c>
      <c r="AM188" s="289">
        <f t="shared" si="127"/>
        <v>47520.000000000007</v>
      </c>
      <c r="AN188" s="297">
        <v>36280</v>
      </c>
      <c r="AO188" s="297">
        <f t="shared" si="128"/>
        <v>11240.000000000007</v>
      </c>
      <c r="AP188" s="302">
        <f t="shared" si="129"/>
        <v>1.3098125689084896</v>
      </c>
      <c r="AQ188" s="306">
        <v>38510</v>
      </c>
      <c r="AR188" s="297">
        <f t="shared" si="130"/>
        <v>9010.0000000000073</v>
      </c>
      <c r="AS188" s="311">
        <f t="shared" si="131"/>
        <v>1.2339652038431579</v>
      </c>
      <c r="AU188" s="292">
        <v>182</v>
      </c>
      <c r="AV188" s="289">
        <f t="shared" si="156"/>
        <v>43700</v>
      </c>
      <c r="AW188" s="289">
        <f t="shared" si="132"/>
        <v>48070.000000000007</v>
      </c>
      <c r="AX188" s="297">
        <v>36310</v>
      </c>
      <c r="AY188" s="297">
        <f t="shared" si="133"/>
        <v>11760.000000000007</v>
      </c>
      <c r="AZ188" s="302">
        <f t="shared" si="134"/>
        <v>1.3238777196364639</v>
      </c>
      <c r="BA188" s="306">
        <v>38530</v>
      </c>
      <c r="BB188" s="297">
        <f t="shared" si="135"/>
        <v>9540.0000000000073</v>
      </c>
      <c r="BC188" s="311">
        <f t="shared" si="136"/>
        <v>1.2475992732935377</v>
      </c>
      <c r="BE188" s="292">
        <v>182</v>
      </c>
      <c r="BF188" s="289">
        <f t="shared" si="157"/>
        <v>44200</v>
      </c>
      <c r="BG188" s="289">
        <f t="shared" si="137"/>
        <v>48620.000000000007</v>
      </c>
      <c r="BH188" s="297">
        <v>36450</v>
      </c>
      <c r="BI188" s="297">
        <f t="shared" si="138"/>
        <v>12170.000000000007</v>
      </c>
      <c r="BJ188" s="302">
        <f t="shared" si="139"/>
        <v>1.3338820301783267</v>
      </c>
      <c r="BK188" s="306">
        <v>38670</v>
      </c>
      <c r="BL188" s="297">
        <f t="shared" si="140"/>
        <v>9950.0000000000073</v>
      </c>
      <c r="BM188" s="311">
        <f t="shared" si="141"/>
        <v>1.2573054047064911</v>
      </c>
      <c r="BO188" s="292">
        <v>182</v>
      </c>
      <c r="BP188" s="289">
        <f t="shared" si="158"/>
        <v>45200</v>
      </c>
      <c r="BQ188" s="289">
        <f t="shared" si="142"/>
        <v>49720.000000000007</v>
      </c>
      <c r="BR188" s="297">
        <v>36830</v>
      </c>
      <c r="BS188" s="297">
        <f t="shared" si="143"/>
        <v>12890.000000000007</v>
      </c>
      <c r="BT188" s="302">
        <f t="shared" si="144"/>
        <v>1.3499864241107795</v>
      </c>
      <c r="BU188" s="306">
        <v>39060</v>
      </c>
      <c r="BV188" s="297">
        <f t="shared" si="145"/>
        <v>10660.000000000007</v>
      </c>
      <c r="BW188" s="311">
        <f t="shared" si="146"/>
        <v>1.2729134664618538</v>
      </c>
      <c r="BY188" s="292">
        <v>182</v>
      </c>
      <c r="BZ188" s="289">
        <f t="shared" si="159"/>
        <v>46200</v>
      </c>
      <c r="CA188" s="289">
        <f t="shared" si="147"/>
        <v>50820.000000000007</v>
      </c>
      <c r="CB188" s="297">
        <v>37070</v>
      </c>
      <c r="CC188" s="297">
        <f t="shared" si="148"/>
        <v>13750.000000000007</v>
      </c>
      <c r="CD188" s="302">
        <f t="shared" si="149"/>
        <v>1.3709198813056382</v>
      </c>
      <c r="CE188" s="306">
        <v>39290</v>
      </c>
      <c r="CF188" s="297">
        <f t="shared" si="150"/>
        <v>11530.000000000007</v>
      </c>
      <c r="CG188" s="311">
        <f t="shared" si="151"/>
        <v>1.29345889539323</v>
      </c>
    </row>
    <row r="189" spans="5:85">
      <c r="E189" s="289">
        <f>計算票!G190</f>
        <v>43960</v>
      </c>
      <c r="G189" s="292">
        <v>183</v>
      </c>
      <c r="H189" s="289">
        <f t="shared" si="152"/>
        <v>42250</v>
      </c>
      <c r="I189" s="289">
        <f t="shared" si="112"/>
        <v>46475.000000000007</v>
      </c>
      <c r="J189" s="297">
        <v>34520</v>
      </c>
      <c r="K189" s="297">
        <f t="shared" si="113"/>
        <v>11955.000000000007</v>
      </c>
      <c r="L189" s="302">
        <f t="shared" si="114"/>
        <v>1.3463209733487835</v>
      </c>
      <c r="M189" s="306">
        <v>36760</v>
      </c>
      <c r="N189" s="297">
        <f t="shared" si="115"/>
        <v>9715.0000000000073</v>
      </c>
      <c r="O189" s="311">
        <f t="shared" si="116"/>
        <v>1.2642818280739936</v>
      </c>
      <c r="Q189" s="292">
        <v>183</v>
      </c>
      <c r="R189" s="289">
        <f t="shared" si="153"/>
        <v>42250</v>
      </c>
      <c r="S189" s="289">
        <f t="shared" si="117"/>
        <v>46475.000000000007</v>
      </c>
      <c r="T189" s="297">
        <v>34540</v>
      </c>
      <c r="U189" s="297">
        <f t="shared" si="118"/>
        <v>11935.000000000007</v>
      </c>
      <c r="V189" s="302">
        <f t="shared" si="119"/>
        <v>1.3455414012738856</v>
      </c>
      <c r="W189" s="306">
        <v>36770</v>
      </c>
      <c r="X189" s="297">
        <f t="shared" si="120"/>
        <v>9705.0000000000073</v>
      </c>
      <c r="Y189" s="311">
        <f t="shared" si="121"/>
        <v>1.2639379929290184</v>
      </c>
      <c r="AA189" s="292">
        <v>183</v>
      </c>
      <c r="AB189" s="289">
        <f t="shared" si="154"/>
        <v>42950</v>
      </c>
      <c r="AC189" s="289">
        <f t="shared" si="122"/>
        <v>47245.000000000007</v>
      </c>
      <c r="AD189" s="297">
        <v>36450</v>
      </c>
      <c r="AE189" s="297">
        <f t="shared" si="123"/>
        <v>10795.000000000007</v>
      </c>
      <c r="AF189" s="302">
        <f t="shared" si="124"/>
        <v>1.2961591220850481</v>
      </c>
      <c r="AG189" s="306">
        <v>38680</v>
      </c>
      <c r="AH189" s="297">
        <f t="shared" si="125"/>
        <v>8565.0000000000073</v>
      </c>
      <c r="AI189" s="311">
        <f t="shared" si="126"/>
        <v>1.2214322647362981</v>
      </c>
      <c r="AK189" s="292">
        <v>183</v>
      </c>
      <c r="AL189" s="289">
        <f t="shared" si="155"/>
        <v>43450</v>
      </c>
      <c r="AM189" s="289">
        <f t="shared" si="127"/>
        <v>47795.000000000007</v>
      </c>
      <c r="AN189" s="297">
        <v>36490</v>
      </c>
      <c r="AO189" s="297">
        <f t="shared" si="128"/>
        <v>11305.000000000007</v>
      </c>
      <c r="AP189" s="302">
        <f t="shared" si="129"/>
        <v>1.3098109070978352</v>
      </c>
      <c r="AQ189" s="306">
        <v>38730</v>
      </c>
      <c r="AR189" s="297">
        <f t="shared" si="130"/>
        <v>9065.0000000000073</v>
      </c>
      <c r="AS189" s="311">
        <f t="shared" si="131"/>
        <v>1.2340562871159311</v>
      </c>
      <c r="AU189" s="292">
        <v>183</v>
      </c>
      <c r="AV189" s="289">
        <f t="shared" si="156"/>
        <v>43950</v>
      </c>
      <c r="AW189" s="289">
        <f t="shared" si="132"/>
        <v>48345.000000000007</v>
      </c>
      <c r="AX189" s="297">
        <v>36520</v>
      </c>
      <c r="AY189" s="297">
        <f t="shared" si="133"/>
        <v>11825.000000000007</v>
      </c>
      <c r="AZ189" s="302">
        <f t="shared" si="134"/>
        <v>1.3237951807228918</v>
      </c>
      <c r="BA189" s="306">
        <v>38750</v>
      </c>
      <c r="BB189" s="297">
        <f t="shared" si="135"/>
        <v>9595.0000000000073</v>
      </c>
      <c r="BC189" s="311">
        <f t="shared" si="136"/>
        <v>1.2476129032258065</v>
      </c>
      <c r="BE189" s="292">
        <v>183</v>
      </c>
      <c r="BF189" s="289">
        <f t="shared" si="157"/>
        <v>44450</v>
      </c>
      <c r="BG189" s="289">
        <f t="shared" si="137"/>
        <v>48895.000000000007</v>
      </c>
      <c r="BH189" s="297">
        <v>36660</v>
      </c>
      <c r="BI189" s="297">
        <f t="shared" si="138"/>
        <v>12235.000000000007</v>
      </c>
      <c r="BJ189" s="302">
        <f t="shared" si="139"/>
        <v>1.3337424986361159</v>
      </c>
      <c r="BK189" s="306">
        <v>38890</v>
      </c>
      <c r="BL189" s="297">
        <f t="shared" si="140"/>
        <v>10005.000000000007</v>
      </c>
      <c r="BM189" s="311">
        <f t="shared" si="141"/>
        <v>1.2572640781691953</v>
      </c>
      <c r="BO189" s="292">
        <v>183</v>
      </c>
      <c r="BP189" s="289">
        <f t="shared" si="158"/>
        <v>45450</v>
      </c>
      <c r="BQ189" s="289">
        <f t="shared" si="142"/>
        <v>49995.000000000007</v>
      </c>
      <c r="BR189" s="297">
        <v>37040</v>
      </c>
      <c r="BS189" s="297">
        <f t="shared" si="143"/>
        <v>12955.000000000007</v>
      </c>
      <c r="BT189" s="302">
        <f t="shared" si="144"/>
        <v>1.3497570194384452</v>
      </c>
      <c r="BU189" s="306">
        <v>39280</v>
      </c>
      <c r="BV189" s="297">
        <f t="shared" si="145"/>
        <v>10715.000000000007</v>
      </c>
      <c r="BW189" s="311">
        <f t="shared" si="146"/>
        <v>1.2727851323828923</v>
      </c>
      <c r="BY189" s="292">
        <v>183</v>
      </c>
      <c r="BZ189" s="289">
        <f t="shared" si="159"/>
        <v>46450</v>
      </c>
      <c r="CA189" s="289">
        <f t="shared" si="147"/>
        <v>51095.000000000007</v>
      </c>
      <c r="CB189" s="297">
        <v>37270</v>
      </c>
      <c r="CC189" s="297">
        <f t="shared" si="148"/>
        <v>13825.000000000007</v>
      </c>
      <c r="CD189" s="302">
        <f t="shared" si="149"/>
        <v>1.3709417762275291</v>
      </c>
      <c r="CE189" s="306">
        <v>39510</v>
      </c>
      <c r="CF189" s="297">
        <f t="shared" si="150"/>
        <v>11585.000000000007</v>
      </c>
      <c r="CG189" s="311">
        <f t="shared" si="151"/>
        <v>1.2932169071121238</v>
      </c>
    </row>
    <row r="190" spans="5:85">
      <c r="E190" s="289">
        <f>計算票!G191</f>
        <v>44230</v>
      </c>
      <c r="G190" s="292">
        <v>184</v>
      </c>
      <c r="H190" s="289">
        <f t="shared" si="152"/>
        <v>42500</v>
      </c>
      <c r="I190" s="289">
        <f t="shared" si="112"/>
        <v>46750.000000000007</v>
      </c>
      <c r="J190" s="297">
        <v>34720</v>
      </c>
      <c r="K190" s="297">
        <f t="shared" si="113"/>
        <v>12030.000000000007</v>
      </c>
      <c r="L190" s="302">
        <f t="shared" si="114"/>
        <v>1.3464861751152075</v>
      </c>
      <c r="M190" s="306">
        <v>36970</v>
      </c>
      <c r="N190" s="297">
        <f t="shared" si="115"/>
        <v>9780.0000000000073</v>
      </c>
      <c r="O190" s="311">
        <f t="shared" si="116"/>
        <v>1.264538815255613</v>
      </c>
      <c r="Q190" s="292">
        <v>184</v>
      </c>
      <c r="R190" s="289">
        <f t="shared" si="153"/>
        <v>42500</v>
      </c>
      <c r="S190" s="289">
        <f t="shared" si="117"/>
        <v>46750.000000000007</v>
      </c>
      <c r="T190" s="297">
        <v>34730</v>
      </c>
      <c r="U190" s="297">
        <f t="shared" si="118"/>
        <v>12020.000000000007</v>
      </c>
      <c r="V190" s="302">
        <f t="shared" si="119"/>
        <v>1.3460984739418373</v>
      </c>
      <c r="W190" s="306">
        <v>36980</v>
      </c>
      <c r="X190" s="297">
        <f t="shared" si="120"/>
        <v>9770.0000000000073</v>
      </c>
      <c r="Y190" s="311">
        <f t="shared" si="121"/>
        <v>1.2641968631692808</v>
      </c>
      <c r="AA190" s="292">
        <v>184</v>
      </c>
      <c r="AB190" s="289">
        <f t="shared" si="154"/>
        <v>43200</v>
      </c>
      <c r="AC190" s="289">
        <f t="shared" si="122"/>
        <v>47520.000000000007</v>
      </c>
      <c r="AD190" s="297">
        <v>36660</v>
      </c>
      <c r="AE190" s="297">
        <f t="shared" si="123"/>
        <v>10860.000000000007</v>
      </c>
      <c r="AF190" s="302">
        <f t="shared" si="124"/>
        <v>1.2962356792144027</v>
      </c>
      <c r="AG190" s="306">
        <v>38900</v>
      </c>
      <c r="AH190" s="297">
        <f t="shared" si="125"/>
        <v>8620.0000000000073</v>
      </c>
      <c r="AI190" s="311">
        <f t="shared" si="126"/>
        <v>1.2215938303341904</v>
      </c>
      <c r="AK190" s="292">
        <v>184</v>
      </c>
      <c r="AL190" s="289">
        <f t="shared" si="155"/>
        <v>43700</v>
      </c>
      <c r="AM190" s="289">
        <f t="shared" si="127"/>
        <v>48070.000000000007</v>
      </c>
      <c r="AN190" s="297">
        <v>36700</v>
      </c>
      <c r="AO190" s="297">
        <f t="shared" si="128"/>
        <v>11370.000000000007</v>
      </c>
      <c r="AP190" s="302">
        <f t="shared" si="129"/>
        <v>1.3098092643051773</v>
      </c>
      <c r="AQ190" s="306">
        <v>38950</v>
      </c>
      <c r="AR190" s="297">
        <f t="shared" si="130"/>
        <v>9120.0000000000073</v>
      </c>
      <c r="AS190" s="311">
        <f t="shared" si="131"/>
        <v>1.2341463414634148</v>
      </c>
      <c r="AU190" s="292">
        <v>184</v>
      </c>
      <c r="AV190" s="289">
        <f t="shared" si="156"/>
        <v>44200</v>
      </c>
      <c r="AW190" s="289">
        <f t="shared" si="132"/>
        <v>48620.000000000007</v>
      </c>
      <c r="AX190" s="297">
        <v>36720</v>
      </c>
      <c r="AY190" s="297">
        <f t="shared" si="133"/>
        <v>11900.000000000007</v>
      </c>
      <c r="AZ190" s="302">
        <f t="shared" si="134"/>
        <v>1.3240740740740742</v>
      </c>
      <c r="BA190" s="306">
        <v>38970</v>
      </c>
      <c r="BB190" s="297">
        <f t="shared" si="135"/>
        <v>9650.0000000000073</v>
      </c>
      <c r="BC190" s="311">
        <f t="shared" si="136"/>
        <v>1.2476263792661024</v>
      </c>
      <c r="BE190" s="292">
        <v>184</v>
      </c>
      <c r="BF190" s="289">
        <f t="shared" si="157"/>
        <v>44700</v>
      </c>
      <c r="BG190" s="289">
        <f t="shared" si="137"/>
        <v>49170.000000000007</v>
      </c>
      <c r="BH190" s="297">
        <v>36870</v>
      </c>
      <c r="BI190" s="297">
        <f t="shared" si="138"/>
        <v>12300.000000000007</v>
      </c>
      <c r="BJ190" s="302">
        <f t="shared" si="139"/>
        <v>1.333604556550041</v>
      </c>
      <c r="BK190" s="306">
        <v>39110</v>
      </c>
      <c r="BL190" s="297">
        <f t="shared" si="140"/>
        <v>10060.000000000007</v>
      </c>
      <c r="BM190" s="311">
        <f t="shared" si="141"/>
        <v>1.2572232165686528</v>
      </c>
      <c r="BO190" s="292">
        <v>184</v>
      </c>
      <c r="BP190" s="289">
        <f t="shared" si="158"/>
        <v>45700</v>
      </c>
      <c r="BQ190" s="289">
        <f t="shared" si="142"/>
        <v>50270.000000000007</v>
      </c>
      <c r="BR190" s="297">
        <v>37250</v>
      </c>
      <c r="BS190" s="297">
        <f t="shared" si="143"/>
        <v>13020.000000000007</v>
      </c>
      <c r="BT190" s="302">
        <f t="shared" si="144"/>
        <v>1.3495302013422821</v>
      </c>
      <c r="BU190" s="306">
        <v>39500</v>
      </c>
      <c r="BV190" s="297">
        <f t="shared" si="145"/>
        <v>10770.000000000007</v>
      </c>
      <c r="BW190" s="311">
        <f t="shared" si="146"/>
        <v>1.2726582278481013</v>
      </c>
      <c r="BY190" s="292">
        <v>184</v>
      </c>
      <c r="BZ190" s="289">
        <f t="shared" si="159"/>
        <v>46700</v>
      </c>
      <c r="CA190" s="289">
        <f t="shared" si="147"/>
        <v>51370.000000000007</v>
      </c>
      <c r="CB190" s="297">
        <v>37480</v>
      </c>
      <c r="CC190" s="297">
        <f t="shared" si="148"/>
        <v>13890.000000000007</v>
      </c>
      <c r="CD190" s="302">
        <f t="shared" si="149"/>
        <v>1.3705976520811101</v>
      </c>
      <c r="CE190" s="306">
        <v>39730</v>
      </c>
      <c r="CF190" s="297">
        <f t="shared" si="150"/>
        <v>11640.000000000007</v>
      </c>
      <c r="CG190" s="311">
        <f t="shared" si="151"/>
        <v>1.292977598791845</v>
      </c>
    </row>
    <row r="191" spans="5:85">
      <c r="E191" s="289">
        <f>計算票!G192</f>
        <v>44490</v>
      </c>
      <c r="G191" s="292">
        <v>185</v>
      </c>
      <c r="H191" s="289">
        <f t="shared" si="152"/>
        <v>42750</v>
      </c>
      <c r="I191" s="289">
        <f t="shared" si="112"/>
        <v>47025.000000000007</v>
      </c>
      <c r="J191" s="297">
        <v>34920</v>
      </c>
      <c r="K191" s="297">
        <f t="shared" si="113"/>
        <v>12105.000000000007</v>
      </c>
      <c r="L191" s="302">
        <f t="shared" si="114"/>
        <v>1.3466494845360826</v>
      </c>
      <c r="M191" s="306">
        <v>37180</v>
      </c>
      <c r="N191" s="297">
        <f t="shared" si="115"/>
        <v>9845.0000000000073</v>
      </c>
      <c r="O191" s="311">
        <f t="shared" si="116"/>
        <v>1.2647928994082842</v>
      </c>
      <c r="Q191" s="292">
        <v>185</v>
      </c>
      <c r="R191" s="289">
        <f t="shared" si="153"/>
        <v>42750</v>
      </c>
      <c r="S191" s="289">
        <f t="shared" si="117"/>
        <v>47025.000000000007</v>
      </c>
      <c r="T191" s="297">
        <v>34930</v>
      </c>
      <c r="U191" s="297">
        <f t="shared" si="118"/>
        <v>12095.000000000007</v>
      </c>
      <c r="V191" s="302">
        <f t="shared" si="119"/>
        <v>1.3462639564843977</v>
      </c>
      <c r="W191" s="306">
        <v>37190</v>
      </c>
      <c r="X191" s="297">
        <f t="shared" si="120"/>
        <v>9835.0000000000073</v>
      </c>
      <c r="Y191" s="311">
        <f t="shared" si="121"/>
        <v>1.2644528098951333</v>
      </c>
      <c r="AA191" s="292">
        <v>185</v>
      </c>
      <c r="AB191" s="289">
        <f t="shared" si="154"/>
        <v>43450</v>
      </c>
      <c r="AC191" s="289">
        <f t="shared" si="122"/>
        <v>47795.000000000007</v>
      </c>
      <c r="AD191" s="297">
        <v>36870</v>
      </c>
      <c r="AE191" s="297">
        <f t="shared" si="123"/>
        <v>10925.000000000007</v>
      </c>
      <c r="AF191" s="302">
        <f t="shared" si="124"/>
        <v>1.2963113642527802</v>
      </c>
      <c r="AG191" s="306">
        <v>39120</v>
      </c>
      <c r="AH191" s="297">
        <f t="shared" si="125"/>
        <v>8675.0000000000073</v>
      </c>
      <c r="AI191" s="311">
        <f t="shared" si="126"/>
        <v>1.2217535787321065</v>
      </c>
      <c r="AK191" s="292">
        <v>185</v>
      </c>
      <c r="AL191" s="289">
        <f t="shared" si="155"/>
        <v>43950</v>
      </c>
      <c r="AM191" s="289">
        <f t="shared" si="127"/>
        <v>48345.000000000007</v>
      </c>
      <c r="AN191" s="297">
        <v>36910</v>
      </c>
      <c r="AO191" s="297">
        <f t="shared" si="128"/>
        <v>11435.000000000007</v>
      </c>
      <c r="AP191" s="302">
        <f t="shared" si="129"/>
        <v>1.3098076402059065</v>
      </c>
      <c r="AQ191" s="306">
        <v>39170</v>
      </c>
      <c r="AR191" s="297">
        <f t="shared" si="130"/>
        <v>9175.0000000000073</v>
      </c>
      <c r="AS191" s="311">
        <f t="shared" si="131"/>
        <v>1.2342353842226195</v>
      </c>
      <c r="AU191" s="292">
        <v>185</v>
      </c>
      <c r="AV191" s="289">
        <f t="shared" si="156"/>
        <v>44450</v>
      </c>
      <c r="AW191" s="289">
        <f t="shared" si="132"/>
        <v>48895.000000000007</v>
      </c>
      <c r="AX191" s="297">
        <v>36930</v>
      </c>
      <c r="AY191" s="297">
        <f t="shared" si="133"/>
        <v>11965.000000000007</v>
      </c>
      <c r="AZ191" s="302">
        <f t="shared" si="134"/>
        <v>1.323991334958029</v>
      </c>
      <c r="BA191" s="306">
        <v>39190</v>
      </c>
      <c r="BB191" s="297">
        <f t="shared" si="135"/>
        <v>9705.0000000000073</v>
      </c>
      <c r="BC191" s="311">
        <f t="shared" si="136"/>
        <v>1.2476397040061242</v>
      </c>
      <c r="BE191" s="292">
        <v>185</v>
      </c>
      <c r="BF191" s="289">
        <f t="shared" si="157"/>
        <v>44950</v>
      </c>
      <c r="BG191" s="289">
        <f t="shared" si="137"/>
        <v>49445.000000000007</v>
      </c>
      <c r="BH191" s="297">
        <v>37080</v>
      </c>
      <c r="BI191" s="297">
        <f t="shared" si="138"/>
        <v>12365.000000000007</v>
      </c>
      <c r="BJ191" s="302">
        <f t="shared" si="139"/>
        <v>1.3334681769147791</v>
      </c>
      <c r="BK191" s="306">
        <v>39330</v>
      </c>
      <c r="BL191" s="297">
        <f t="shared" si="140"/>
        <v>10115.000000000007</v>
      </c>
      <c r="BM191" s="311">
        <f t="shared" si="141"/>
        <v>1.2571828121027206</v>
      </c>
      <c r="BO191" s="292">
        <v>185</v>
      </c>
      <c r="BP191" s="289">
        <f t="shared" si="158"/>
        <v>45950</v>
      </c>
      <c r="BQ191" s="289">
        <f t="shared" si="142"/>
        <v>50545.000000000007</v>
      </c>
      <c r="BR191" s="297">
        <v>37460</v>
      </c>
      <c r="BS191" s="297">
        <f t="shared" si="143"/>
        <v>13085.000000000007</v>
      </c>
      <c r="BT191" s="302">
        <f t="shared" si="144"/>
        <v>1.3493059263214098</v>
      </c>
      <c r="BU191" s="306">
        <v>39720</v>
      </c>
      <c r="BV191" s="297">
        <f t="shared" si="145"/>
        <v>10825.000000000007</v>
      </c>
      <c r="BW191" s="311">
        <f t="shared" si="146"/>
        <v>1.2725327291037263</v>
      </c>
      <c r="BY191" s="292">
        <v>185</v>
      </c>
      <c r="BZ191" s="289">
        <f t="shared" si="159"/>
        <v>46950</v>
      </c>
      <c r="CA191" s="289">
        <f t="shared" si="147"/>
        <v>51645.000000000007</v>
      </c>
      <c r="CB191" s="297">
        <v>37690</v>
      </c>
      <c r="CC191" s="297">
        <f t="shared" si="148"/>
        <v>13955.000000000007</v>
      </c>
      <c r="CD191" s="302">
        <f t="shared" si="149"/>
        <v>1.3702573626956753</v>
      </c>
      <c r="CE191" s="306">
        <v>39950</v>
      </c>
      <c r="CF191" s="297">
        <f t="shared" si="150"/>
        <v>11695.000000000007</v>
      </c>
      <c r="CG191" s="311">
        <f t="shared" si="151"/>
        <v>1.2927409261576972</v>
      </c>
    </row>
    <row r="192" spans="5:85">
      <c r="E192" s="289">
        <f>計算票!G193</f>
        <v>44750</v>
      </c>
      <c r="G192" s="292">
        <v>186</v>
      </c>
      <c r="H192" s="289">
        <f t="shared" si="152"/>
        <v>43000</v>
      </c>
      <c r="I192" s="289">
        <f t="shared" si="112"/>
        <v>47300.000000000007</v>
      </c>
      <c r="J192" s="297">
        <v>35120</v>
      </c>
      <c r="K192" s="297">
        <f t="shared" si="113"/>
        <v>12180.000000000007</v>
      </c>
      <c r="L192" s="302">
        <f t="shared" si="114"/>
        <v>1.3468109339407748</v>
      </c>
      <c r="M192" s="306">
        <v>37380</v>
      </c>
      <c r="N192" s="297">
        <f t="shared" si="115"/>
        <v>9920.0000000000073</v>
      </c>
      <c r="O192" s="311">
        <f t="shared" si="116"/>
        <v>1.2653825575173892</v>
      </c>
      <c r="Q192" s="292">
        <v>186</v>
      </c>
      <c r="R192" s="289">
        <f t="shared" si="153"/>
        <v>43000</v>
      </c>
      <c r="S192" s="289">
        <f t="shared" si="117"/>
        <v>47300.000000000007</v>
      </c>
      <c r="T192" s="297">
        <v>35130</v>
      </c>
      <c r="U192" s="297">
        <f t="shared" si="118"/>
        <v>12170.000000000007</v>
      </c>
      <c r="V192" s="302">
        <f t="shared" si="119"/>
        <v>1.3464275547964704</v>
      </c>
      <c r="W192" s="306">
        <v>37400</v>
      </c>
      <c r="X192" s="297">
        <f t="shared" si="120"/>
        <v>9900.0000000000073</v>
      </c>
      <c r="Y192" s="311">
        <f t="shared" si="121"/>
        <v>1.2647058823529413</v>
      </c>
      <c r="AA192" s="292">
        <v>186</v>
      </c>
      <c r="AB192" s="289">
        <f t="shared" si="154"/>
        <v>43700</v>
      </c>
      <c r="AC192" s="289">
        <f t="shared" si="122"/>
        <v>48070.000000000007</v>
      </c>
      <c r="AD192" s="297">
        <v>37080</v>
      </c>
      <c r="AE192" s="297">
        <f t="shared" si="123"/>
        <v>10990.000000000007</v>
      </c>
      <c r="AF192" s="302">
        <f t="shared" si="124"/>
        <v>1.2963861920172601</v>
      </c>
      <c r="AG192" s="306">
        <v>39340</v>
      </c>
      <c r="AH192" s="297">
        <f t="shared" si="125"/>
        <v>8730.0000000000073</v>
      </c>
      <c r="AI192" s="311">
        <f t="shared" si="126"/>
        <v>1.2219115404168788</v>
      </c>
      <c r="AK192" s="292">
        <v>186</v>
      </c>
      <c r="AL192" s="289">
        <f t="shared" si="155"/>
        <v>44200</v>
      </c>
      <c r="AM192" s="289">
        <f t="shared" si="127"/>
        <v>48620.000000000007</v>
      </c>
      <c r="AN192" s="297">
        <v>37120</v>
      </c>
      <c r="AO192" s="297">
        <f t="shared" si="128"/>
        <v>11500.000000000007</v>
      </c>
      <c r="AP192" s="302">
        <f t="shared" si="129"/>
        <v>1.3098060344827589</v>
      </c>
      <c r="AQ192" s="306">
        <v>39390</v>
      </c>
      <c r="AR192" s="297">
        <f t="shared" si="130"/>
        <v>9230.0000000000073</v>
      </c>
      <c r="AS192" s="311">
        <f t="shared" si="131"/>
        <v>1.2343234323432346</v>
      </c>
      <c r="AU192" s="292">
        <v>186</v>
      </c>
      <c r="AV192" s="289">
        <f t="shared" si="156"/>
        <v>44700</v>
      </c>
      <c r="AW192" s="289">
        <f t="shared" si="132"/>
        <v>49170.000000000007</v>
      </c>
      <c r="AX192" s="297">
        <v>37140</v>
      </c>
      <c r="AY192" s="297">
        <f t="shared" si="133"/>
        <v>12030.000000000007</v>
      </c>
      <c r="AZ192" s="302">
        <f t="shared" si="134"/>
        <v>1.3239095315024234</v>
      </c>
      <c r="BA192" s="306">
        <v>39410</v>
      </c>
      <c r="BB192" s="297">
        <f t="shared" si="135"/>
        <v>9760.0000000000073</v>
      </c>
      <c r="BC192" s="311">
        <f t="shared" si="136"/>
        <v>1.2476528799797009</v>
      </c>
      <c r="BE192" s="292">
        <v>186</v>
      </c>
      <c r="BF192" s="289">
        <f t="shared" si="157"/>
        <v>45200</v>
      </c>
      <c r="BG192" s="289">
        <f t="shared" si="137"/>
        <v>49720.000000000007</v>
      </c>
      <c r="BH192" s="297">
        <v>37290</v>
      </c>
      <c r="BI192" s="297">
        <f t="shared" si="138"/>
        <v>12430.000000000007</v>
      </c>
      <c r="BJ192" s="302">
        <f t="shared" si="139"/>
        <v>1.3333333333333335</v>
      </c>
      <c r="BK192" s="306">
        <v>39550</v>
      </c>
      <c r="BL192" s="297">
        <f t="shared" si="140"/>
        <v>10170.000000000007</v>
      </c>
      <c r="BM192" s="311">
        <f t="shared" si="141"/>
        <v>1.2571428571428573</v>
      </c>
      <c r="BO192" s="292">
        <v>186</v>
      </c>
      <c r="BP192" s="289">
        <f t="shared" si="158"/>
        <v>46200</v>
      </c>
      <c r="BQ192" s="289">
        <f t="shared" si="142"/>
        <v>50820.000000000007</v>
      </c>
      <c r="BR192" s="297">
        <v>37670</v>
      </c>
      <c r="BS192" s="297">
        <f t="shared" si="143"/>
        <v>13150.000000000007</v>
      </c>
      <c r="BT192" s="302">
        <f t="shared" si="144"/>
        <v>1.3490841518449697</v>
      </c>
      <c r="BU192" s="306">
        <v>39940</v>
      </c>
      <c r="BV192" s="297">
        <f t="shared" si="145"/>
        <v>10880.000000000007</v>
      </c>
      <c r="BW192" s="311">
        <f t="shared" si="146"/>
        <v>1.2724086129193792</v>
      </c>
      <c r="BY192" s="292">
        <v>186</v>
      </c>
      <c r="BZ192" s="289">
        <f t="shared" si="159"/>
        <v>47200</v>
      </c>
      <c r="CA192" s="289">
        <f t="shared" si="147"/>
        <v>51920.000000000007</v>
      </c>
      <c r="CB192" s="297">
        <v>37900</v>
      </c>
      <c r="CC192" s="297">
        <f t="shared" si="148"/>
        <v>14020.000000000007</v>
      </c>
      <c r="CD192" s="302">
        <f t="shared" si="149"/>
        <v>1.3699208443271769</v>
      </c>
      <c r="CE192" s="306">
        <v>40170</v>
      </c>
      <c r="CF192" s="297">
        <f t="shared" si="150"/>
        <v>11750.000000000007</v>
      </c>
      <c r="CG192" s="311">
        <f t="shared" si="151"/>
        <v>1.2925068459049043</v>
      </c>
    </row>
    <row r="193" spans="5:85">
      <c r="E193" s="289">
        <f>計算票!G194</f>
        <v>45020</v>
      </c>
      <c r="G193" s="292">
        <v>187</v>
      </c>
      <c r="H193" s="289">
        <f t="shared" si="152"/>
        <v>43250</v>
      </c>
      <c r="I193" s="289">
        <f t="shared" si="112"/>
        <v>47575.000000000007</v>
      </c>
      <c r="J193" s="297">
        <v>35320</v>
      </c>
      <c r="K193" s="297">
        <f t="shared" si="113"/>
        <v>12255.000000000007</v>
      </c>
      <c r="L193" s="302">
        <f t="shared" si="114"/>
        <v>1.3469705549263875</v>
      </c>
      <c r="M193" s="306">
        <v>37590</v>
      </c>
      <c r="N193" s="297">
        <f t="shared" si="115"/>
        <v>9985.0000000000073</v>
      </c>
      <c r="O193" s="311">
        <f t="shared" si="116"/>
        <v>1.2656291566906095</v>
      </c>
      <c r="Q193" s="292">
        <v>187</v>
      </c>
      <c r="R193" s="289">
        <f t="shared" si="153"/>
        <v>43250</v>
      </c>
      <c r="S193" s="289">
        <f t="shared" si="117"/>
        <v>47575.000000000007</v>
      </c>
      <c r="T193" s="297">
        <v>35330</v>
      </c>
      <c r="U193" s="297">
        <f t="shared" si="118"/>
        <v>12245.000000000007</v>
      </c>
      <c r="V193" s="302">
        <f t="shared" si="119"/>
        <v>1.3465893008774414</v>
      </c>
      <c r="W193" s="306">
        <v>37600</v>
      </c>
      <c r="X193" s="297">
        <f t="shared" si="120"/>
        <v>9975.0000000000073</v>
      </c>
      <c r="Y193" s="311">
        <f t="shared" si="121"/>
        <v>1.2652925531914896</v>
      </c>
      <c r="AA193" s="292">
        <v>187</v>
      </c>
      <c r="AB193" s="289">
        <f t="shared" si="154"/>
        <v>43950</v>
      </c>
      <c r="AC193" s="289">
        <f t="shared" si="122"/>
        <v>48345.000000000007</v>
      </c>
      <c r="AD193" s="297">
        <v>37290</v>
      </c>
      <c r="AE193" s="297">
        <f t="shared" si="123"/>
        <v>11055.000000000007</v>
      </c>
      <c r="AF193" s="302">
        <f t="shared" si="124"/>
        <v>1.2964601769911506</v>
      </c>
      <c r="AG193" s="306">
        <v>39560</v>
      </c>
      <c r="AH193" s="297">
        <f t="shared" si="125"/>
        <v>8785.0000000000073</v>
      </c>
      <c r="AI193" s="311">
        <f t="shared" si="126"/>
        <v>1.2220677451971691</v>
      </c>
      <c r="AK193" s="292">
        <v>187</v>
      </c>
      <c r="AL193" s="289">
        <f t="shared" si="155"/>
        <v>44450</v>
      </c>
      <c r="AM193" s="289">
        <f t="shared" si="127"/>
        <v>48895.000000000007</v>
      </c>
      <c r="AN193" s="297">
        <v>37330</v>
      </c>
      <c r="AO193" s="297">
        <f t="shared" si="128"/>
        <v>11565.000000000007</v>
      </c>
      <c r="AP193" s="302">
        <f t="shared" si="129"/>
        <v>1.3098044468256096</v>
      </c>
      <c r="AQ193" s="306">
        <v>39610</v>
      </c>
      <c r="AR193" s="297">
        <f t="shared" si="130"/>
        <v>9285.0000000000073</v>
      </c>
      <c r="AS193" s="311">
        <f t="shared" si="131"/>
        <v>1.2344105023983845</v>
      </c>
      <c r="AU193" s="292">
        <v>187</v>
      </c>
      <c r="AV193" s="289">
        <f t="shared" si="156"/>
        <v>44950</v>
      </c>
      <c r="AW193" s="289">
        <f t="shared" si="132"/>
        <v>49445.000000000007</v>
      </c>
      <c r="AX193" s="297">
        <v>37350</v>
      </c>
      <c r="AY193" s="297">
        <f t="shared" si="133"/>
        <v>12095.000000000007</v>
      </c>
      <c r="AZ193" s="302">
        <f t="shared" si="134"/>
        <v>1.3238286479250336</v>
      </c>
      <c r="BA193" s="306">
        <v>39630</v>
      </c>
      <c r="BB193" s="297">
        <f t="shared" si="135"/>
        <v>9815.0000000000073</v>
      </c>
      <c r="BC193" s="311">
        <f t="shared" si="136"/>
        <v>1.2476659096643958</v>
      </c>
      <c r="BE193" s="292">
        <v>187</v>
      </c>
      <c r="BF193" s="289">
        <f t="shared" si="157"/>
        <v>45450</v>
      </c>
      <c r="BG193" s="289">
        <f t="shared" si="137"/>
        <v>49995.000000000007</v>
      </c>
      <c r="BH193" s="297">
        <v>37490</v>
      </c>
      <c r="BI193" s="297">
        <f t="shared" si="138"/>
        <v>12505.000000000007</v>
      </c>
      <c r="BJ193" s="302">
        <f t="shared" si="139"/>
        <v>1.3335556148306218</v>
      </c>
      <c r="BK193" s="306">
        <v>39770</v>
      </c>
      <c r="BL193" s="297">
        <f t="shared" si="140"/>
        <v>10225.000000000007</v>
      </c>
      <c r="BM193" s="311">
        <f t="shared" si="141"/>
        <v>1.2571033442293187</v>
      </c>
      <c r="BO193" s="292">
        <v>187</v>
      </c>
      <c r="BP193" s="289">
        <f t="shared" si="158"/>
        <v>46450</v>
      </c>
      <c r="BQ193" s="289">
        <f t="shared" si="142"/>
        <v>51095.000000000007</v>
      </c>
      <c r="BR193" s="297">
        <v>37880</v>
      </c>
      <c r="BS193" s="297">
        <f t="shared" si="143"/>
        <v>13215.000000000007</v>
      </c>
      <c r="BT193" s="302">
        <f t="shared" si="144"/>
        <v>1.3488648363252378</v>
      </c>
      <c r="BU193" s="306">
        <v>40160</v>
      </c>
      <c r="BV193" s="297">
        <f t="shared" si="145"/>
        <v>10935.000000000007</v>
      </c>
      <c r="BW193" s="311">
        <f t="shared" si="146"/>
        <v>1.2722858565737054</v>
      </c>
      <c r="BY193" s="292">
        <v>187</v>
      </c>
      <c r="BZ193" s="289">
        <f t="shared" si="159"/>
        <v>47450</v>
      </c>
      <c r="CA193" s="289">
        <f t="shared" si="147"/>
        <v>52195.000000000007</v>
      </c>
      <c r="CB193" s="297">
        <v>38110</v>
      </c>
      <c r="CC193" s="297">
        <f t="shared" si="148"/>
        <v>14085.000000000007</v>
      </c>
      <c r="CD193" s="302">
        <f t="shared" si="149"/>
        <v>1.3695880346365785</v>
      </c>
      <c r="CE193" s="306">
        <v>40390</v>
      </c>
      <c r="CF193" s="297">
        <f t="shared" si="150"/>
        <v>11805.000000000007</v>
      </c>
      <c r="CG193" s="311">
        <f t="shared" si="151"/>
        <v>1.2922753156721962</v>
      </c>
    </row>
    <row r="194" spans="5:85">
      <c r="E194" s="289">
        <f>計算票!G195</f>
        <v>45280</v>
      </c>
      <c r="G194" s="292">
        <v>188</v>
      </c>
      <c r="H194" s="289">
        <f t="shared" si="152"/>
        <v>43500</v>
      </c>
      <c r="I194" s="289">
        <f t="shared" si="112"/>
        <v>47850.000000000007</v>
      </c>
      <c r="J194" s="297">
        <v>35510</v>
      </c>
      <c r="K194" s="297">
        <f t="shared" si="113"/>
        <v>12340.000000000007</v>
      </c>
      <c r="L194" s="302">
        <f t="shared" si="114"/>
        <v>1.3475077442973813</v>
      </c>
      <c r="M194" s="306">
        <v>37800</v>
      </c>
      <c r="N194" s="297">
        <f t="shared" si="115"/>
        <v>10050.000000000007</v>
      </c>
      <c r="O194" s="311">
        <f t="shared" si="116"/>
        <v>1.265873015873016</v>
      </c>
      <c r="Q194" s="292">
        <v>188</v>
      </c>
      <c r="R194" s="289">
        <f t="shared" si="153"/>
        <v>43500</v>
      </c>
      <c r="S194" s="289">
        <f t="shared" si="117"/>
        <v>47850.000000000007</v>
      </c>
      <c r="T194" s="297">
        <v>35530</v>
      </c>
      <c r="U194" s="297">
        <f t="shared" si="118"/>
        <v>12320.000000000007</v>
      </c>
      <c r="V194" s="302">
        <f t="shared" si="119"/>
        <v>1.3467492260061922</v>
      </c>
      <c r="W194" s="306">
        <v>37810</v>
      </c>
      <c r="X194" s="297">
        <f t="shared" si="120"/>
        <v>10040.000000000007</v>
      </c>
      <c r="Y194" s="311">
        <f t="shared" si="121"/>
        <v>1.2655382174028036</v>
      </c>
      <c r="AA194" s="292">
        <v>188</v>
      </c>
      <c r="AB194" s="289">
        <f t="shared" si="154"/>
        <v>44200</v>
      </c>
      <c r="AC194" s="289">
        <f t="shared" si="122"/>
        <v>48620.000000000007</v>
      </c>
      <c r="AD194" s="297">
        <v>37490</v>
      </c>
      <c r="AE194" s="297">
        <f t="shared" si="123"/>
        <v>11130.000000000007</v>
      </c>
      <c r="AF194" s="302">
        <f t="shared" si="124"/>
        <v>1.2968791677780744</v>
      </c>
      <c r="AG194" s="306">
        <v>39780</v>
      </c>
      <c r="AH194" s="297">
        <f t="shared" si="125"/>
        <v>8840.0000000000073</v>
      </c>
      <c r="AI194" s="311">
        <f t="shared" si="126"/>
        <v>1.2222222222222223</v>
      </c>
      <c r="AK194" s="292">
        <v>188</v>
      </c>
      <c r="AL194" s="289">
        <f t="shared" si="155"/>
        <v>44700</v>
      </c>
      <c r="AM194" s="289">
        <f t="shared" si="127"/>
        <v>49170.000000000007</v>
      </c>
      <c r="AN194" s="297">
        <v>37540</v>
      </c>
      <c r="AO194" s="297">
        <f t="shared" si="128"/>
        <v>11630.000000000007</v>
      </c>
      <c r="AP194" s="302">
        <f t="shared" si="129"/>
        <v>1.3098028769312735</v>
      </c>
      <c r="AQ194" s="306">
        <v>39830</v>
      </c>
      <c r="AR194" s="297">
        <f t="shared" si="130"/>
        <v>9340.0000000000073</v>
      </c>
      <c r="AS194" s="311">
        <f t="shared" si="131"/>
        <v>1.234496610595029</v>
      </c>
      <c r="AU194" s="292">
        <v>188</v>
      </c>
      <c r="AV194" s="289">
        <f t="shared" si="156"/>
        <v>45200</v>
      </c>
      <c r="AW194" s="289">
        <f t="shared" si="132"/>
        <v>49720.000000000007</v>
      </c>
      <c r="AX194" s="297">
        <v>37560</v>
      </c>
      <c r="AY194" s="297">
        <f t="shared" si="133"/>
        <v>12160.000000000007</v>
      </c>
      <c r="AZ194" s="302">
        <f t="shared" si="134"/>
        <v>1.3237486687965923</v>
      </c>
      <c r="BA194" s="306">
        <v>39850</v>
      </c>
      <c r="BB194" s="297">
        <f t="shared" si="135"/>
        <v>9870.0000000000073</v>
      </c>
      <c r="BC194" s="311">
        <f t="shared" si="136"/>
        <v>1.2476787954830617</v>
      </c>
      <c r="BE194" s="292">
        <v>188</v>
      </c>
      <c r="BF194" s="289">
        <f t="shared" si="157"/>
        <v>45700</v>
      </c>
      <c r="BG194" s="289">
        <f t="shared" si="137"/>
        <v>50270.000000000007</v>
      </c>
      <c r="BH194" s="297">
        <v>37700</v>
      </c>
      <c r="BI194" s="297">
        <f t="shared" si="138"/>
        <v>12570.000000000007</v>
      </c>
      <c r="BJ194" s="302">
        <f t="shared" si="139"/>
        <v>1.3334217506631301</v>
      </c>
      <c r="BK194" s="306">
        <v>39990</v>
      </c>
      <c r="BL194" s="297">
        <f t="shared" si="140"/>
        <v>10280.000000000007</v>
      </c>
      <c r="BM194" s="311">
        <f t="shared" si="141"/>
        <v>1.2570642660665168</v>
      </c>
      <c r="BO194" s="292">
        <v>188</v>
      </c>
      <c r="BP194" s="289">
        <f t="shared" si="158"/>
        <v>46700</v>
      </c>
      <c r="BQ194" s="289">
        <f t="shared" si="142"/>
        <v>51370.000000000007</v>
      </c>
      <c r="BR194" s="297">
        <v>38090</v>
      </c>
      <c r="BS194" s="297">
        <f t="shared" si="143"/>
        <v>13280.000000000007</v>
      </c>
      <c r="BT194" s="302">
        <f t="shared" si="144"/>
        <v>1.3486479390916253</v>
      </c>
      <c r="BU194" s="306">
        <v>40380</v>
      </c>
      <c r="BV194" s="297">
        <f t="shared" si="145"/>
        <v>10990.000000000007</v>
      </c>
      <c r="BW194" s="311">
        <f t="shared" si="146"/>
        <v>1.2721644378405152</v>
      </c>
      <c r="BY194" s="292">
        <v>188</v>
      </c>
      <c r="BZ194" s="289">
        <f t="shared" si="159"/>
        <v>47700</v>
      </c>
      <c r="CA194" s="289">
        <f t="shared" si="147"/>
        <v>52470.000000000007</v>
      </c>
      <c r="CB194" s="297">
        <v>38320</v>
      </c>
      <c r="CC194" s="297">
        <f t="shared" si="148"/>
        <v>14150.000000000007</v>
      </c>
      <c r="CD194" s="302">
        <f t="shared" si="149"/>
        <v>1.3692588726513573</v>
      </c>
      <c r="CE194" s="306">
        <v>40610</v>
      </c>
      <c r="CF194" s="297">
        <f t="shared" si="150"/>
        <v>11860.000000000007</v>
      </c>
      <c r="CG194" s="311">
        <f t="shared" si="151"/>
        <v>1.2920462940162523</v>
      </c>
    </row>
    <row r="195" spans="5:85">
      <c r="E195" s="289">
        <f>計算票!G196</f>
        <v>45550</v>
      </c>
      <c r="G195" s="292">
        <v>189</v>
      </c>
      <c r="H195" s="289">
        <f t="shared" si="152"/>
        <v>43750</v>
      </c>
      <c r="I195" s="289">
        <f t="shared" si="112"/>
        <v>48125.000000000007</v>
      </c>
      <c r="J195" s="297">
        <v>35710</v>
      </c>
      <c r="K195" s="297">
        <f t="shared" si="113"/>
        <v>12415.000000000007</v>
      </c>
      <c r="L195" s="302">
        <f t="shared" si="114"/>
        <v>1.347661719406329</v>
      </c>
      <c r="M195" s="306">
        <v>38010</v>
      </c>
      <c r="N195" s="297">
        <f t="shared" si="115"/>
        <v>10115.000000000007</v>
      </c>
      <c r="O195" s="311">
        <f t="shared" si="116"/>
        <v>1.2661141804788216</v>
      </c>
      <c r="Q195" s="292">
        <v>189</v>
      </c>
      <c r="R195" s="289">
        <f t="shared" si="153"/>
        <v>43750</v>
      </c>
      <c r="S195" s="289">
        <f t="shared" si="117"/>
        <v>48125.000000000007</v>
      </c>
      <c r="T195" s="297">
        <v>35720</v>
      </c>
      <c r="U195" s="297">
        <f t="shared" si="118"/>
        <v>12405.000000000007</v>
      </c>
      <c r="V195" s="302">
        <f t="shared" si="119"/>
        <v>1.3472844344904817</v>
      </c>
      <c r="W195" s="306">
        <v>38020</v>
      </c>
      <c r="X195" s="297">
        <f t="shared" si="120"/>
        <v>10105.000000000007</v>
      </c>
      <c r="Y195" s="311">
        <f t="shared" si="121"/>
        <v>1.2657811678064179</v>
      </c>
      <c r="AA195" s="292">
        <v>189</v>
      </c>
      <c r="AB195" s="289">
        <f t="shared" si="154"/>
        <v>44450</v>
      </c>
      <c r="AC195" s="289">
        <f t="shared" si="122"/>
        <v>48895.000000000007</v>
      </c>
      <c r="AD195" s="297">
        <v>37700</v>
      </c>
      <c r="AE195" s="297">
        <f t="shared" si="123"/>
        <v>11195.000000000007</v>
      </c>
      <c r="AF195" s="302">
        <f t="shared" si="124"/>
        <v>1.2969496021220162</v>
      </c>
      <c r="AG195" s="306">
        <v>40000</v>
      </c>
      <c r="AH195" s="297">
        <f t="shared" si="125"/>
        <v>8895.0000000000073</v>
      </c>
      <c r="AI195" s="311">
        <f t="shared" si="126"/>
        <v>1.2223750000000002</v>
      </c>
      <c r="AK195" s="292">
        <v>189</v>
      </c>
      <c r="AL195" s="289">
        <f t="shared" si="155"/>
        <v>44950</v>
      </c>
      <c r="AM195" s="289">
        <f t="shared" si="127"/>
        <v>49445.000000000007</v>
      </c>
      <c r="AN195" s="297">
        <v>37750</v>
      </c>
      <c r="AO195" s="297">
        <f t="shared" si="128"/>
        <v>11695.000000000007</v>
      </c>
      <c r="AP195" s="302">
        <f t="shared" si="129"/>
        <v>1.3098013245033115</v>
      </c>
      <c r="AQ195" s="306">
        <v>40050</v>
      </c>
      <c r="AR195" s="297">
        <f t="shared" si="130"/>
        <v>9395.0000000000073</v>
      </c>
      <c r="AS195" s="311">
        <f t="shared" si="131"/>
        <v>1.2345817727840203</v>
      </c>
      <c r="AU195" s="292">
        <v>189</v>
      </c>
      <c r="AV195" s="289">
        <f t="shared" si="156"/>
        <v>45450</v>
      </c>
      <c r="AW195" s="289">
        <f t="shared" si="132"/>
        <v>49995.000000000007</v>
      </c>
      <c r="AX195" s="297">
        <v>37770</v>
      </c>
      <c r="AY195" s="297">
        <f t="shared" si="133"/>
        <v>12225.000000000007</v>
      </c>
      <c r="AZ195" s="302">
        <f t="shared" si="134"/>
        <v>1.3236695790309772</v>
      </c>
      <c r="BA195" s="306">
        <v>40070</v>
      </c>
      <c r="BB195" s="297">
        <f t="shared" si="135"/>
        <v>9925.0000000000073</v>
      </c>
      <c r="BC195" s="311">
        <f t="shared" si="136"/>
        <v>1.2476915398053408</v>
      </c>
      <c r="BE195" s="292">
        <v>189</v>
      </c>
      <c r="BF195" s="289">
        <f t="shared" si="157"/>
        <v>45950</v>
      </c>
      <c r="BG195" s="289">
        <f t="shared" si="137"/>
        <v>50545.000000000007</v>
      </c>
      <c r="BH195" s="297">
        <v>37910</v>
      </c>
      <c r="BI195" s="297">
        <f t="shared" si="138"/>
        <v>12635.000000000007</v>
      </c>
      <c r="BJ195" s="302">
        <f t="shared" si="139"/>
        <v>1.3332893695594832</v>
      </c>
      <c r="BK195" s="306">
        <v>40210</v>
      </c>
      <c r="BL195" s="297">
        <f t="shared" si="140"/>
        <v>10335.000000000007</v>
      </c>
      <c r="BM195" s="311">
        <f t="shared" si="141"/>
        <v>1.257025615518528</v>
      </c>
      <c r="BO195" s="292">
        <v>189</v>
      </c>
      <c r="BP195" s="289">
        <f t="shared" si="158"/>
        <v>46950</v>
      </c>
      <c r="BQ195" s="289">
        <f t="shared" si="142"/>
        <v>51645.000000000007</v>
      </c>
      <c r="BR195" s="297">
        <v>38300</v>
      </c>
      <c r="BS195" s="297">
        <f t="shared" si="143"/>
        <v>13345.000000000007</v>
      </c>
      <c r="BT195" s="302">
        <f t="shared" si="144"/>
        <v>1.3484334203655355</v>
      </c>
      <c r="BU195" s="306">
        <v>40600</v>
      </c>
      <c r="BV195" s="297">
        <f t="shared" si="145"/>
        <v>11045.000000000007</v>
      </c>
      <c r="BW195" s="311">
        <f t="shared" si="146"/>
        <v>1.2720443349753696</v>
      </c>
      <c r="BY195" s="292">
        <v>189</v>
      </c>
      <c r="BZ195" s="289">
        <f t="shared" si="159"/>
        <v>47950</v>
      </c>
      <c r="CA195" s="289">
        <f t="shared" si="147"/>
        <v>52745.000000000007</v>
      </c>
      <c r="CB195" s="297">
        <v>38530</v>
      </c>
      <c r="CC195" s="297">
        <f t="shared" si="148"/>
        <v>14215.000000000007</v>
      </c>
      <c r="CD195" s="302">
        <f t="shared" si="149"/>
        <v>1.3689332987282639</v>
      </c>
      <c r="CE195" s="306">
        <v>40830</v>
      </c>
      <c r="CF195" s="297">
        <f t="shared" si="150"/>
        <v>11915.000000000007</v>
      </c>
      <c r="CG195" s="311">
        <f t="shared" si="151"/>
        <v>1.2918197403869704</v>
      </c>
    </row>
    <row r="196" spans="5:85">
      <c r="E196" s="289">
        <f>計算票!G197</f>
        <v>45810</v>
      </c>
      <c r="G196" s="292">
        <v>190</v>
      </c>
      <c r="H196" s="289">
        <f t="shared" si="152"/>
        <v>44000</v>
      </c>
      <c r="I196" s="289">
        <f t="shared" si="112"/>
        <v>48400.000000000007</v>
      </c>
      <c r="J196" s="297">
        <v>35910</v>
      </c>
      <c r="K196" s="297">
        <f t="shared" si="113"/>
        <v>12490.000000000007</v>
      </c>
      <c r="L196" s="302">
        <f t="shared" si="114"/>
        <v>1.3478139793929269</v>
      </c>
      <c r="M196" s="306">
        <v>38220</v>
      </c>
      <c r="N196" s="297">
        <f t="shared" si="115"/>
        <v>10180.000000000007</v>
      </c>
      <c r="O196" s="311">
        <f t="shared" si="116"/>
        <v>1.2663526949241237</v>
      </c>
      <c r="Q196" s="292">
        <v>190</v>
      </c>
      <c r="R196" s="289">
        <f t="shared" si="153"/>
        <v>44000</v>
      </c>
      <c r="S196" s="289">
        <f t="shared" si="117"/>
        <v>48400.000000000007</v>
      </c>
      <c r="T196" s="297">
        <v>35920</v>
      </c>
      <c r="U196" s="297">
        <f t="shared" si="118"/>
        <v>12480.000000000007</v>
      </c>
      <c r="V196" s="302">
        <f t="shared" si="119"/>
        <v>1.3474387527839646</v>
      </c>
      <c r="W196" s="306">
        <v>38230</v>
      </c>
      <c r="X196" s="297">
        <f t="shared" si="120"/>
        <v>10170.000000000007</v>
      </c>
      <c r="Y196" s="311">
        <f t="shared" si="121"/>
        <v>1.2660214491237249</v>
      </c>
      <c r="AA196" s="292">
        <v>190</v>
      </c>
      <c r="AB196" s="289">
        <f t="shared" si="154"/>
        <v>44700</v>
      </c>
      <c r="AC196" s="289">
        <f t="shared" si="122"/>
        <v>49170.000000000007</v>
      </c>
      <c r="AD196" s="297">
        <v>37910</v>
      </c>
      <c r="AE196" s="297">
        <f t="shared" si="123"/>
        <v>11260.000000000007</v>
      </c>
      <c r="AF196" s="302">
        <f t="shared" si="124"/>
        <v>1.2970192561329466</v>
      </c>
      <c r="AG196" s="306">
        <v>40220</v>
      </c>
      <c r="AH196" s="297">
        <f t="shared" si="125"/>
        <v>8950.0000000000073</v>
      </c>
      <c r="AI196" s="311">
        <f t="shared" si="126"/>
        <v>1.2225261064147193</v>
      </c>
      <c r="AK196" s="292">
        <v>190</v>
      </c>
      <c r="AL196" s="289">
        <f t="shared" si="155"/>
        <v>45200</v>
      </c>
      <c r="AM196" s="289">
        <f t="shared" si="127"/>
        <v>49720.000000000007</v>
      </c>
      <c r="AN196" s="297">
        <v>37960</v>
      </c>
      <c r="AO196" s="297">
        <f t="shared" si="128"/>
        <v>11760.000000000007</v>
      </c>
      <c r="AP196" s="302">
        <f t="shared" si="129"/>
        <v>1.3097997892518443</v>
      </c>
      <c r="AQ196" s="306">
        <v>40270</v>
      </c>
      <c r="AR196" s="297">
        <f t="shared" si="130"/>
        <v>9450.0000000000073</v>
      </c>
      <c r="AS196" s="311">
        <f t="shared" si="131"/>
        <v>1.2346660044698288</v>
      </c>
      <c r="AU196" s="292">
        <v>190</v>
      </c>
      <c r="AV196" s="289">
        <f t="shared" si="156"/>
        <v>45700</v>
      </c>
      <c r="AW196" s="289">
        <f t="shared" si="132"/>
        <v>50270.000000000007</v>
      </c>
      <c r="AX196" s="297">
        <v>37980</v>
      </c>
      <c r="AY196" s="297">
        <f t="shared" si="133"/>
        <v>12290.000000000007</v>
      </c>
      <c r="AZ196" s="302">
        <f t="shared" si="134"/>
        <v>1.3235913638757242</v>
      </c>
      <c r="BA196" s="306">
        <v>40290</v>
      </c>
      <c r="BB196" s="297">
        <f t="shared" si="135"/>
        <v>9980.0000000000073</v>
      </c>
      <c r="BC196" s="311">
        <f t="shared" si="136"/>
        <v>1.2477041449491191</v>
      </c>
      <c r="BE196" s="292">
        <v>190</v>
      </c>
      <c r="BF196" s="289">
        <f t="shared" si="157"/>
        <v>46200</v>
      </c>
      <c r="BG196" s="289">
        <f t="shared" si="137"/>
        <v>50820.000000000007</v>
      </c>
      <c r="BH196" s="297">
        <v>38120</v>
      </c>
      <c r="BI196" s="297">
        <f t="shared" si="138"/>
        <v>12700.000000000007</v>
      </c>
      <c r="BJ196" s="302">
        <f t="shared" si="139"/>
        <v>1.333158447009444</v>
      </c>
      <c r="BK196" s="306">
        <v>40430</v>
      </c>
      <c r="BL196" s="297">
        <f t="shared" si="140"/>
        <v>10390.000000000007</v>
      </c>
      <c r="BM196" s="311">
        <f t="shared" si="141"/>
        <v>1.2569873856047491</v>
      </c>
      <c r="BO196" s="292">
        <v>190</v>
      </c>
      <c r="BP196" s="289">
        <f t="shared" si="158"/>
        <v>47200</v>
      </c>
      <c r="BQ196" s="289">
        <f t="shared" si="142"/>
        <v>51920.000000000007</v>
      </c>
      <c r="BR196" s="297">
        <v>38510</v>
      </c>
      <c r="BS196" s="297">
        <f t="shared" si="143"/>
        <v>13410.000000000007</v>
      </c>
      <c r="BT196" s="302">
        <f t="shared" si="144"/>
        <v>1.3482212412360428</v>
      </c>
      <c r="BU196" s="306">
        <v>40820</v>
      </c>
      <c r="BV196" s="297">
        <f t="shared" si="145"/>
        <v>11100.000000000007</v>
      </c>
      <c r="BW196" s="311">
        <f t="shared" si="146"/>
        <v>1.2719255267025968</v>
      </c>
      <c r="BY196" s="292">
        <v>190</v>
      </c>
      <c r="BZ196" s="289">
        <f t="shared" si="159"/>
        <v>48200</v>
      </c>
      <c r="CA196" s="289">
        <f t="shared" si="147"/>
        <v>53020.000000000007</v>
      </c>
      <c r="CB196" s="297">
        <v>38740</v>
      </c>
      <c r="CC196" s="297">
        <f t="shared" si="148"/>
        <v>14280.000000000007</v>
      </c>
      <c r="CD196" s="302">
        <f t="shared" si="149"/>
        <v>1.368611254517295</v>
      </c>
      <c r="CE196" s="306">
        <v>41050</v>
      </c>
      <c r="CF196" s="297">
        <f t="shared" si="150"/>
        <v>11970.000000000007</v>
      </c>
      <c r="CG196" s="311">
        <f t="shared" si="151"/>
        <v>1.2915956151035324</v>
      </c>
    </row>
    <row r="197" spans="5:85">
      <c r="E197" s="289">
        <f>計算票!G198</f>
        <v>46070</v>
      </c>
      <c r="G197" s="292">
        <v>191</v>
      </c>
      <c r="H197" s="289">
        <f t="shared" si="152"/>
        <v>44250</v>
      </c>
      <c r="I197" s="289">
        <f t="shared" si="112"/>
        <v>48675.000000000007</v>
      </c>
      <c r="J197" s="297">
        <v>36110</v>
      </c>
      <c r="K197" s="297">
        <f t="shared" si="113"/>
        <v>12565.000000000007</v>
      </c>
      <c r="L197" s="302">
        <f t="shared" si="114"/>
        <v>1.3479645527554696</v>
      </c>
      <c r="M197" s="306">
        <v>38430</v>
      </c>
      <c r="N197" s="297">
        <f t="shared" si="115"/>
        <v>10245.000000000007</v>
      </c>
      <c r="O197" s="311">
        <f t="shared" si="116"/>
        <v>1.2665886026541766</v>
      </c>
      <c r="Q197" s="292">
        <v>191</v>
      </c>
      <c r="R197" s="289">
        <f t="shared" si="153"/>
        <v>44250</v>
      </c>
      <c r="S197" s="289">
        <f t="shared" si="117"/>
        <v>48675.000000000007</v>
      </c>
      <c r="T197" s="297">
        <v>36120</v>
      </c>
      <c r="U197" s="297">
        <f t="shared" si="118"/>
        <v>12555.000000000007</v>
      </c>
      <c r="V197" s="302">
        <f t="shared" si="119"/>
        <v>1.3475913621262461</v>
      </c>
      <c r="W197" s="306">
        <v>38440</v>
      </c>
      <c r="X197" s="297">
        <f t="shared" si="120"/>
        <v>10235.000000000007</v>
      </c>
      <c r="Y197" s="311">
        <f t="shared" si="121"/>
        <v>1.2662591050988556</v>
      </c>
      <c r="AA197" s="292">
        <v>191</v>
      </c>
      <c r="AB197" s="289">
        <f t="shared" si="154"/>
        <v>44950</v>
      </c>
      <c r="AC197" s="289">
        <f t="shared" si="122"/>
        <v>49445.000000000007</v>
      </c>
      <c r="AD197" s="297">
        <v>38120</v>
      </c>
      <c r="AE197" s="297">
        <f t="shared" si="123"/>
        <v>11325.000000000007</v>
      </c>
      <c r="AF197" s="302">
        <f t="shared" si="124"/>
        <v>1.2970881427072405</v>
      </c>
      <c r="AG197" s="306">
        <v>40440</v>
      </c>
      <c r="AH197" s="297">
        <f t="shared" si="125"/>
        <v>9005.0000000000073</v>
      </c>
      <c r="AI197" s="311">
        <f t="shared" si="126"/>
        <v>1.2226755687438182</v>
      </c>
      <c r="AK197" s="292">
        <v>191</v>
      </c>
      <c r="AL197" s="289">
        <f t="shared" si="155"/>
        <v>45450</v>
      </c>
      <c r="AM197" s="289">
        <f t="shared" si="127"/>
        <v>49995.000000000007</v>
      </c>
      <c r="AN197" s="297">
        <v>38170</v>
      </c>
      <c r="AO197" s="297">
        <f t="shared" si="128"/>
        <v>11825.000000000007</v>
      </c>
      <c r="AP197" s="302">
        <f t="shared" si="129"/>
        <v>1.309798270893372</v>
      </c>
      <c r="AQ197" s="306">
        <v>40490</v>
      </c>
      <c r="AR197" s="297">
        <f t="shared" si="130"/>
        <v>9505.0000000000073</v>
      </c>
      <c r="AS197" s="311">
        <f t="shared" si="131"/>
        <v>1.2347493208199558</v>
      </c>
      <c r="AU197" s="292">
        <v>191</v>
      </c>
      <c r="AV197" s="289">
        <f t="shared" si="156"/>
        <v>45950</v>
      </c>
      <c r="AW197" s="289">
        <f t="shared" si="132"/>
        <v>50545.000000000007</v>
      </c>
      <c r="AX197" s="297">
        <v>38190</v>
      </c>
      <c r="AY197" s="297">
        <f t="shared" si="133"/>
        <v>12355.000000000007</v>
      </c>
      <c r="AZ197" s="302">
        <f t="shared" si="134"/>
        <v>1.3235140089028543</v>
      </c>
      <c r="BA197" s="306">
        <v>40510</v>
      </c>
      <c r="BB197" s="297">
        <f t="shared" si="135"/>
        <v>10035.000000000007</v>
      </c>
      <c r="BC197" s="311">
        <f t="shared" si="136"/>
        <v>1.2477166131819306</v>
      </c>
      <c r="BE197" s="292">
        <v>191</v>
      </c>
      <c r="BF197" s="289">
        <f t="shared" si="157"/>
        <v>46450</v>
      </c>
      <c r="BG197" s="289">
        <f t="shared" si="137"/>
        <v>51095.000000000007</v>
      </c>
      <c r="BH197" s="297">
        <v>38330</v>
      </c>
      <c r="BI197" s="297">
        <f t="shared" si="138"/>
        <v>12765.000000000007</v>
      </c>
      <c r="BJ197" s="302">
        <f t="shared" si="139"/>
        <v>1.3330289590399167</v>
      </c>
      <c r="BK197" s="306">
        <v>40650</v>
      </c>
      <c r="BL197" s="297">
        <f t="shared" si="140"/>
        <v>10445.000000000007</v>
      </c>
      <c r="BM197" s="311">
        <f t="shared" si="141"/>
        <v>1.2569495694956951</v>
      </c>
      <c r="BO197" s="292">
        <v>191</v>
      </c>
      <c r="BP197" s="289">
        <f t="shared" si="158"/>
        <v>47450</v>
      </c>
      <c r="BQ197" s="289">
        <f t="shared" si="142"/>
        <v>52195.000000000007</v>
      </c>
      <c r="BR197" s="297">
        <v>38720</v>
      </c>
      <c r="BS197" s="297">
        <f t="shared" si="143"/>
        <v>13475.000000000007</v>
      </c>
      <c r="BT197" s="302">
        <f t="shared" si="144"/>
        <v>1.3480113636363638</v>
      </c>
      <c r="BU197" s="306">
        <v>41040</v>
      </c>
      <c r="BV197" s="297">
        <f t="shared" si="145"/>
        <v>11155.000000000007</v>
      </c>
      <c r="BW197" s="311">
        <f t="shared" si="146"/>
        <v>1.2718079922027292</v>
      </c>
      <c r="BY197" s="292">
        <v>191</v>
      </c>
      <c r="BZ197" s="289">
        <f t="shared" si="159"/>
        <v>48450</v>
      </c>
      <c r="CA197" s="289">
        <f t="shared" si="147"/>
        <v>53295.000000000007</v>
      </c>
      <c r="CB197" s="297">
        <v>38950</v>
      </c>
      <c r="CC197" s="297">
        <f t="shared" si="148"/>
        <v>14345.000000000007</v>
      </c>
      <c r="CD197" s="302">
        <f t="shared" si="149"/>
        <v>1.3682926829268294</v>
      </c>
      <c r="CE197" s="306">
        <v>41270</v>
      </c>
      <c r="CF197" s="297">
        <f t="shared" si="150"/>
        <v>12025.000000000007</v>
      </c>
      <c r="CG197" s="311">
        <f t="shared" si="151"/>
        <v>1.2913738793312335</v>
      </c>
    </row>
    <row r="198" spans="5:85">
      <c r="E198" s="289">
        <f>計算票!G199</f>
        <v>46340</v>
      </c>
      <c r="G198" s="292">
        <v>192</v>
      </c>
      <c r="H198" s="289">
        <f t="shared" si="152"/>
        <v>44500</v>
      </c>
      <c r="I198" s="289">
        <f t="shared" ref="I198:I256" si="160">H198*1.1</f>
        <v>48950.000000000007</v>
      </c>
      <c r="J198" s="297">
        <v>36310</v>
      </c>
      <c r="K198" s="297">
        <f t="shared" ref="K198:K256" si="161">I198-J198</f>
        <v>12640.000000000007</v>
      </c>
      <c r="L198" s="302">
        <f t="shared" ref="L198:L256" si="162">I198/J198</f>
        <v>1.3481134673643627</v>
      </c>
      <c r="M198" s="306">
        <v>38640</v>
      </c>
      <c r="N198" s="297">
        <f t="shared" ref="N198:N256" si="163">I198-M198</f>
        <v>10310.000000000007</v>
      </c>
      <c r="O198" s="311">
        <f t="shared" ref="O198:O256" si="164">I198/M198</f>
        <v>1.2668219461697725</v>
      </c>
      <c r="Q198" s="292">
        <v>192</v>
      </c>
      <c r="R198" s="289">
        <f t="shared" si="153"/>
        <v>44500</v>
      </c>
      <c r="S198" s="289">
        <f t="shared" ref="S198:S256" si="165">R198*1.1</f>
        <v>48950.000000000007</v>
      </c>
      <c r="T198" s="297">
        <v>36320</v>
      </c>
      <c r="U198" s="297">
        <f t="shared" ref="U198:U256" si="166">S198-T198</f>
        <v>12630.000000000007</v>
      </c>
      <c r="V198" s="302">
        <f t="shared" ref="V198:V256" si="167">S198/T198</f>
        <v>1.347742290748899</v>
      </c>
      <c r="W198" s="306">
        <v>38650</v>
      </c>
      <c r="X198" s="297">
        <f t="shared" ref="X198:X256" si="168">S198-W198</f>
        <v>10300.000000000007</v>
      </c>
      <c r="Y198" s="311">
        <f t="shared" ref="Y198:Y256" si="169">S198/W198</f>
        <v>1.2664941785252266</v>
      </c>
      <c r="AA198" s="292">
        <v>192</v>
      </c>
      <c r="AB198" s="289">
        <f t="shared" si="154"/>
        <v>45200</v>
      </c>
      <c r="AC198" s="289">
        <f t="shared" ref="AC198:AC256" si="170">AB198*1.1</f>
        <v>49720.000000000007</v>
      </c>
      <c r="AD198" s="297">
        <v>38330</v>
      </c>
      <c r="AE198" s="297">
        <f t="shared" ref="AE198:AE256" si="171">AC198-AD198</f>
        <v>11390.000000000007</v>
      </c>
      <c r="AF198" s="302">
        <f t="shared" ref="AF198:AF256" si="172">AC198/AD198</f>
        <v>1.2971562744586487</v>
      </c>
      <c r="AG198" s="306">
        <v>40660</v>
      </c>
      <c r="AH198" s="297">
        <f t="shared" ref="AH198:AH256" si="173">AC198-AG198</f>
        <v>9060.0000000000073</v>
      </c>
      <c r="AI198" s="311">
        <f t="shared" ref="AI198:AI256" si="174">AC198/AG198</f>
        <v>1.222823413674373</v>
      </c>
      <c r="AK198" s="292">
        <v>192</v>
      </c>
      <c r="AL198" s="289">
        <f t="shared" si="155"/>
        <v>45700</v>
      </c>
      <c r="AM198" s="289">
        <f t="shared" ref="AM198:AM256" si="175">AL198*1.1</f>
        <v>50270.000000000007</v>
      </c>
      <c r="AN198" s="297">
        <v>38370</v>
      </c>
      <c r="AO198" s="297">
        <f t="shared" ref="AO198:AO256" si="176">AM198-AN198</f>
        <v>11900.000000000007</v>
      </c>
      <c r="AP198" s="302">
        <f t="shared" ref="AP198:AP256" si="177">AM198/AN198</f>
        <v>1.3101381287464167</v>
      </c>
      <c r="AQ198" s="306">
        <v>40710</v>
      </c>
      <c r="AR198" s="297">
        <f t="shared" ref="AR198:AR256" si="178">AM198-AQ198</f>
        <v>9560.0000000000073</v>
      </c>
      <c r="AS198" s="311">
        <f t="shared" ref="AS198:AS256" si="179">AM198/AQ198</f>
        <v>1.234831736674036</v>
      </c>
      <c r="AU198" s="292">
        <v>192</v>
      </c>
      <c r="AV198" s="289">
        <f t="shared" si="156"/>
        <v>46200</v>
      </c>
      <c r="AW198" s="289">
        <f t="shared" ref="AW198:AW256" si="180">AV198*1.1</f>
        <v>50820.000000000007</v>
      </c>
      <c r="AX198" s="297">
        <v>38400</v>
      </c>
      <c r="AY198" s="297">
        <f t="shared" ref="AY198:AY256" si="181">AW198-AX198</f>
        <v>12420.000000000007</v>
      </c>
      <c r="AZ198" s="302">
        <f t="shared" ref="AZ198:AZ256" si="182">AW198/AX198</f>
        <v>1.3234375000000003</v>
      </c>
      <c r="BA198" s="306">
        <v>40730</v>
      </c>
      <c r="BB198" s="297">
        <f t="shared" ref="BB198:BB256" si="183">AW198-BA198</f>
        <v>10090.000000000007</v>
      </c>
      <c r="BC198" s="311">
        <f t="shared" ref="BC198:BC256" si="184">AW198/BA198</f>
        <v>1.2477289467223178</v>
      </c>
      <c r="BE198" s="292">
        <v>192</v>
      </c>
      <c r="BF198" s="289">
        <f t="shared" si="157"/>
        <v>46700</v>
      </c>
      <c r="BG198" s="289">
        <f t="shared" ref="BG198:BG256" si="185">BF198*1.1</f>
        <v>51370.000000000007</v>
      </c>
      <c r="BH198" s="297">
        <v>38540</v>
      </c>
      <c r="BI198" s="297">
        <f t="shared" ref="BI198:BI256" si="186">BG198-BH198</f>
        <v>12830.000000000007</v>
      </c>
      <c r="BJ198" s="302">
        <f t="shared" ref="BJ198:BJ256" si="187">BG198/BH198</f>
        <v>1.3329008822003114</v>
      </c>
      <c r="BK198" s="306">
        <v>40870</v>
      </c>
      <c r="BL198" s="297">
        <f t="shared" ref="BL198:BL256" si="188">BG198-BK198</f>
        <v>10500.000000000007</v>
      </c>
      <c r="BM198" s="311">
        <f t="shared" ref="BM198:BM256" si="189">BG198/BK198</f>
        <v>1.2569121605089308</v>
      </c>
      <c r="BO198" s="292">
        <v>192</v>
      </c>
      <c r="BP198" s="289">
        <f t="shared" si="158"/>
        <v>47700</v>
      </c>
      <c r="BQ198" s="289">
        <f t="shared" ref="BQ198:BQ256" si="190">BP198*1.1</f>
        <v>52470.000000000007</v>
      </c>
      <c r="BR198" s="297">
        <v>38920</v>
      </c>
      <c r="BS198" s="297">
        <f t="shared" ref="BS198:BS256" si="191">BQ198-BR198</f>
        <v>13550.000000000007</v>
      </c>
      <c r="BT198" s="302">
        <f t="shared" ref="BT198:BT256" si="192">BQ198/BR198</f>
        <v>1.3481500513874616</v>
      </c>
      <c r="BU198" s="306">
        <v>41260</v>
      </c>
      <c r="BV198" s="297">
        <f t="shared" ref="BV198:BV256" si="193">BQ198-BU198</f>
        <v>11210.000000000007</v>
      </c>
      <c r="BW198" s="311">
        <f t="shared" ref="BW198:BW256" si="194">BQ198/BU198</f>
        <v>1.2716917111003394</v>
      </c>
      <c r="BY198" s="292">
        <v>192</v>
      </c>
      <c r="BZ198" s="289">
        <f t="shared" si="159"/>
        <v>48700</v>
      </c>
      <c r="CA198" s="289">
        <f t="shared" ref="CA198:CA256" si="195">BZ198*1.1</f>
        <v>53570.000000000007</v>
      </c>
      <c r="CB198" s="297">
        <v>39160</v>
      </c>
      <c r="CC198" s="297">
        <f t="shared" ref="CC198:CC256" si="196">CA198-CB198</f>
        <v>14410.000000000007</v>
      </c>
      <c r="CD198" s="302">
        <f t="shared" ref="CD198:CD256" si="197">CA198/CB198</f>
        <v>1.3679775280898878</v>
      </c>
      <c r="CE198" s="306">
        <v>41490</v>
      </c>
      <c r="CF198" s="297">
        <f t="shared" ref="CF198:CF256" si="198">CA198-CE198</f>
        <v>12080.000000000007</v>
      </c>
      <c r="CG198" s="311">
        <f t="shared" ref="CG198:CG256" si="199">CA198/CE198</f>
        <v>1.2911544950590506</v>
      </c>
    </row>
    <row r="199" spans="5:85">
      <c r="E199" s="289">
        <f>計算票!G200</f>
        <v>46600</v>
      </c>
      <c r="G199" s="292">
        <v>193</v>
      </c>
      <c r="H199" s="289">
        <f t="shared" si="152"/>
        <v>44750</v>
      </c>
      <c r="I199" s="289">
        <f t="shared" si="160"/>
        <v>49225.000000000007</v>
      </c>
      <c r="J199" s="297">
        <v>36500</v>
      </c>
      <c r="K199" s="297">
        <f t="shared" si="161"/>
        <v>12725.000000000007</v>
      </c>
      <c r="L199" s="302">
        <f t="shared" si="162"/>
        <v>1.3486301369863016</v>
      </c>
      <c r="M199" s="306">
        <v>38850</v>
      </c>
      <c r="N199" s="297">
        <f t="shared" si="163"/>
        <v>10375.000000000007</v>
      </c>
      <c r="O199" s="311">
        <f t="shared" si="164"/>
        <v>1.2670527670527671</v>
      </c>
      <c r="Q199" s="292">
        <v>193</v>
      </c>
      <c r="R199" s="289">
        <f t="shared" si="153"/>
        <v>44750</v>
      </c>
      <c r="S199" s="289">
        <f t="shared" si="165"/>
        <v>49225.000000000007</v>
      </c>
      <c r="T199" s="297">
        <v>36520</v>
      </c>
      <c r="U199" s="297">
        <f t="shared" si="166"/>
        <v>12705.000000000007</v>
      </c>
      <c r="V199" s="302">
        <f t="shared" si="167"/>
        <v>1.3478915662650603</v>
      </c>
      <c r="W199" s="306">
        <v>38860</v>
      </c>
      <c r="X199" s="297">
        <f t="shared" si="168"/>
        <v>10365.000000000007</v>
      </c>
      <c r="Y199" s="311">
        <f t="shared" si="169"/>
        <v>1.2667267112712302</v>
      </c>
      <c r="AA199" s="292">
        <v>193</v>
      </c>
      <c r="AB199" s="289">
        <f t="shared" si="154"/>
        <v>45450</v>
      </c>
      <c r="AC199" s="289">
        <f t="shared" si="170"/>
        <v>49995.000000000007</v>
      </c>
      <c r="AD199" s="297">
        <v>38540</v>
      </c>
      <c r="AE199" s="297">
        <f t="shared" si="171"/>
        <v>11455.000000000007</v>
      </c>
      <c r="AF199" s="302">
        <f t="shared" si="172"/>
        <v>1.2972236637259991</v>
      </c>
      <c r="AG199" s="306">
        <v>40880</v>
      </c>
      <c r="AH199" s="297">
        <f t="shared" si="173"/>
        <v>9115.0000000000073</v>
      </c>
      <c r="AI199" s="311">
        <f t="shared" si="174"/>
        <v>1.2229696673189825</v>
      </c>
      <c r="AK199" s="292">
        <v>193</v>
      </c>
      <c r="AL199" s="289">
        <f t="shared" si="155"/>
        <v>45950</v>
      </c>
      <c r="AM199" s="289">
        <f t="shared" si="175"/>
        <v>50545.000000000007</v>
      </c>
      <c r="AN199" s="297">
        <v>38580</v>
      </c>
      <c r="AO199" s="297">
        <f t="shared" si="176"/>
        <v>11965.000000000007</v>
      </c>
      <c r="AP199" s="302">
        <f t="shared" si="177"/>
        <v>1.3101347848626232</v>
      </c>
      <c r="AQ199" s="306">
        <v>40930</v>
      </c>
      <c r="AR199" s="297">
        <f t="shared" si="178"/>
        <v>9615.0000000000073</v>
      </c>
      <c r="AS199" s="311">
        <f t="shared" si="179"/>
        <v>1.234913266552651</v>
      </c>
      <c r="AU199" s="292">
        <v>193</v>
      </c>
      <c r="AV199" s="289">
        <f t="shared" si="156"/>
        <v>46450</v>
      </c>
      <c r="AW199" s="289">
        <f t="shared" si="180"/>
        <v>51095.000000000007</v>
      </c>
      <c r="AX199" s="297">
        <v>38610</v>
      </c>
      <c r="AY199" s="297">
        <f t="shared" si="181"/>
        <v>12485.000000000007</v>
      </c>
      <c r="AZ199" s="302">
        <f t="shared" si="182"/>
        <v>1.3233618233618236</v>
      </c>
      <c r="BA199" s="306">
        <v>40950</v>
      </c>
      <c r="BB199" s="297">
        <f t="shared" si="183"/>
        <v>10145.000000000007</v>
      </c>
      <c r="BC199" s="311">
        <f t="shared" si="184"/>
        <v>1.247741147741148</v>
      </c>
      <c r="BE199" s="292">
        <v>193</v>
      </c>
      <c r="BF199" s="289">
        <f t="shared" si="157"/>
        <v>46950</v>
      </c>
      <c r="BG199" s="289">
        <f t="shared" si="185"/>
        <v>51645.000000000007</v>
      </c>
      <c r="BH199" s="297">
        <v>38750</v>
      </c>
      <c r="BI199" s="297">
        <f t="shared" si="186"/>
        <v>12895.000000000007</v>
      </c>
      <c r="BJ199" s="302">
        <f t="shared" si="187"/>
        <v>1.3327741935483872</v>
      </c>
      <c r="BK199" s="306">
        <v>41090</v>
      </c>
      <c r="BL199" s="297">
        <f t="shared" si="188"/>
        <v>10555.000000000007</v>
      </c>
      <c r="BM199" s="311">
        <f t="shared" si="189"/>
        <v>1.2568751521051353</v>
      </c>
      <c r="BO199" s="292">
        <v>193</v>
      </c>
      <c r="BP199" s="289">
        <f t="shared" si="158"/>
        <v>47950</v>
      </c>
      <c r="BQ199" s="289">
        <f t="shared" si="190"/>
        <v>52745.000000000007</v>
      </c>
      <c r="BR199" s="297">
        <v>39130</v>
      </c>
      <c r="BS199" s="297">
        <f t="shared" si="191"/>
        <v>13615.000000000007</v>
      </c>
      <c r="BT199" s="302">
        <f t="shared" si="192"/>
        <v>1.3479427549194993</v>
      </c>
      <c r="BU199" s="306">
        <v>41480</v>
      </c>
      <c r="BV199" s="297">
        <f t="shared" si="193"/>
        <v>11265.000000000007</v>
      </c>
      <c r="BW199" s="311">
        <f t="shared" si="194"/>
        <v>1.2715766634522663</v>
      </c>
      <c r="BY199" s="292">
        <v>193</v>
      </c>
      <c r="BZ199" s="289">
        <f t="shared" si="159"/>
        <v>48950</v>
      </c>
      <c r="CA199" s="289">
        <f t="shared" si="195"/>
        <v>53845.000000000007</v>
      </c>
      <c r="CB199" s="297">
        <v>39360</v>
      </c>
      <c r="CC199" s="297">
        <f t="shared" si="196"/>
        <v>14485.000000000007</v>
      </c>
      <c r="CD199" s="302">
        <f t="shared" si="197"/>
        <v>1.368013211382114</v>
      </c>
      <c r="CE199" s="306">
        <v>41710</v>
      </c>
      <c r="CF199" s="297">
        <f t="shared" si="198"/>
        <v>12135.000000000007</v>
      </c>
      <c r="CG199" s="311">
        <f t="shared" si="199"/>
        <v>1.2909374250779191</v>
      </c>
    </row>
    <row r="200" spans="5:85">
      <c r="E200" s="289">
        <f>計算票!G201</f>
        <v>46870</v>
      </c>
      <c r="G200" s="292">
        <v>194</v>
      </c>
      <c r="H200" s="289">
        <f t="shared" si="152"/>
        <v>45000</v>
      </c>
      <c r="I200" s="289">
        <f t="shared" si="160"/>
        <v>49500.000000000007</v>
      </c>
      <c r="J200" s="297">
        <v>36700</v>
      </c>
      <c r="K200" s="297">
        <f t="shared" si="161"/>
        <v>12800.000000000007</v>
      </c>
      <c r="L200" s="302">
        <f t="shared" si="162"/>
        <v>1.3487738419618531</v>
      </c>
      <c r="M200" s="306">
        <v>39060</v>
      </c>
      <c r="N200" s="297">
        <f t="shared" si="163"/>
        <v>10440.000000000007</v>
      </c>
      <c r="O200" s="311">
        <f t="shared" si="164"/>
        <v>1.2672811059907836</v>
      </c>
      <c r="Q200" s="292">
        <v>194</v>
      </c>
      <c r="R200" s="289">
        <f t="shared" si="153"/>
        <v>45000</v>
      </c>
      <c r="S200" s="289">
        <f t="shared" si="165"/>
        <v>49500.000000000007</v>
      </c>
      <c r="T200" s="297">
        <v>36710</v>
      </c>
      <c r="U200" s="297">
        <f t="shared" si="166"/>
        <v>12790.000000000007</v>
      </c>
      <c r="V200" s="302">
        <f t="shared" si="167"/>
        <v>1.348406428766004</v>
      </c>
      <c r="W200" s="306">
        <v>39070</v>
      </c>
      <c r="X200" s="297">
        <f t="shared" si="168"/>
        <v>10430.000000000007</v>
      </c>
      <c r="Y200" s="311">
        <f t="shared" si="169"/>
        <v>1.2669567443050935</v>
      </c>
      <c r="AA200" s="292">
        <v>194</v>
      </c>
      <c r="AB200" s="289">
        <f t="shared" si="154"/>
        <v>45700</v>
      </c>
      <c r="AC200" s="289">
        <f t="shared" si="170"/>
        <v>50270.000000000007</v>
      </c>
      <c r="AD200" s="297">
        <v>38750</v>
      </c>
      <c r="AE200" s="297">
        <f t="shared" si="171"/>
        <v>11520.000000000007</v>
      </c>
      <c r="AF200" s="302">
        <f t="shared" si="172"/>
        <v>1.2972903225806454</v>
      </c>
      <c r="AG200" s="306">
        <v>41100</v>
      </c>
      <c r="AH200" s="297">
        <f t="shared" si="173"/>
        <v>9170.0000000000073</v>
      </c>
      <c r="AI200" s="311">
        <f t="shared" si="174"/>
        <v>1.2231143552311436</v>
      </c>
      <c r="AK200" s="292">
        <v>194</v>
      </c>
      <c r="AL200" s="289">
        <f t="shared" si="155"/>
        <v>46200</v>
      </c>
      <c r="AM200" s="289">
        <f t="shared" si="175"/>
        <v>50820.000000000007</v>
      </c>
      <c r="AN200" s="297">
        <v>38790</v>
      </c>
      <c r="AO200" s="297">
        <f t="shared" si="176"/>
        <v>12030.000000000007</v>
      </c>
      <c r="AP200" s="302">
        <f t="shared" si="177"/>
        <v>1.3101314771848416</v>
      </c>
      <c r="AQ200" s="306">
        <v>41150</v>
      </c>
      <c r="AR200" s="297">
        <f t="shared" si="178"/>
        <v>9670.0000000000073</v>
      </c>
      <c r="AS200" s="311">
        <f t="shared" si="179"/>
        <v>1.2349939246658568</v>
      </c>
      <c r="AU200" s="292">
        <v>194</v>
      </c>
      <c r="AV200" s="289">
        <f t="shared" si="156"/>
        <v>46700</v>
      </c>
      <c r="AW200" s="289">
        <f t="shared" si="180"/>
        <v>51370.000000000007</v>
      </c>
      <c r="AX200" s="297">
        <v>38810</v>
      </c>
      <c r="AY200" s="297">
        <f t="shared" si="181"/>
        <v>12560.000000000007</v>
      </c>
      <c r="AZ200" s="302">
        <f t="shared" si="182"/>
        <v>1.3236279309456327</v>
      </c>
      <c r="BA200" s="306">
        <v>41170</v>
      </c>
      <c r="BB200" s="297">
        <f t="shared" si="183"/>
        <v>10200.000000000007</v>
      </c>
      <c r="BC200" s="311">
        <f t="shared" si="184"/>
        <v>1.2477532183628857</v>
      </c>
      <c r="BE200" s="292">
        <v>194</v>
      </c>
      <c r="BF200" s="289">
        <f t="shared" si="157"/>
        <v>47200</v>
      </c>
      <c r="BG200" s="289">
        <f t="shared" si="185"/>
        <v>51920.000000000007</v>
      </c>
      <c r="BH200" s="297">
        <v>38960</v>
      </c>
      <c r="BI200" s="297">
        <f t="shared" si="186"/>
        <v>12960.000000000007</v>
      </c>
      <c r="BJ200" s="302">
        <f t="shared" si="187"/>
        <v>1.3326488706365505</v>
      </c>
      <c r="BK200" s="306">
        <v>41310</v>
      </c>
      <c r="BL200" s="297">
        <f t="shared" si="188"/>
        <v>10610.000000000007</v>
      </c>
      <c r="BM200" s="311">
        <f t="shared" si="189"/>
        <v>1.2568385378842897</v>
      </c>
      <c r="BO200" s="292">
        <v>194</v>
      </c>
      <c r="BP200" s="289">
        <f t="shared" si="158"/>
        <v>48200</v>
      </c>
      <c r="BQ200" s="289">
        <f t="shared" si="190"/>
        <v>53020.000000000007</v>
      </c>
      <c r="BR200" s="297">
        <v>39340</v>
      </c>
      <c r="BS200" s="297">
        <f t="shared" si="191"/>
        <v>13680.000000000007</v>
      </c>
      <c r="BT200" s="302">
        <f t="shared" si="192"/>
        <v>1.347737671581088</v>
      </c>
      <c r="BU200" s="306">
        <v>41700</v>
      </c>
      <c r="BV200" s="297">
        <f t="shared" si="193"/>
        <v>11320.000000000007</v>
      </c>
      <c r="BW200" s="311">
        <f t="shared" si="194"/>
        <v>1.2714628297362112</v>
      </c>
      <c r="BY200" s="292">
        <v>194</v>
      </c>
      <c r="BZ200" s="289">
        <f t="shared" si="159"/>
        <v>49200</v>
      </c>
      <c r="CA200" s="289">
        <f t="shared" si="195"/>
        <v>54120.000000000007</v>
      </c>
      <c r="CB200" s="297">
        <v>39570</v>
      </c>
      <c r="CC200" s="297">
        <f t="shared" si="196"/>
        <v>14550.000000000007</v>
      </c>
      <c r="CD200" s="302">
        <f t="shared" si="197"/>
        <v>1.367702805155421</v>
      </c>
      <c r="CE200" s="306">
        <v>41930</v>
      </c>
      <c r="CF200" s="297">
        <f t="shared" si="198"/>
        <v>12190.000000000007</v>
      </c>
      <c r="CG200" s="311">
        <f t="shared" si="199"/>
        <v>1.2907226329596948</v>
      </c>
    </row>
    <row r="201" spans="5:85">
      <c r="E201" s="289">
        <f>計算票!G202</f>
        <v>47130</v>
      </c>
      <c r="G201" s="292">
        <v>195</v>
      </c>
      <c r="H201" s="289">
        <f t="shared" si="152"/>
        <v>45250</v>
      </c>
      <c r="I201" s="289">
        <f t="shared" si="160"/>
        <v>49775.000000000007</v>
      </c>
      <c r="J201" s="297">
        <v>36900</v>
      </c>
      <c r="K201" s="297">
        <f t="shared" si="161"/>
        <v>12875.000000000007</v>
      </c>
      <c r="L201" s="302">
        <f t="shared" si="162"/>
        <v>1.3489159891598919</v>
      </c>
      <c r="M201" s="306">
        <v>39270</v>
      </c>
      <c r="N201" s="297">
        <f t="shared" si="163"/>
        <v>10505.000000000007</v>
      </c>
      <c r="O201" s="311">
        <f t="shared" si="164"/>
        <v>1.2675070028011206</v>
      </c>
      <c r="Q201" s="292">
        <v>195</v>
      </c>
      <c r="R201" s="289">
        <f t="shared" si="153"/>
        <v>45250</v>
      </c>
      <c r="S201" s="289">
        <f t="shared" si="165"/>
        <v>49775.000000000007</v>
      </c>
      <c r="T201" s="297">
        <v>36910</v>
      </c>
      <c r="U201" s="297">
        <f t="shared" si="166"/>
        <v>12865.000000000007</v>
      </c>
      <c r="V201" s="302">
        <f t="shared" si="167"/>
        <v>1.3485505283121106</v>
      </c>
      <c r="W201" s="306">
        <v>39280</v>
      </c>
      <c r="X201" s="297">
        <f t="shared" si="168"/>
        <v>10495.000000000007</v>
      </c>
      <c r="Y201" s="311">
        <f t="shared" si="169"/>
        <v>1.267184317718941</v>
      </c>
      <c r="AA201" s="292">
        <v>195</v>
      </c>
      <c r="AB201" s="289">
        <f t="shared" si="154"/>
        <v>45950</v>
      </c>
      <c r="AC201" s="289">
        <f t="shared" si="170"/>
        <v>50545.000000000007</v>
      </c>
      <c r="AD201" s="297">
        <v>38960</v>
      </c>
      <c r="AE201" s="297">
        <f t="shared" si="171"/>
        <v>11585.000000000007</v>
      </c>
      <c r="AF201" s="302">
        <f t="shared" si="172"/>
        <v>1.2973562628336757</v>
      </c>
      <c r="AG201" s="306">
        <v>41320</v>
      </c>
      <c r="AH201" s="297">
        <f t="shared" si="173"/>
        <v>9225.0000000000073</v>
      </c>
      <c r="AI201" s="311">
        <f t="shared" si="174"/>
        <v>1.2232575024201358</v>
      </c>
      <c r="AK201" s="292">
        <v>195</v>
      </c>
      <c r="AL201" s="289">
        <f t="shared" si="155"/>
        <v>46450</v>
      </c>
      <c r="AM201" s="289">
        <f t="shared" si="175"/>
        <v>51095.000000000007</v>
      </c>
      <c r="AN201" s="297">
        <v>39000</v>
      </c>
      <c r="AO201" s="297">
        <f t="shared" si="176"/>
        <v>12095.000000000007</v>
      </c>
      <c r="AP201" s="302">
        <f t="shared" si="177"/>
        <v>1.3101282051282053</v>
      </c>
      <c r="AQ201" s="306">
        <v>41370</v>
      </c>
      <c r="AR201" s="297">
        <f t="shared" si="178"/>
        <v>9725.0000000000073</v>
      </c>
      <c r="AS201" s="311">
        <f t="shared" si="179"/>
        <v>1.2350737249214407</v>
      </c>
      <c r="AU201" s="292">
        <v>195</v>
      </c>
      <c r="AV201" s="289">
        <f t="shared" si="156"/>
        <v>46950</v>
      </c>
      <c r="AW201" s="289">
        <f t="shared" si="180"/>
        <v>51645.000000000007</v>
      </c>
      <c r="AX201" s="297">
        <v>39020</v>
      </c>
      <c r="AY201" s="297">
        <f t="shared" si="181"/>
        <v>12625.000000000007</v>
      </c>
      <c r="AZ201" s="302">
        <f t="shared" si="182"/>
        <v>1.3235520246027681</v>
      </c>
      <c r="BA201" s="306">
        <v>41390</v>
      </c>
      <c r="BB201" s="297">
        <f t="shared" si="183"/>
        <v>10255.000000000007</v>
      </c>
      <c r="BC201" s="311">
        <f t="shared" si="184"/>
        <v>1.2477651606668279</v>
      </c>
      <c r="BE201" s="292">
        <v>195</v>
      </c>
      <c r="BF201" s="289">
        <f t="shared" si="157"/>
        <v>47450</v>
      </c>
      <c r="BG201" s="289">
        <f t="shared" si="185"/>
        <v>52195.000000000007</v>
      </c>
      <c r="BH201" s="297">
        <v>39170</v>
      </c>
      <c r="BI201" s="297">
        <f t="shared" si="186"/>
        <v>13025.000000000007</v>
      </c>
      <c r="BJ201" s="302">
        <f t="shared" si="187"/>
        <v>1.3325248914985961</v>
      </c>
      <c r="BK201" s="306">
        <v>41530</v>
      </c>
      <c r="BL201" s="297">
        <f t="shared" si="188"/>
        <v>10665.000000000007</v>
      </c>
      <c r="BM201" s="311">
        <f t="shared" si="189"/>
        <v>1.2568023115819891</v>
      </c>
      <c r="BO201" s="292">
        <v>195</v>
      </c>
      <c r="BP201" s="289">
        <f t="shared" si="158"/>
        <v>48450</v>
      </c>
      <c r="BQ201" s="289">
        <f t="shared" si="190"/>
        <v>53295.000000000007</v>
      </c>
      <c r="BR201" s="297">
        <v>39550</v>
      </c>
      <c r="BS201" s="297">
        <f t="shared" si="191"/>
        <v>13745.000000000007</v>
      </c>
      <c r="BT201" s="302">
        <f t="shared" si="192"/>
        <v>1.347534766118837</v>
      </c>
      <c r="BU201" s="306">
        <v>41920</v>
      </c>
      <c r="BV201" s="297">
        <f t="shared" si="193"/>
        <v>11375.000000000007</v>
      </c>
      <c r="BW201" s="311">
        <f t="shared" si="194"/>
        <v>1.2713501908396949</v>
      </c>
      <c r="BY201" s="292">
        <v>195</v>
      </c>
      <c r="BZ201" s="289">
        <f t="shared" si="159"/>
        <v>49450</v>
      </c>
      <c r="CA201" s="289">
        <f t="shared" si="195"/>
        <v>54395.000000000007</v>
      </c>
      <c r="CB201" s="297">
        <v>39780</v>
      </c>
      <c r="CC201" s="297">
        <f t="shared" si="196"/>
        <v>14615.000000000007</v>
      </c>
      <c r="CD201" s="302">
        <f t="shared" si="197"/>
        <v>1.3673956762192059</v>
      </c>
      <c r="CE201" s="306">
        <v>42150</v>
      </c>
      <c r="CF201" s="297">
        <f t="shared" si="198"/>
        <v>12245.000000000007</v>
      </c>
      <c r="CG201" s="311">
        <f t="shared" si="199"/>
        <v>1.2905100830367735</v>
      </c>
    </row>
    <row r="202" spans="5:85">
      <c r="E202" s="289">
        <f>計算票!G203</f>
        <v>47390</v>
      </c>
      <c r="G202" s="292">
        <v>196</v>
      </c>
      <c r="H202" s="289">
        <f t="shared" si="152"/>
        <v>45500</v>
      </c>
      <c r="I202" s="289">
        <f t="shared" si="160"/>
        <v>50050.000000000007</v>
      </c>
      <c r="J202" s="297">
        <v>37100</v>
      </c>
      <c r="K202" s="297">
        <f t="shared" si="161"/>
        <v>12950.000000000007</v>
      </c>
      <c r="L202" s="302">
        <f t="shared" si="162"/>
        <v>1.3490566037735852</v>
      </c>
      <c r="M202" s="306">
        <v>39470</v>
      </c>
      <c r="N202" s="297">
        <f t="shared" si="163"/>
        <v>10580.000000000007</v>
      </c>
      <c r="O202" s="311">
        <f t="shared" si="164"/>
        <v>1.2680516848239172</v>
      </c>
      <c r="Q202" s="292">
        <v>196</v>
      </c>
      <c r="R202" s="289">
        <f t="shared" si="153"/>
        <v>45500</v>
      </c>
      <c r="S202" s="289">
        <f t="shared" si="165"/>
        <v>50050.000000000007</v>
      </c>
      <c r="T202" s="297">
        <v>37110</v>
      </c>
      <c r="U202" s="297">
        <f t="shared" si="166"/>
        <v>12940.000000000007</v>
      </c>
      <c r="V202" s="302">
        <f t="shared" si="167"/>
        <v>1.3486930746429535</v>
      </c>
      <c r="W202" s="306">
        <v>39490</v>
      </c>
      <c r="X202" s="297">
        <f t="shared" si="168"/>
        <v>10560.000000000007</v>
      </c>
      <c r="Y202" s="311">
        <f t="shared" si="169"/>
        <v>1.2674094707520893</v>
      </c>
      <c r="AA202" s="292">
        <v>196</v>
      </c>
      <c r="AB202" s="289">
        <f t="shared" si="154"/>
        <v>46200</v>
      </c>
      <c r="AC202" s="289">
        <f t="shared" si="170"/>
        <v>50820.000000000007</v>
      </c>
      <c r="AD202" s="297">
        <v>39170</v>
      </c>
      <c r="AE202" s="297">
        <f t="shared" si="171"/>
        <v>11650.000000000007</v>
      </c>
      <c r="AF202" s="302">
        <f t="shared" si="172"/>
        <v>1.2974214960428903</v>
      </c>
      <c r="AG202" s="306">
        <v>41540</v>
      </c>
      <c r="AH202" s="297">
        <f t="shared" si="173"/>
        <v>9280.0000000000073</v>
      </c>
      <c r="AI202" s="311">
        <f t="shared" si="174"/>
        <v>1.223399133365431</v>
      </c>
      <c r="AK202" s="292">
        <v>196</v>
      </c>
      <c r="AL202" s="289">
        <f t="shared" si="155"/>
        <v>46700</v>
      </c>
      <c r="AM202" s="289">
        <f t="shared" si="175"/>
        <v>51370.000000000007</v>
      </c>
      <c r="AN202" s="297">
        <v>39210</v>
      </c>
      <c r="AO202" s="297">
        <f t="shared" si="176"/>
        <v>12160.000000000007</v>
      </c>
      <c r="AP202" s="302">
        <f t="shared" si="177"/>
        <v>1.3101249681203777</v>
      </c>
      <c r="AQ202" s="306">
        <v>41590</v>
      </c>
      <c r="AR202" s="297">
        <f t="shared" si="178"/>
        <v>9780.0000000000073</v>
      </c>
      <c r="AS202" s="311">
        <f t="shared" si="179"/>
        <v>1.2351526809329167</v>
      </c>
      <c r="AU202" s="292">
        <v>196</v>
      </c>
      <c r="AV202" s="289">
        <f t="shared" si="156"/>
        <v>47200</v>
      </c>
      <c r="AW202" s="289">
        <f t="shared" si="180"/>
        <v>51920.000000000007</v>
      </c>
      <c r="AX202" s="297">
        <v>39230</v>
      </c>
      <c r="AY202" s="297">
        <f t="shared" si="181"/>
        <v>12690.000000000007</v>
      </c>
      <c r="AZ202" s="302">
        <f t="shared" si="182"/>
        <v>1.3234769309202143</v>
      </c>
      <c r="BA202" s="306">
        <v>41610</v>
      </c>
      <c r="BB202" s="297">
        <f t="shared" si="183"/>
        <v>10310.000000000007</v>
      </c>
      <c r="BC202" s="311">
        <f t="shared" si="184"/>
        <v>1.2477769766882962</v>
      </c>
      <c r="BE202" s="292">
        <v>196</v>
      </c>
      <c r="BF202" s="289">
        <f t="shared" si="157"/>
        <v>47700</v>
      </c>
      <c r="BG202" s="289">
        <f t="shared" si="185"/>
        <v>52470.000000000007</v>
      </c>
      <c r="BH202" s="297">
        <v>39380</v>
      </c>
      <c r="BI202" s="297">
        <f t="shared" si="186"/>
        <v>13090.000000000007</v>
      </c>
      <c r="BJ202" s="302">
        <f t="shared" si="187"/>
        <v>1.3324022346368718</v>
      </c>
      <c r="BK202" s="306">
        <v>41750</v>
      </c>
      <c r="BL202" s="297">
        <f t="shared" si="188"/>
        <v>10720.000000000007</v>
      </c>
      <c r="BM202" s="311">
        <f t="shared" si="189"/>
        <v>1.2567664670658685</v>
      </c>
      <c r="BO202" s="292">
        <v>196</v>
      </c>
      <c r="BP202" s="289">
        <f t="shared" si="158"/>
        <v>48700</v>
      </c>
      <c r="BQ202" s="289">
        <f t="shared" si="190"/>
        <v>53570.000000000007</v>
      </c>
      <c r="BR202" s="297">
        <v>39760</v>
      </c>
      <c r="BS202" s="297">
        <f t="shared" si="191"/>
        <v>13810.000000000007</v>
      </c>
      <c r="BT202" s="302">
        <f t="shared" si="192"/>
        <v>1.347334004024145</v>
      </c>
      <c r="BU202" s="306">
        <v>42140</v>
      </c>
      <c r="BV202" s="297">
        <f t="shared" si="193"/>
        <v>11430.000000000007</v>
      </c>
      <c r="BW202" s="311">
        <f t="shared" si="194"/>
        <v>1.2712387280493596</v>
      </c>
      <c r="BY202" s="292">
        <v>196</v>
      </c>
      <c r="BZ202" s="289">
        <f t="shared" si="159"/>
        <v>49700</v>
      </c>
      <c r="CA202" s="289">
        <f t="shared" si="195"/>
        <v>54670.000000000007</v>
      </c>
      <c r="CB202" s="297">
        <v>39990</v>
      </c>
      <c r="CC202" s="297">
        <f t="shared" si="196"/>
        <v>14680.000000000007</v>
      </c>
      <c r="CD202" s="302">
        <f t="shared" si="197"/>
        <v>1.3670917729432359</v>
      </c>
      <c r="CE202" s="306">
        <v>42370</v>
      </c>
      <c r="CF202" s="297">
        <f t="shared" si="198"/>
        <v>12300.000000000007</v>
      </c>
      <c r="CG202" s="311">
        <f t="shared" si="199"/>
        <v>1.2902997403823462</v>
      </c>
    </row>
    <row r="203" spans="5:85">
      <c r="E203" s="289">
        <f>計算票!G204</f>
        <v>47660</v>
      </c>
      <c r="G203" s="292">
        <v>197</v>
      </c>
      <c r="H203" s="289">
        <f t="shared" si="152"/>
        <v>45750</v>
      </c>
      <c r="I203" s="289">
        <f t="shared" si="160"/>
        <v>50325.000000000007</v>
      </c>
      <c r="J203" s="297">
        <v>37300</v>
      </c>
      <c r="K203" s="297">
        <f t="shared" si="161"/>
        <v>13025.000000000007</v>
      </c>
      <c r="L203" s="302">
        <f t="shared" si="162"/>
        <v>1.3491957104557644</v>
      </c>
      <c r="M203" s="306">
        <v>39680</v>
      </c>
      <c r="N203" s="297">
        <f t="shared" si="163"/>
        <v>10645.000000000007</v>
      </c>
      <c r="O203" s="311">
        <f t="shared" si="164"/>
        <v>1.268271169354839</v>
      </c>
      <c r="Q203" s="292">
        <v>197</v>
      </c>
      <c r="R203" s="289">
        <f t="shared" si="153"/>
        <v>45750</v>
      </c>
      <c r="S203" s="289">
        <f t="shared" si="165"/>
        <v>50325.000000000007</v>
      </c>
      <c r="T203" s="297">
        <v>37310</v>
      </c>
      <c r="U203" s="297">
        <f t="shared" si="166"/>
        <v>13015.000000000007</v>
      </c>
      <c r="V203" s="302">
        <f t="shared" si="167"/>
        <v>1.3488340927365319</v>
      </c>
      <c r="W203" s="306">
        <v>39690</v>
      </c>
      <c r="X203" s="297">
        <f t="shared" si="168"/>
        <v>10635.000000000007</v>
      </c>
      <c r="Y203" s="311">
        <f t="shared" si="169"/>
        <v>1.2679516250944824</v>
      </c>
      <c r="AA203" s="292">
        <v>197</v>
      </c>
      <c r="AB203" s="289">
        <f t="shared" si="154"/>
        <v>46450</v>
      </c>
      <c r="AC203" s="289">
        <f t="shared" si="170"/>
        <v>51095.000000000007</v>
      </c>
      <c r="AD203" s="297">
        <v>39380</v>
      </c>
      <c r="AE203" s="297">
        <f t="shared" si="171"/>
        <v>11715.000000000007</v>
      </c>
      <c r="AF203" s="302">
        <f t="shared" si="172"/>
        <v>1.2974860335195533</v>
      </c>
      <c r="AG203" s="306">
        <v>41760</v>
      </c>
      <c r="AH203" s="297">
        <f t="shared" si="173"/>
        <v>9335.0000000000073</v>
      </c>
      <c r="AI203" s="311">
        <f t="shared" si="174"/>
        <v>1.2235392720306515</v>
      </c>
      <c r="AK203" s="292">
        <v>197</v>
      </c>
      <c r="AL203" s="289">
        <f t="shared" si="155"/>
        <v>46950</v>
      </c>
      <c r="AM203" s="289">
        <f t="shared" si="175"/>
        <v>51645.000000000007</v>
      </c>
      <c r="AN203" s="297">
        <v>39420</v>
      </c>
      <c r="AO203" s="297">
        <f t="shared" si="176"/>
        <v>12225.000000000007</v>
      </c>
      <c r="AP203" s="302">
        <f t="shared" si="177"/>
        <v>1.3101217656012178</v>
      </c>
      <c r="AQ203" s="306">
        <v>41810</v>
      </c>
      <c r="AR203" s="297">
        <f t="shared" si="178"/>
        <v>9835.0000000000073</v>
      </c>
      <c r="AS203" s="311">
        <f t="shared" si="179"/>
        <v>1.2352308060272663</v>
      </c>
      <c r="AU203" s="292">
        <v>197</v>
      </c>
      <c r="AV203" s="289">
        <f t="shared" si="156"/>
        <v>47450</v>
      </c>
      <c r="AW203" s="289">
        <f t="shared" si="180"/>
        <v>52195.000000000007</v>
      </c>
      <c r="AX203" s="297">
        <v>39440</v>
      </c>
      <c r="AY203" s="297">
        <f t="shared" si="181"/>
        <v>12755.000000000007</v>
      </c>
      <c r="AZ203" s="302">
        <f t="shared" si="182"/>
        <v>1.3234026369168359</v>
      </c>
      <c r="BA203" s="306">
        <v>41830</v>
      </c>
      <c r="BB203" s="297">
        <f t="shared" si="183"/>
        <v>10365.000000000007</v>
      </c>
      <c r="BC203" s="311">
        <f t="shared" si="184"/>
        <v>1.2477886684197945</v>
      </c>
      <c r="BE203" s="292">
        <v>197</v>
      </c>
      <c r="BF203" s="289">
        <f t="shared" si="157"/>
        <v>47950</v>
      </c>
      <c r="BG203" s="289">
        <f t="shared" si="185"/>
        <v>52745.000000000007</v>
      </c>
      <c r="BH203" s="297">
        <v>39580</v>
      </c>
      <c r="BI203" s="297">
        <f t="shared" si="186"/>
        <v>13165.000000000007</v>
      </c>
      <c r="BJ203" s="302">
        <f t="shared" si="187"/>
        <v>1.3326174835775646</v>
      </c>
      <c r="BK203" s="306">
        <v>41970</v>
      </c>
      <c r="BL203" s="297">
        <f t="shared" si="188"/>
        <v>10775.000000000007</v>
      </c>
      <c r="BM203" s="311">
        <f t="shared" si="189"/>
        <v>1.2567309983321422</v>
      </c>
      <c r="BO203" s="292">
        <v>197</v>
      </c>
      <c r="BP203" s="289">
        <f t="shared" si="158"/>
        <v>48950</v>
      </c>
      <c r="BQ203" s="289">
        <f t="shared" si="190"/>
        <v>53845.000000000007</v>
      </c>
      <c r="BR203" s="297">
        <v>39970</v>
      </c>
      <c r="BS203" s="297">
        <f t="shared" si="191"/>
        <v>13875.000000000007</v>
      </c>
      <c r="BT203" s="302">
        <f t="shared" si="192"/>
        <v>1.3471353515136355</v>
      </c>
      <c r="BU203" s="306">
        <v>42360</v>
      </c>
      <c r="BV203" s="297">
        <f t="shared" si="193"/>
        <v>11485.000000000007</v>
      </c>
      <c r="BW203" s="311">
        <f t="shared" si="194"/>
        <v>1.2711284230406046</v>
      </c>
      <c r="BY203" s="292">
        <v>197</v>
      </c>
      <c r="BZ203" s="289">
        <f t="shared" si="159"/>
        <v>49950</v>
      </c>
      <c r="CA203" s="289">
        <f t="shared" si="195"/>
        <v>54945.000000000007</v>
      </c>
      <c r="CB203" s="297">
        <v>40200</v>
      </c>
      <c r="CC203" s="297">
        <f t="shared" si="196"/>
        <v>14745.000000000007</v>
      </c>
      <c r="CD203" s="302">
        <f t="shared" si="197"/>
        <v>1.3667910447761196</v>
      </c>
      <c r="CE203" s="306">
        <v>42590</v>
      </c>
      <c r="CF203" s="297">
        <f t="shared" si="198"/>
        <v>12355.000000000007</v>
      </c>
      <c r="CG203" s="311">
        <f t="shared" si="199"/>
        <v>1.2900915707912657</v>
      </c>
    </row>
    <row r="204" spans="5:85">
      <c r="E204" s="289">
        <f>計算票!G205</f>
        <v>47920</v>
      </c>
      <c r="G204" s="292">
        <v>198</v>
      </c>
      <c r="H204" s="289">
        <f t="shared" si="152"/>
        <v>46000</v>
      </c>
      <c r="I204" s="289">
        <f t="shared" si="160"/>
        <v>50600.000000000007</v>
      </c>
      <c r="J204" s="297">
        <v>37490</v>
      </c>
      <c r="K204" s="297">
        <f t="shared" si="161"/>
        <v>13110.000000000007</v>
      </c>
      <c r="L204" s="302">
        <f t="shared" si="162"/>
        <v>1.3496932515337425</v>
      </c>
      <c r="M204" s="306">
        <v>39890</v>
      </c>
      <c r="N204" s="297">
        <f t="shared" si="163"/>
        <v>10710.000000000007</v>
      </c>
      <c r="O204" s="311">
        <f t="shared" si="164"/>
        <v>1.2684883429430938</v>
      </c>
      <c r="Q204" s="292">
        <v>198</v>
      </c>
      <c r="R204" s="289">
        <f t="shared" si="153"/>
        <v>46000</v>
      </c>
      <c r="S204" s="289">
        <f t="shared" si="165"/>
        <v>50600.000000000007</v>
      </c>
      <c r="T204" s="297">
        <v>37510</v>
      </c>
      <c r="U204" s="297">
        <f t="shared" si="166"/>
        <v>13090.000000000007</v>
      </c>
      <c r="V204" s="302">
        <f t="shared" si="167"/>
        <v>1.3489736070381233</v>
      </c>
      <c r="W204" s="306">
        <v>39900</v>
      </c>
      <c r="X204" s="297">
        <f t="shared" si="168"/>
        <v>10700.000000000007</v>
      </c>
      <c r="Y204" s="311">
        <f t="shared" si="169"/>
        <v>1.2681704260651632</v>
      </c>
      <c r="AA204" s="292">
        <v>198</v>
      </c>
      <c r="AB204" s="289">
        <f t="shared" si="154"/>
        <v>46700</v>
      </c>
      <c r="AC204" s="289">
        <f t="shared" si="170"/>
        <v>51370.000000000007</v>
      </c>
      <c r="AD204" s="297">
        <v>39580</v>
      </c>
      <c r="AE204" s="297">
        <f t="shared" si="171"/>
        <v>11790.000000000007</v>
      </c>
      <c r="AF204" s="302">
        <f t="shared" si="172"/>
        <v>1.2978777160181911</v>
      </c>
      <c r="AG204" s="306">
        <v>41980</v>
      </c>
      <c r="AH204" s="297">
        <f t="shared" si="173"/>
        <v>9390.0000000000073</v>
      </c>
      <c r="AI204" s="311">
        <f t="shared" si="174"/>
        <v>1.2236779418770845</v>
      </c>
      <c r="AK204" s="292">
        <v>198</v>
      </c>
      <c r="AL204" s="289">
        <f t="shared" si="155"/>
        <v>47200</v>
      </c>
      <c r="AM204" s="289">
        <f t="shared" si="175"/>
        <v>51920.000000000007</v>
      </c>
      <c r="AN204" s="297">
        <v>39630</v>
      </c>
      <c r="AO204" s="297">
        <f t="shared" si="176"/>
        <v>12290.000000000007</v>
      </c>
      <c r="AP204" s="302">
        <f t="shared" si="177"/>
        <v>1.3101185970224578</v>
      </c>
      <c r="AQ204" s="306">
        <v>42030</v>
      </c>
      <c r="AR204" s="297">
        <f t="shared" si="178"/>
        <v>9890.0000000000073</v>
      </c>
      <c r="AS204" s="311">
        <f t="shared" si="179"/>
        <v>1.2353081132524388</v>
      </c>
      <c r="AU204" s="292">
        <v>198</v>
      </c>
      <c r="AV204" s="289">
        <f t="shared" si="156"/>
        <v>47700</v>
      </c>
      <c r="AW204" s="289">
        <f t="shared" si="180"/>
        <v>52470.000000000007</v>
      </c>
      <c r="AX204" s="297">
        <v>39650</v>
      </c>
      <c r="AY204" s="297">
        <f t="shared" si="181"/>
        <v>12820.000000000007</v>
      </c>
      <c r="AZ204" s="302">
        <f t="shared" si="182"/>
        <v>1.3233291298865071</v>
      </c>
      <c r="BA204" s="306">
        <v>42050</v>
      </c>
      <c r="BB204" s="297">
        <f t="shared" si="183"/>
        <v>10420.000000000007</v>
      </c>
      <c r="BC204" s="311">
        <f t="shared" si="184"/>
        <v>1.2478002378121287</v>
      </c>
      <c r="BE204" s="292">
        <v>198</v>
      </c>
      <c r="BF204" s="289">
        <f t="shared" si="157"/>
        <v>48200</v>
      </c>
      <c r="BG204" s="289">
        <f t="shared" si="185"/>
        <v>53020.000000000007</v>
      </c>
      <c r="BH204" s="297">
        <v>39790</v>
      </c>
      <c r="BI204" s="297">
        <f t="shared" si="186"/>
        <v>13230.000000000007</v>
      </c>
      <c r="BJ204" s="302">
        <f t="shared" si="187"/>
        <v>1.3324956019100278</v>
      </c>
      <c r="BK204" s="306">
        <v>42190</v>
      </c>
      <c r="BL204" s="297">
        <f t="shared" si="188"/>
        <v>10830.000000000007</v>
      </c>
      <c r="BM204" s="311">
        <f t="shared" si="189"/>
        <v>1.2566958995022519</v>
      </c>
      <c r="BO204" s="292">
        <v>198</v>
      </c>
      <c r="BP204" s="289">
        <f t="shared" si="158"/>
        <v>49200</v>
      </c>
      <c r="BQ204" s="289">
        <f t="shared" si="190"/>
        <v>54120.000000000007</v>
      </c>
      <c r="BR204" s="297">
        <v>40180</v>
      </c>
      <c r="BS204" s="297">
        <f t="shared" si="191"/>
        <v>13940.000000000007</v>
      </c>
      <c r="BT204" s="302">
        <f t="shared" si="192"/>
        <v>1.3469387755102042</v>
      </c>
      <c r="BU204" s="306">
        <v>42580</v>
      </c>
      <c r="BV204" s="297">
        <f t="shared" si="193"/>
        <v>11540.000000000007</v>
      </c>
      <c r="BW204" s="311">
        <f t="shared" si="194"/>
        <v>1.2710192578675437</v>
      </c>
      <c r="BY204" s="292">
        <v>198</v>
      </c>
      <c r="BZ204" s="289">
        <f t="shared" si="159"/>
        <v>50200</v>
      </c>
      <c r="CA204" s="289">
        <f t="shared" si="195"/>
        <v>55220.000000000007</v>
      </c>
      <c r="CB204" s="297">
        <v>40410</v>
      </c>
      <c r="CC204" s="297">
        <f t="shared" si="196"/>
        <v>14810.000000000007</v>
      </c>
      <c r="CD204" s="302">
        <f t="shared" si="197"/>
        <v>1.3664934422172732</v>
      </c>
      <c r="CE204" s="306">
        <v>42810</v>
      </c>
      <c r="CF204" s="297">
        <f t="shared" si="198"/>
        <v>12410.000000000007</v>
      </c>
      <c r="CG204" s="311">
        <f t="shared" si="199"/>
        <v>1.2898855407615044</v>
      </c>
    </row>
    <row r="205" spans="5:85">
      <c r="E205" s="289">
        <f>計算票!G206</f>
        <v>48190</v>
      </c>
      <c r="G205" s="292">
        <v>199</v>
      </c>
      <c r="H205" s="289">
        <f t="shared" si="152"/>
        <v>46250</v>
      </c>
      <c r="I205" s="289">
        <f t="shared" si="160"/>
        <v>50875.000000000007</v>
      </c>
      <c r="J205" s="297">
        <v>37690</v>
      </c>
      <c r="K205" s="297">
        <f t="shared" si="161"/>
        <v>13185.000000000007</v>
      </c>
      <c r="L205" s="302">
        <f t="shared" si="162"/>
        <v>1.3498275404616611</v>
      </c>
      <c r="M205" s="306">
        <v>40100</v>
      </c>
      <c r="N205" s="297">
        <f t="shared" si="163"/>
        <v>10775.000000000007</v>
      </c>
      <c r="O205" s="311">
        <f t="shared" si="164"/>
        <v>1.268703241895262</v>
      </c>
      <c r="Q205" s="292">
        <v>199</v>
      </c>
      <c r="R205" s="289">
        <f t="shared" si="153"/>
        <v>46250</v>
      </c>
      <c r="S205" s="289">
        <f t="shared" si="165"/>
        <v>50875.000000000007</v>
      </c>
      <c r="T205" s="297">
        <v>37700</v>
      </c>
      <c r="U205" s="297">
        <f t="shared" si="166"/>
        <v>13175.000000000007</v>
      </c>
      <c r="V205" s="302">
        <f t="shared" si="167"/>
        <v>1.3494694960212203</v>
      </c>
      <c r="W205" s="306">
        <v>40110</v>
      </c>
      <c r="X205" s="297">
        <f t="shared" si="168"/>
        <v>10765.000000000007</v>
      </c>
      <c r="Y205" s="311">
        <f t="shared" si="169"/>
        <v>1.2683869359262032</v>
      </c>
      <c r="AA205" s="292">
        <v>199</v>
      </c>
      <c r="AB205" s="289">
        <f t="shared" si="154"/>
        <v>46950</v>
      </c>
      <c r="AC205" s="289">
        <f t="shared" si="170"/>
        <v>51645.000000000007</v>
      </c>
      <c r="AD205" s="297">
        <v>39790</v>
      </c>
      <c r="AE205" s="297">
        <f t="shared" si="171"/>
        <v>11855.000000000007</v>
      </c>
      <c r="AF205" s="302">
        <f t="shared" si="172"/>
        <v>1.2979391806986682</v>
      </c>
      <c r="AG205" s="306">
        <v>42200</v>
      </c>
      <c r="AH205" s="297">
        <f t="shared" si="173"/>
        <v>9445.0000000000073</v>
      </c>
      <c r="AI205" s="311">
        <f t="shared" si="174"/>
        <v>1.2238151658767775</v>
      </c>
      <c r="AK205" s="292">
        <v>199</v>
      </c>
      <c r="AL205" s="289">
        <f t="shared" si="155"/>
        <v>47450</v>
      </c>
      <c r="AM205" s="289">
        <f t="shared" si="175"/>
        <v>52195.000000000007</v>
      </c>
      <c r="AN205" s="297">
        <v>39840</v>
      </c>
      <c r="AO205" s="297">
        <f t="shared" si="176"/>
        <v>12355.000000000007</v>
      </c>
      <c r="AP205" s="302">
        <f t="shared" si="177"/>
        <v>1.3101154618473898</v>
      </c>
      <c r="AQ205" s="306">
        <v>42250</v>
      </c>
      <c r="AR205" s="297">
        <f t="shared" si="178"/>
        <v>9945.0000000000073</v>
      </c>
      <c r="AS205" s="311">
        <f t="shared" si="179"/>
        <v>1.2353846153846155</v>
      </c>
      <c r="AU205" s="292">
        <v>199</v>
      </c>
      <c r="AV205" s="289">
        <f t="shared" si="156"/>
        <v>47950</v>
      </c>
      <c r="AW205" s="289">
        <f t="shared" si="180"/>
        <v>52745.000000000007</v>
      </c>
      <c r="AX205" s="297">
        <v>39860</v>
      </c>
      <c r="AY205" s="297">
        <f t="shared" si="181"/>
        <v>12885.000000000007</v>
      </c>
      <c r="AZ205" s="302">
        <f t="shared" si="182"/>
        <v>1.3232563973908682</v>
      </c>
      <c r="BA205" s="306">
        <v>42270</v>
      </c>
      <c r="BB205" s="297">
        <f t="shared" si="183"/>
        <v>10475.000000000007</v>
      </c>
      <c r="BC205" s="311">
        <f t="shared" si="184"/>
        <v>1.2478116867754911</v>
      </c>
      <c r="BE205" s="292">
        <v>199</v>
      </c>
      <c r="BF205" s="289">
        <f t="shared" si="157"/>
        <v>48450</v>
      </c>
      <c r="BG205" s="289">
        <f t="shared" si="185"/>
        <v>53295.000000000007</v>
      </c>
      <c r="BH205" s="297">
        <v>40000</v>
      </c>
      <c r="BI205" s="297">
        <f t="shared" si="186"/>
        <v>13295.000000000007</v>
      </c>
      <c r="BJ205" s="302">
        <f t="shared" si="187"/>
        <v>1.3323750000000001</v>
      </c>
      <c r="BK205" s="306">
        <v>42410</v>
      </c>
      <c r="BL205" s="297">
        <f t="shared" si="188"/>
        <v>10885.000000000007</v>
      </c>
      <c r="BM205" s="311">
        <f t="shared" si="189"/>
        <v>1.2566611648196182</v>
      </c>
      <c r="BO205" s="292">
        <v>199</v>
      </c>
      <c r="BP205" s="289">
        <f t="shared" si="158"/>
        <v>49450</v>
      </c>
      <c r="BQ205" s="289">
        <f t="shared" si="190"/>
        <v>54395.000000000007</v>
      </c>
      <c r="BR205" s="297">
        <v>40390</v>
      </c>
      <c r="BS205" s="297">
        <f t="shared" si="191"/>
        <v>14005.000000000007</v>
      </c>
      <c r="BT205" s="302">
        <f t="shared" si="192"/>
        <v>1.3467442436246597</v>
      </c>
      <c r="BU205" s="306">
        <v>42800</v>
      </c>
      <c r="BV205" s="297">
        <f t="shared" si="193"/>
        <v>11595.000000000007</v>
      </c>
      <c r="BW205" s="311">
        <f t="shared" si="194"/>
        <v>1.2709112149532713</v>
      </c>
      <c r="BY205" s="292">
        <v>199</v>
      </c>
      <c r="BZ205" s="289">
        <f t="shared" si="159"/>
        <v>50450</v>
      </c>
      <c r="CA205" s="289">
        <f t="shared" si="195"/>
        <v>55495.000000000007</v>
      </c>
      <c r="CB205" s="297">
        <v>40620</v>
      </c>
      <c r="CC205" s="297">
        <f t="shared" si="196"/>
        <v>14875.000000000007</v>
      </c>
      <c r="CD205" s="302">
        <f t="shared" si="197"/>
        <v>1.366198916789759</v>
      </c>
      <c r="CE205" s="306">
        <v>43030</v>
      </c>
      <c r="CF205" s="297">
        <f t="shared" si="198"/>
        <v>12465.000000000007</v>
      </c>
      <c r="CG205" s="311">
        <f t="shared" si="199"/>
        <v>1.2896816174761796</v>
      </c>
    </row>
    <row r="206" spans="5:85">
      <c r="E206" s="289">
        <f>計算票!G207</f>
        <v>48450</v>
      </c>
      <c r="G206" s="292">
        <v>200</v>
      </c>
      <c r="H206" s="289">
        <f t="shared" si="152"/>
        <v>46500</v>
      </c>
      <c r="I206" s="289">
        <f t="shared" si="160"/>
        <v>51150.000000000007</v>
      </c>
      <c r="J206" s="297">
        <v>37890</v>
      </c>
      <c r="K206" s="297">
        <f t="shared" si="161"/>
        <v>13260.000000000007</v>
      </c>
      <c r="L206" s="302">
        <f t="shared" si="162"/>
        <v>1.3499604117181316</v>
      </c>
      <c r="M206" s="306">
        <v>40310</v>
      </c>
      <c r="N206" s="297">
        <f t="shared" si="163"/>
        <v>10840.000000000007</v>
      </c>
      <c r="O206" s="311">
        <f t="shared" si="164"/>
        <v>1.2689159017613498</v>
      </c>
      <c r="Q206" s="292">
        <v>200</v>
      </c>
      <c r="R206" s="289">
        <f t="shared" si="153"/>
        <v>46500</v>
      </c>
      <c r="S206" s="289">
        <f t="shared" si="165"/>
        <v>51150.000000000007</v>
      </c>
      <c r="T206" s="297">
        <v>37900</v>
      </c>
      <c r="U206" s="297">
        <f t="shared" si="166"/>
        <v>13250.000000000007</v>
      </c>
      <c r="V206" s="302">
        <f t="shared" si="167"/>
        <v>1.3496042216358841</v>
      </c>
      <c r="W206" s="306">
        <v>40320</v>
      </c>
      <c r="X206" s="297">
        <f t="shared" si="168"/>
        <v>10830.000000000007</v>
      </c>
      <c r="Y206" s="311">
        <f t="shared" si="169"/>
        <v>1.2686011904761907</v>
      </c>
      <c r="AA206" s="292">
        <v>200</v>
      </c>
      <c r="AB206" s="289">
        <f t="shared" si="154"/>
        <v>47200</v>
      </c>
      <c r="AC206" s="289">
        <f t="shared" si="170"/>
        <v>51920.000000000007</v>
      </c>
      <c r="AD206" s="297">
        <v>40000</v>
      </c>
      <c r="AE206" s="297">
        <f t="shared" si="171"/>
        <v>11920.000000000007</v>
      </c>
      <c r="AF206" s="302">
        <f t="shared" si="172"/>
        <v>1.2980000000000003</v>
      </c>
      <c r="AG206" s="306">
        <v>42420</v>
      </c>
      <c r="AH206" s="297">
        <f t="shared" si="173"/>
        <v>9500.0000000000073</v>
      </c>
      <c r="AI206" s="311">
        <f t="shared" si="174"/>
        <v>1.2239509665252242</v>
      </c>
      <c r="AK206" s="292">
        <v>200</v>
      </c>
      <c r="AL206" s="289">
        <f t="shared" si="155"/>
        <v>47700</v>
      </c>
      <c r="AM206" s="289">
        <f t="shared" si="175"/>
        <v>52470.000000000007</v>
      </c>
      <c r="AN206" s="297">
        <v>40050</v>
      </c>
      <c r="AO206" s="297">
        <f t="shared" si="176"/>
        <v>12420.000000000007</v>
      </c>
      <c r="AP206" s="302">
        <f t="shared" si="177"/>
        <v>1.3101123595505619</v>
      </c>
      <c r="AQ206" s="306">
        <v>42470</v>
      </c>
      <c r="AR206" s="297">
        <f t="shared" si="178"/>
        <v>10000.000000000007</v>
      </c>
      <c r="AS206" s="311">
        <f t="shared" si="179"/>
        <v>1.2354603249352485</v>
      </c>
      <c r="AU206" s="292">
        <v>200</v>
      </c>
      <c r="AV206" s="289">
        <f t="shared" si="156"/>
        <v>48200</v>
      </c>
      <c r="AW206" s="289">
        <f t="shared" si="180"/>
        <v>53020.000000000007</v>
      </c>
      <c r="AX206" s="297">
        <v>40070</v>
      </c>
      <c r="AY206" s="297">
        <f t="shared" si="181"/>
        <v>12950.000000000007</v>
      </c>
      <c r="AZ206" s="302">
        <f t="shared" si="182"/>
        <v>1.3231844272523086</v>
      </c>
      <c r="BA206" s="306">
        <v>42490</v>
      </c>
      <c r="BB206" s="297">
        <f t="shared" si="183"/>
        <v>10530.000000000007</v>
      </c>
      <c r="BC206" s="311">
        <f t="shared" si="184"/>
        <v>1.2478230171805131</v>
      </c>
      <c r="BE206" s="292">
        <v>200</v>
      </c>
      <c r="BF206" s="289">
        <f t="shared" si="157"/>
        <v>48700</v>
      </c>
      <c r="BG206" s="289">
        <f t="shared" si="185"/>
        <v>53570.000000000007</v>
      </c>
      <c r="BH206" s="297">
        <v>40210</v>
      </c>
      <c r="BI206" s="297">
        <f t="shared" si="186"/>
        <v>13360.000000000007</v>
      </c>
      <c r="BJ206" s="302">
        <f t="shared" si="187"/>
        <v>1.3322556577965683</v>
      </c>
      <c r="BK206" s="306">
        <v>42630</v>
      </c>
      <c r="BL206" s="297">
        <f t="shared" si="188"/>
        <v>10940.000000000007</v>
      </c>
      <c r="BM206" s="311">
        <f t="shared" si="189"/>
        <v>1.2566267886464932</v>
      </c>
      <c r="BO206" s="292">
        <v>200</v>
      </c>
      <c r="BP206" s="289">
        <f t="shared" si="158"/>
        <v>49700</v>
      </c>
      <c r="BQ206" s="289">
        <f t="shared" si="190"/>
        <v>54670.000000000007</v>
      </c>
      <c r="BR206" s="297">
        <v>40600</v>
      </c>
      <c r="BS206" s="297">
        <f t="shared" si="191"/>
        <v>14070.000000000007</v>
      </c>
      <c r="BT206" s="302">
        <f t="shared" si="192"/>
        <v>1.3465517241379312</v>
      </c>
      <c r="BU206" s="306">
        <v>43020</v>
      </c>
      <c r="BV206" s="297">
        <f t="shared" si="193"/>
        <v>11650.000000000007</v>
      </c>
      <c r="BW206" s="311">
        <f t="shared" si="194"/>
        <v>1.270804277080428</v>
      </c>
      <c r="BY206" s="292">
        <v>200</v>
      </c>
      <c r="BZ206" s="289">
        <f t="shared" si="159"/>
        <v>50700</v>
      </c>
      <c r="CA206" s="289">
        <f t="shared" si="195"/>
        <v>55770.000000000007</v>
      </c>
      <c r="CB206" s="297">
        <v>40830</v>
      </c>
      <c r="CC206" s="297">
        <f t="shared" si="196"/>
        <v>14940.000000000007</v>
      </c>
      <c r="CD206" s="302">
        <f t="shared" si="197"/>
        <v>1.3659074210139606</v>
      </c>
      <c r="CE206" s="306">
        <v>43250</v>
      </c>
      <c r="CF206" s="297">
        <f t="shared" si="198"/>
        <v>12520.000000000007</v>
      </c>
      <c r="CG206" s="311">
        <f t="shared" si="199"/>
        <v>1.2894797687861272</v>
      </c>
    </row>
    <row r="207" spans="5:85">
      <c r="E207" s="289">
        <f>計算票!G208</f>
        <v>48710</v>
      </c>
      <c r="G207" s="292">
        <v>201</v>
      </c>
      <c r="H207" s="289">
        <f t="shared" si="152"/>
        <v>46750</v>
      </c>
      <c r="I207" s="289">
        <f t="shared" si="160"/>
        <v>51425.000000000007</v>
      </c>
      <c r="J207" s="297">
        <v>38090</v>
      </c>
      <c r="K207" s="297">
        <f t="shared" si="161"/>
        <v>13335.000000000007</v>
      </c>
      <c r="L207" s="302">
        <f t="shared" si="162"/>
        <v>1.35009188763455</v>
      </c>
      <c r="M207" s="306">
        <v>40520</v>
      </c>
      <c r="N207" s="297">
        <f t="shared" si="163"/>
        <v>10905.000000000007</v>
      </c>
      <c r="O207" s="311">
        <f t="shared" si="164"/>
        <v>1.2691263573543932</v>
      </c>
      <c r="Q207" s="292">
        <v>201</v>
      </c>
      <c r="R207" s="289">
        <f t="shared" si="153"/>
        <v>46750</v>
      </c>
      <c r="S207" s="289">
        <f t="shared" si="165"/>
        <v>51425.000000000007</v>
      </c>
      <c r="T207" s="297">
        <v>38100</v>
      </c>
      <c r="U207" s="297">
        <f t="shared" si="166"/>
        <v>13325.000000000007</v>
      </c>
      <c r="V207" s="302">
        <f t="shared" si="167"/>
        <v>1.3497375328083991</v>
      </c>
      <c r="W207" s="306">
        <v>40530</v>
      </c>
      <c r="X207" s="297">
        <f t="shared" si="168"/>
        <v>10895.000000000007</v>
      </c>
      <c r="Y207" s="311">
        <f t="shared" si="169"/>
        <v>1.2688132247717743</v>
      </c>
      <c r="AA207" s="292">
        <v>201</v>
      </c>
      <c r="AB207" s="289">
        <f t="shared" si="154"/>
        <v>47450</v>
      </c>
      <c r="AC207" s="289">
        <f t="shared" si="170"/>
        <v>52195.000000000007</v>
      </c>
      <c r="AD207" s="297">
        <v>40210</v>
      </c>
      <c r="AE207" s="297">
        <f t="shared" si="171"/>
        <v>11985.000000000007</v>
      </c>
      <c r="AF207" s="302">
        <f t="shared" si="172"/>
        <v>1.2980601840338226</v>
      </c>
      <c r="AG207" s="306">
        <v>42640</v>
      </c>
      <c r="AH207" s="297">
        <f t="shared" si="173"/>
        <v>9555.0000000000073</v>
      </c>
      <c r="AI207" s="311">
        <f t="shared" si="174"/>
        <v>1.2240853658536588</v>
      </c>
      <c r="AK207" s="292">
        <v>201</v>
      </c>
      <c r="AL207" s="289">
        <f t="shared" si="155"/>
        <v>47950</v>
      </c>
      <c r="AM207" s="289">
        <f t="shared" si="175"/>
        <v>52745.000000000007</v>
      </c>
      <c r="AN207" s="297">
        <v>40260</v>
      </c>
      <c r="AO207" s="297">
        <f t="shared" si="176"/>
        <v>12485.000000000007</v>
      </c>
      <c r="AP207" s="302">
        <f t="shared" si="177"/>
        <v>1.3101092896174866</v>
      </c>
      <c r="AQ207" s="306">
        <v>42690</v>
      </c>
      <c r="AR207" s="297">
        <f t="shared" si="178"/>
        <v>10055.000000000007</v>
      </c>
      <c r="AS207" s="311">
        <f t="shared" si="179"/>
        <v>1.2355352541578826</v>
      </c>
      <c r="AU207" s="292">
        <v>201</v>
      </c>
      <c r="AV207" s="289">
        <f t="shared" si="156"/>
        <v>48450</v>
      </c>
      <c r="AW207" s="289">
        <f t="shared" si="180"/>
        <v>53295.000000000007</v>
      </c>
      <c r="AX207" s="297">
        <v>40280</v>
      </c>
      <c r="AY207" s="297">
        <f t="shared" si="181"/>
        <v>13015.000000000007</v>
      </c>
      <c r="AZ207" s="302">
        <f t="shared" si="182"/>
        <v>1.3231132075471701</v>
      </c>
      <c r="BA207" s="306">
        <v>42710</v>
      </c>
      <c r="BB207" s="297">
        <f t="shared" si="183"/>
        <v>10585.000000000007</v>
      </c>
      <c r="BC207" s="311">
        <f t="shared" si="184"/>
        <v>1.2478342308592838</v>
      </c>
      <c r="BE207" s="292">
        <v>201</v>
      </c>
      <c r="BF207" s="289">
        <f t="shared" si="157"/>
        <v>48950</v>
      </c>
      <c r="BG207" s="289">
        <f t="shared" si="185"/>
        <v>53845.000000000007</v>
      </c>
      <c r="BH207" s="297">
        <v>40420</v>
      </c>
      <c r="BI207" s="297">
        <f t="shared" si="186"/>
        <v>13425.000000000007</v>
      </c>
      <c r="BJ207" s="302">
        <f t="shared" si="187"/>
        <v>1.3321375556655124</v>
      </c>
      <c r="BK207" s="306">
        <v>42850</v>
      </c>
      <c r="BL207" s="297">
        <f t="shared" si="188"/>
        <v>10995.000000000007</v>
      </c>
      <c r="BM207" s="311">
        <f t="shared" si="189"/>
        <v>1.2565927654609104</v>
      </c>
      <c r="BO207" s="292">
        <v>201</v>
      </c>
      <c r="BP207" s="289">
        <f t="shared" si="158"/>
        <v>49950</v>
      </c>
      <c r="BQ207" s="289">
        <f t="shared" si="190"/>
        <v>54945.000000000007</v>
      </c>
      <c r="BR207" s="297">
        <v>40810</v>
      </c>
      <c r="BS207" s="297">
        <f t="shared" si="191"/>
        <v>14135.000000000007</v>
      </c>
      <c r="BT207" s="302">
        <f t="shared" si="192"/>
        <v>1.3463611859838276</v>
      </c>
      <c r="BU207" s="306">
        <v>43240</v>
      </c>
      <c r="BV207" s="297">
        <f t="shared" si="193"/>
        <v>11705.000000000007</v>
      </c>
      <c r="BW207" s="311">
        <f t="shared" si="194"/>
        <v>1.2706984273820539</v>
      </c>
      <c r="BY207" s="292">
        <v>201</v>
      </c>
      <c r="BZ207" s="289">
        <f t="shared" si="159"/>
        <v>50950</v>
      </c>
      <c r="CA207" s="289">
        <f t="shared" si="195"/>
        <v>56045.000000000007</v>
      </c>
      <c r="CB207" s="297">
        <v>41040</v>
      </c>
      <c r="CC207" s="297">
        <f t="shared" si="196"/>
        <v>15005.000000000007</v>
      </c>
      <c r="CD207" s="302">
        <f t="shared" si="197"/>
        <v>1.3656189083820665</v>
      </c>
      <c r="CE207" s="306">
        <v>43470</v>
      </c>
      <c r="CF207" s="297">
        <f t="shared" si="198"/>
        <v>12575.000000000007</v>
      </c>
      <c r="CG207" s="311">
        <f t="shared" si="199"/>
        <v>1.2892799631930068</v>
      </c>
    </row>
    <row r="208" spans="5:85">
      <c r="E208" s="289">
        <f>計算票!G209</f>
        <v>48980</v>
      </c>
      <c r="G208" s="292">
        <v>202</v>
      </c>
      <c r="H208" s="289">
        <f t="shared" si="152"/>
        <v>47000</v>
      </c>
      <c r="I208" s="289">
        <f t="shared" si="160"/>
        <v>51700.000000000007</v>
      </c>
      <c r="J208" s="297">
        <v>38290</v>
      </c>
      <c r="K208" s="297">
        <f t="shared" si="161"/>
        <v>13410.000000000007</v>
      </c>
      <c r="L208" s="302">
        <f t="shared" si="162"/>
        <v>1.350221990075738</v>
      </c>
      <c r="M208" s="306">
        <v>40730</v>
      </c>
      <c r="N208" s="297">
        <f t="shared" si="163"/>
        <v>10970.000000000007</v>
      </c>
      <c r="O208" s="311">
        <f t="shared" si="164"/>
        <v>1.2693346427694576</v>
      </c>
      <c r="Q208" s="292">
        <v>202</v>
      </c>
      <c r="R208" s="289">
        <f t="shared" si="153"/>
        <v>47000</v>
      </c>
      <c r="S208" s="289">
        <f t="shared" si="165"/>
        <v>51700.000000000007</v>
      </c>
      <c r="T208" s="297">
        <v>38300</v>
      </c>
      <c r="U208" s="297">
        <f t="shared" si="166"/>
        <v>13400.000000000007</v>
      </c>
      <c r="V208" s="302">
        <f t="shared" si="167"/>
        <v>1.3498694516971281</v>
      </c>
      <c r="W208" s="306">
        <v>40740</v>
      </c>
      <c r="X208" s="297">
        <f t="shared" si="168"/>
        <v>10960.000000000007</v>
      </c>
      <c r="Y208" s="311">
        <f t="shared" si="169"/>
        <v>1.2690230731467846</v>
      </c>
      <c r="AA208" s="292">
        <v>202</v>
      </c>
      <c r="AB208" s="289">
        <f t="shared" si="154"/>
        <v>47700</v>
      </c>
      <c r="AC208" s="289">
        <f t="shared" si="170"/>
        <v>52470.000000000007</v>
      </c>
      <c r="AD208" s="297">
        <v>40420</v>
      </c>
      <c r="AE208" s="297">
        <f t="shared" si="171"/>
        <v>12050.000000000007</v>
      </c>
      <c r="AF208" s="302">
        <f t="shared" si="172"/>
        <v>1.2981197427016331</v>
      </c>
      <c r="AG208" s="306">
        <v>42860</v>
      </c>
      <c r="AH208" s="297">
        <f t="shared" si="173"/>
        <v>9610.0000000000073</v>
      </c>
      <c r="AI208" s="311">
        <f t="shared" si="174"/>
        <v>1.2242183854409707</v>
      </c>
      <c r="AK208" s="292">
        <v>202</v>
      </c>
      <c r="AL208" s="289">
        <f t="shared" si="155"/>
        <v>48200</v>
      </c>
      <c r="AM208" s="289">
        <f t="shared" si="175"/>
        <v>53020.000000000007</v>
      </c>
      <c r="AN208" s="297">
        <v>40460</v>
      </c>
      <c r="AO208" s="297">
        <f t="shared" si="176"/>
        <v>12560.000000000007</v>
      </c>
      <c r="AP208" s="302">
        <f t="shared" si="177"/>
        <v>1.3104300543746912</v>
      </c>
      <c r="AQ208" s="306">
        <v>42910</v>
      </c>
      <c r="AR208" s="297">
        <f t="shared" si="178"/>
        <v>10110.000000000007</v>
      </c>
      <c r="AS208" s="311">
        <f t="shared" si="179"/>
        <v>1.2356094150547661</v>
      </c>
      <c r="AU208" s="292">
        <v>202</v>
      </c>
      <c r="AV208" s="289">
        <f t="shared" si="156"/>
        <v>48700</v>
      </c>
      <c r="AW208" s="289">
        <f t="shared" si="180"/>
        <v>53570.000000000007</v>
      </c>
      <c r="AX208" s="297">
        <v>40490</v>
      </c>
      <c r="AY208" s="297">
        <f t="shared" si="181"/>
        <v>13080.000000000007</v>
      </c>
      <c r="AZ208" s="302">
        <f t="shared" si="182"/>
        <v>1.3230427265991604</v>
      </c>
      <c r="BA208" s="306">
        <v>42930</v>
      </c>
      <c r="BB208" s="297">
        <f t="shared" si="183"/>
        <v>10640.000000000007</v>
      </c>
      <c r="BC208" s="311">
        <f t="shared" si="184"/>
        <v>1.2478453296063361</v>
      </c>
      <c r="BE208" s="292">
        <v>202</v>
      </c>
      <c r="BF208" s="289">
        <f t="shared" si="157"/>
        <v>49200</v>
      </c>
      <c r="BG208" s="289">
        <f t="shared" si="185"/>
        <v>54120.000000000007</v>
      </c>
      <c r="BH208" s="297">
        <v>40630</v>
      </c>
      <c r="BI208" s="297">
        <f t="shared" si="186"/>
        <v>13490.000000000007</v>
      </c>
      <c r="BJ208" s="302">
        <f t="shared" si="187"/>
        <v>1.3320206743785381</v>
      </c>
      <c r="BK208" s="306">
        <v>43070</v>
      </c>
      <c r="BL208" s="297">
        <f t="shared" si="188"/>
        <v>11050.000000000007</v>
      </c>
      <c r="BM208" s="311">
        <f t="shared" si="189"/>
        <v>1.2565590898537267</v>
      </c>
      <c r="BO208" s="292">
        <v>202</v>
      </c>
      <c r="BP208" s="289">
        <f t="shared" si="158"/>
        <v>50200</v>
      </c>
      <c r="BQ208" s="289">
        <f t="shared" si="190"/>
        <v>55220.000000000007</v>
      </c>
      <c r="BR208" s="297">
        <v>41010</v>
      </c>
      <c r="BS208" s="297">
        <f t="shared" si="191"/>
        <v>14210.000000000007</v>
      </c>
      <c r="BT208" s="302">
        <f t="shared" si="192"/>
        <v>1.3465008534503782</v>
      </c>
      <c r="BU208" s="306">
        <v>43460</v>
      </c>
      <c r="BV208" s="297">
        <f t="shared" si="193"/>
        <v>11760.000000000007</v>
      </c>
      <c r="BW208" s="311">
        <f t="shared" si="194"/>
        <v>1.2705936493327199</v>
      </c>
      <c r="BY208" s="292">
        <v>202</v>
      </c>
      <c r="BZ208" s="289">
        <f t="shared" si="159"/>
        <v>51200</v>
      </c>
      <c r="CA208" s="289">
        <f t="shared" si="195"/>
        <v>56320.000000000007</v>
      </c>
      <c r="CB208" s="297">
        <v>41250</v>
      </c>
      <c r="CC208" s="297">
        <f t="shared" si="196"/>
        <v>15070.000000000007</v>
      </c>
      <c r="CD208" s="302">
        <f t="shared" si="197"/>
        <v>1.3653333333333335</v>
      </c>
      <c r="CE208" s="306">
        <v>43690</v>
      </c>
      <c r="CF208" s="297">
        <f t="shared" si="198"/>
        <v>12630.000000000007</v>
      </c>
      <c r="CG208" s="311">
        <f t="shared" si="199"/>
        <v>1.2890821698329138</v>
      </c>
    </row>
    <row r="209" spans="5:85">
      <c r="E209" s="289">
        <f>計算票!G210</f>
        <v>49240</v>
      </c>
      <c r="G209" s="292">
        <v>203</v>
      </c>
      <c r="H209" s="289">
        <f t="shared" si="152"/>
        <v>47250</v>
      </c>
      <c r="I209" s="289">
        <f t="shared" si="160"/>
        <v>51975.000000000007</v>
      </c>
      <c r="J209" s="297">
        <v>38480</v>
      </c>
      <c r="K209" s="297">
        <f t="shared" si="161"/>
        <v>13495.000000000007</v>
      </c>
      <c r="L209" s="302">
        <f t="shared" si="162"/>
        <v>1.3507016632016633</v>
      </c>
      <c r="M209" s="306">
        <v>40940</v>
      </c>
      <c r="N209" s="297">
        <f t="shared" si="163"/>
        <v>11035.000000000007</v>
      </c>
      <c r="O209" s="311">
        <f t="shared" si="164"/>
        <v>1.269540791402052</v>
      </c>
      <c r="Q209" s="292">
        <v>203</v>
      </c>
      <c r="R209" s="289">
        <f t="shared" si="153"/>
        <v>47250</v>
      </c>
      <c r="S209" s="289">
        <f t="shared" si="165"/>
        <v>51975.000000000007</v>
      </c>
      <c r="T209" s="297">
        <v>38500</v>
      </c>
      <c r="U209" s="297">
        <f t="shared" si="166"/>
        <v>13475.000000000007</v>
      </c>
      <c r="V209" s="302">
        <f t="shared" si="167"/>
        <v>1.35</v>
      </c>
      <c r="W209" s="306">
        <v>40950</v>
      </c>
      <c r="X209" s="297">
        <f t="shared" si="168"/>
        <v>11025.000000000007</v>
      </c>
      <c r="Y209" s="311">
        <f t="shared" si="169"/>
        <v>1.2692307692307694</v>
      </c>
      <c r="AA209" s="292">
        <v>203</v>
      </c>
      <c r="AB209" s="289">
        <f t="shared" si="154"/>
        <v>47950</v>
      </c>
      <c r="AC209" s="289">
        <f t="shared" si="170"/>
        <v>52745.000000000007</v>
      </c>
      <c r="AD209" s="297">
        <v>40630</v>
      </c>
      <c r="AE209" s="297">
        <f t="shared" si="171"/>
        <v>12115.000000000007</v>
      </c>
      <c r="AF209" s="302">
        <f t="shared" si="172"/>
        <v>1.2981786857002218</v>
      </c>
      <c r="AG209" s="306">
        <v>43080</v>
      </c>
      <c r="AH209" s="297">
        <f t="shared" si="173"/>
        <v>9665.0000000000073</v>
      </c>
      <c r="AI209" s="311">
        <f t="shared" si="174"/>
        <v>1.2243500464252555</v>
      </c>
      <c r="AK209" s="292">
        <v>203</v>
      </c>
      <c r="AL209" s="289">
        <f t="shared" si="155"/>
        <v>48450</v>
      </c>
      <c r="AM209" s="289">
        <f t="shared" si="175"/>
        <v>53295.000000000007</v>
      </c>
      <c r="AN209" s="297">
        <v>40670</v>
      </c>
      <c r="AO209" s="297">
        <f t="shared" si="176"/>
        <v>12625.000000000007</v>
      </c>
      <c r="AP209" s="302">
        <f t="shared" si="177"/>
        <v>1.3104253749692649</v>
      </c>
      <c r="AQ209" s="306">
        <v>43130</v>
      </c>
      <c r="AR209" s="297">
        <f t="shared" si="178"/>
        <v>10165.000000000007</v>
      </c>
      <c r="AS209" s="311">
        <f t="shared" si="179"/>
        <v>1.2356828193832601</v>
      </c>
      <c r="AU209" s="292">
        <v>203</v>
      </c>
      <c r="AV209" s="289">
        <f t="shared" si="156"/>
        <v>48950</v>
      </c>
      <c r="AW209" s="289">
        <f t="shared" si="180"/>
        <v>53845.000000000007</v>
      </c>
      <c r="AX209" s="297">
        <v>40700</v>
      </c>
      <c r="AY209" s="297">
        <f t="shared" si="181"/>
        <v>13145.000000000007</v>
      </c>
      <c r="AZ209" s="302">
        <f t="shared" si="182"/>
        <v>1.3229729729729731</v>
      </c>
      <c r="BA209" s="306">
        <v>43150</v>
      </c>
      <c r="BB209" s="297">
        <f t="shared" si="183"/>
        <v>10695.000000000007</v>
      </c>
      <c r="BC209" s="311">
        <f t="shared" si="184"/>
        <v>1.2478563151796063</v>
      </c>
      <c r="BE209" s="292">
        <v>203</v>
      </c>
      <c r="BF209" s="289">
        <f t="shared" si="157"/>
        <v>49450</v>
      </c>
      <c r="BG209" s="289">
        <f t="shared" si="185"/>
        <v>54395.000000000007</v>
      </c>
      <c r="BH209" s="297">
        <v>40840</v>
      </c>
      <c r="BI209" s="297">
        <f t="shared" si="186"/>
        <v>13555.000000000007</v>
      </c>
      <c r="BJ209" s="302">
        <f t="shared" si="187"/>
        <v>1.3319049951028405</v>
      </c>
      <c r="BK209" s="306">
        <v>43290</v>
      </c>
      <c r="BL209" s="297">
        <f t="shared" si="188"/>
        <v>11105.000000000007</v>
      </c>
      <c r="BM209" s="311">
        <f t="shared" si="189"/>
        <v>1.2565257565257566</v>
      </c>
      <c r="BO209" s="292">
        <v>203</v>
      </c>
      <c r="BP209" s="289">
        <f t="shared" si="158"/>
        <v>50450</v>
      </c>
      <c r="BQ209" s="289">
        <f t="shared" si="190"/>
        <v>55495.000000000007</v>
      </c>
      <c r="BR209" s="297">
        <v>41220</v>
      </c>
      <c r="BS209" s="297">
        <f t="shared" si="191"/>
        <v>14275.000000000007</v>
      </c>
      <c r="BT209" s="302">
        <f t="shared" si="192"/>
        <v>1.3463124696749154</v>
      </c>
      <c r="BU209" s="306">
        <v>43680</v>
      </c>
      <c r="BV209" s="297">
        <f t="shared" si="193"/>
        <v>11815.000000000007</v>
      </c>
      <c r="BW209" s="311">
        <f t="shared" si="194"/>
        <v>1.270489926739927</v>
      </c>
      <c r="BY209" s="292">
        <v>203</v>
      </c>
      <c r="BZ209" s="289">
        <f t="shared" si="159"/>
        <v>51450</v>
      </c>
      <c r="CA209" s="289">
        <f t="shared" si="195"/>
        <v>56595.000000000007</v>
      </c>
      <c r="CB209" s="297">
        <v>41450</v>
      </c>
      <c r="CC209" s="297">
        <f t="shared" si="196"/>
        <v>15145.000000000007</v>
      </c>
      <c r="CD209" s="302">
        <f t="shared" si="197"/>
        <v>1.3653799758745477</v>
      </c>
      <c r="CE209" s="306">
        <v>43910</v>
      </c>
      <c r="CF209" s="297">
        <f t="shared" si="198"/>
        <v>12685.000000000007</v>
      </c>
      <c r="CG209" s="311">
        <f t="shared" si="199"/>
        <v>1.2888863584604875</v>
      </c>
    </row>
    <row r="210" spans="5:85">
      <c r="E210" s="289">
        <f>計算票!G211</f>
        <v>49510</v>
      </c>
      <c r="G210" s="292">
        <v>204</v>
      </c>
      <c r="H210" s="289">
        <f t="shared" si="152"/>
        <v>47500</v>
      </c>
      <c r="I210" s="289">
        <f t="shared" si="160"/>
        <v>52250.000000000007</v>
      </c>
      <c r="J210" s="297">
        <v>38680</v>
      </c>
      <c r="K210" s="297">
        <f t="shared" si="161"/>
        <v>13570.000000000007</v>
      </c>
      <c r="L210" s="302">
        <f t="shared" si="162"/>
        <v>1.3508273009307137</v>
      </c>
      <c r="M210" s="306">
        <v>41150</v>
      </c>
      <c r="N210" s="297">
        <f t="shared" si="163"/>
        <v>11100.000000000007</v>
      </c>
      <c r="O210" s="311">
        <f t="shared" si="164"/>
        <v>1.2697448359659782</v>
      </c>
      <c r="Q210" s="292">
        <v>204</v>
      </c>
      <c r="R210" s="289">
        <f t="shared" si="153"/>
        <v>47500</v>
      </c>
      <c r="S210" s="289">
        <f t="shared" si="165"/>
        <v>52250.000000000007</v>
      </c>
      <c r="T210" s="297">
        <v>38690</v>
      </c>
      <c r="U210" s="297">
        <f t="shared" si="166"/>
        <v>13560.000000000007</v>
      </c>
      <c r="V210" s="302">
        <f t="shared" si="167"/>
        <v>1.3504781597311968</v>
      </c>
      <c r="W210" s="306">
        <v>41160</v>
      </c>
      <c r="X210" s="297">
        <f t="shared" si="168"/>
        <v>11090.000000000007</v>
      </c>
      <c r="Y210" s="311">
        <f t="shared" si="169"/>
        <v>1.2694363459669584</v>
      </c>
      <c r="AA210" s="292">
        <v>204</v>
      </c>
      <c r="AB210" s="289">
        <f t="shared" si="154"/>
        <v>48200</v>
      </c>
      <c r="AC210" s="289">
        <f t="shared" si="170"/>
        <v>53020.000000000007</v>
      </c>
      <c r="AD210" s="297">
        <v>40840</v>
      </c>
      <c r="AE210" s="297">
        <f t="shared" si="171"/>
        <v>12180.000000000007</v>
      </c>
      <c r="AF210" s="302">
        <f t="shared" si="172"/>
        <v>1.2982370225269346</v>
      </c>
      <c r="AG210" s="306">
        <v>43300</v>
      </c>
      <c r="AH210" s="297">
        <f t="shared" si="173"/>
        <v>9720.0000000000073</v>
      </c>
      <c r="AI210" s="311">
        <f t="shared" si="174"/>
        <v>1.2244803695150117</v>
      </c>
      <c r="AK210" s="292">
        <v>204</v>
      </c>
      <c r="AL210" s="289">
        <f t="shared" si="155"/>
        <v>48700</v>
      </c>
      <c r="AM210" s="289">
        <f t="shared" si="175"/>
        <v>53570.000000000007</v>
      </c>
      <c r="AN210" s="297">
        <v>40880</v>
      </c>
      <c r="AO210" s="297">
        <f t="shared" si="176"/>
        <v>12690.000000000007</v>
      </c>
      <c r="AP210" s="302">
        <f t="shared" si="177"/>
        <v>1.310420743639922</v>
      </c>
      <c r="AQ210" s="306">
        <v>43350</v>
      </c>
      <c r="AR210" s="297">
        <f t="shared" si="178"/>
        <v>10220.000000000007</v>
      </c>
      <c r="AS210" s="311">
        <f t="shared" si="179"/>
        <v>1.2357554786620533</v>
      </c>
      <c r="AU210" s="292">
        <v>204</v>
      </c>
      <c r="AV210" s="289">
        <f t="shared" si="156"/>
        <v>49200</v>
      </c>
      <c r="AW210" s="289">
        <f t="shared" si="180"/>
        <v>54120.000000000007</v>
      </c>
      <c r="AX210" s="297">
        <v>40900</v>
      </c>
      <c r="AY210" s="297">
        <f t="shared" si="181"/>
        <v>13220.000000000007</v>
      </c>
      <c r="AZ210" s="302">
        <f t="shared" si="182"/>
        <v>1.3232273838630808</v>
      </c>
      <c r="BA210" s="306">
        <v>43370</v>
      </c>
      <c r="BB210" s="297">
        <f t="shared" si="183"/>
        <v>10750.000000000007</v>
      </c>
      <c r="BC210" s="311">
        <f t="shared" si="184"/>
        <v>1.2478671893013606</v>
      </c>
      <c r="BE210" s="292">
        <v>204</v>
      </c>
      <c r="BF210" s="289">
        <f t="shared" si="157"/>
        <v>49700</v>
      </c>
      <c r="BG210" s="289">
        <f t="shared" si="185"/>
        <v>54670.000000000007</v>
      </c>
      <c r="BH210" s="297">
        <v>41050</v>
      </c>
      <c r="BI210" s="297">
        <f t="shared" si="186"/>
        <v>13620.000000000007</v>
      </c>
      <c r="BJ210" s="302">
        <f t="shared" si="187"/>
        <v>1.3317904993909868</v>
      </c>
      <c r="BK210" s="306">
        <v>43510</v>
      </c>
      <c r="BL210" s="297">
        <f t="shared" si="188"/>
        <v>11160.000000000007</v>
      </c>
      <c r="BM210" s="311">
        <f t="shared" si="189"/>
        <v>1.256492760284992</v>
      </c>
      <c r="BO210" s="292">
        <v>204</v>
      </c>
      <c r="BP210" s="289">
        <f t="shared" si="158"/>
        <v>50700</v>
      </c>
      <c r="BQ210" s="289">
        <f t="shared" si="190"/>
        <v>55770.000000000007</v>
      </c>
      <c r="BR210" s="297">
        <v>41430</v>
      </c>
      <c r="BS210" s="297">
        <f t="shared" si="191"/>
        <v>14340.000000000007</v>
      </c>
      <c r="BT210" s="302">
        <f t="shared" si="192"/>
        <v>1.3461259956553224</v>
      </c>
      <c r="BU210" s="306">
        <v>43900</v>
      </c>
      <c r="BV210" s="297">
        <f t="shared" si="193"/>
        <v>11870.000000000007</v>
      </c>
      <c r="BW210" s="311">
        <f t="shared" si="194"/>
        <v>1.2703872437357633</v>
      </c>
      <c r="BY210" s="292">
        <v>204</v>
      </c>
      <c r="BZ210" s="289">
        <f t="shared" si="159"/>
        <v>51700</v>
      </c>
      <c r="CA210" s="289">
        <f t="shared" si="195"/>
        <v>56870.000000000007</v>
      </c>
      <c r="CB210" s="297">
        <v>41660</v>
      </c>
      <c r="CC210" s="297">
        <f t="shared" si="196"/>
        <v>15210.000000000007</v>
      </c>
      <c r="CD210" s="302">
        <f t="shared" si="197"/>
        <v>1.3650984157465196</v>
      </c>
      <c r="CE210" s="306">
        <v>44130</v>
      </c>
      <c r="CF210" s="297">
        <f t="shared" si="198"/>
        <v>12740.000000000007</v>
      </c>
      <c r="CG210" s="311">
        <f t="shared" si="199"/>
        <v>1.2886924994334921</v>
      </c>
    </row>
    <row r="211" spans="5:85">
      <c r="E211" s="289">
        <f>計算票!G212</f>
        <v>49770</v>
      </c>
      <c r="G211" s="292">
        <v>205</v>
      </c>
      <c r="H211" s="289">
        <f t="shared" si="152"/>
        <v>47750</v>
      </c>
      <c r="I211" s="289">
        <f t="shared" si="160"/>
        <v>52525.000000000007</v>
      </c>
      <c r="J211" s="297">
        <v>38880</v>
      </c>
      <c r="K211" s="297">
        <f t="shared" si="161"/>
        <v>13645.000000000007</v>
      </c>
      <c r="L211" s="302">
        <f t="shared" si="162"/>
        <v>1.3509516460905351</v>
      </c>
      <c r="M211" s="306">
        <v>41360</v>
      </c>
      <c r="N211" s="297">
        <f t="shared" si="163"/>
        <v>11165.000000000007</v>
      </c>
      <c r="O211" s="311">
        <f t="shared" si="164"/>
        <v>1.2699468085106385</v>
      </c>
      <c r="Q211" s="292">
        <v>205</v>
      </c>
      <c r="R211" s="289">
        <f t="shared" si="153"/>
        <v>47750</v>
      </c>
      <c r="S211" s="289">
        <f t="shared" si="165"/>
        <v>52525.000000000007</v>
      </c>
      <c r="T211" s="297">
        <v>38890</v>
      </c>
      <c r="U211" s="297">
        <f t="shared" si="166"/>
        <v>13635.000000000007</v>
      </c>
      <c r="V211" s="302">
        <f t="shared" si="167"/>
        <v>1.350604268449473</v>
      </c>
      <c r="W211" s="306">
        <v>41370</v>
      </c>
      <c r="X211" s="297">
        <f t="shared" si="168"/>
        <v>11155.000000000007</v>
      </c>
      <c r="Y211" s="311">
        <f t="shared" si="169"/>
        <v>1.2696398356296834</v>
      </c>
      <c r="AA211" s="292">
        <v>205</v>
      </c>
      <c r="AB211" s="289">
        <f t="shared" si="154"/>
        <v>48450</v>
      </c>
      <c r="AC211" s="289">
        <f t="shared" si="170"/>
        <v>53295.000000000007</v>
      </c>
      <c r="AD211" s="297">
        <v>41050</v>
      </c>
      <c r="AE211" s="297">
        <f t="shared" si="171"/>
        <v>12245.000000000007</v>
      </c>
      <c r="AF211" s="302">
        <f t="shared" si="172"/>
        <v>1.2982947624847749</v>
      </c>
      <c r="AG211" s="306">
        <v>43520</v>
      </c>
      <c r="AH211" s="297">
        <f t="shared" si="173"/>
        <v>9775.0000000000073</v>
      </c>
      <c r="AI211" s="311">
        <f t="shared" si="174"/>
        <v>1.2246093750000002</v>
      </c>
      <c r="AK211" s="292">
        <v>205</v>
      </c>
      <c r="AL211" s="289">
        <f t="shared" si="155"/>
        <v>48950</v>
      </c>
      <c r="AM211" s="289">
        <f t="shared" si="175"/>
        <v>53845.000000000007</v>
      </c>
      <c r="AN211" s="297">
        <v>41090</v>
      </c>
      <c r="AO211" s="297">
        <f t="shared" si="176"/>
        <v>12755.000000000007</v>
      </c>
      <c r="AP211" s="302">
        <f t="shared" si="177"/>
        <v>1.31041615964955</v>
      </c>
      <c r="AQ211" s="306">
        <v>43570</v>
      </c>
      <c r="AR211" s="297">
        <f t="shared" si="178"/>
        <v>10275.000000000007</v>
      </c>
      <c r="AS211" s="311">
        <f t="shared" si="179"/>
        <v>1.2358274041771864</v>
      </c>
      <c r="AU211" s="292">
        <v>205</v>
      </c>
      <c r="AV211" s="289">
        <f t="shared" si="156"/>
        <v>49450</v>
      </c>
      <c r="AW211" s="289">
        <f t="shared" si="180"/>
        <v>54395.000000000007</v>
      </c>
      <c r="AX211" s="297">
        <v>41110</v>
      </c>
      <c r="AY211" s="297">
        <f t="shared" si="181"/>
        <v>13285.000000000007</v>
      </c>
      <c r="AZ211" s="302">
        <f t="shared" si="182"/>
        <v>1.3231573826319631</v>
      </c>
      <c r="BA211" s="306">
        <v>43590</v>
      </c>
      <c r="BB211" s="297">
        <f t="shared" si="183"/>
        <v>10805.000000000007</v>
      </c>
      <c r="BC211" s="311">
        <f t="shared" si="184"/>
        <v>1.2478779536590963</v>
      </c>
      <c r="BE211" s="292">
        <v>205</v>
      </c>
      <c r="BF211" s="289">
        <f t="shared" si="157"/>
        <v>49950</v>
      </c>
      <c r="BG211" s="289">
        <f t="shared" si="185"/>
        <v>54945.000000000007</v>
      </c>
      <c r="BH211" s="297">
        <v>41260</v>
      </c>
      <c r="BI211" s="297">
        <f t="shared" si="186"/>
        <v>13685.000000000007</v>
      </c>
      <c r="BJ211" s="302">
        <f t="shared" si="187"/>
        <v>1.3316771691711102</v>
      </c>
      <c r="BK211" s="306">
        <v>43730</v>
      </c>
      <c r="BL211" s="297">
        <f t="shared" si="188"/>
        <v>11215.000000000007</v>
      </c>
      <c r="BM211" s="311">
        <f t="shared" si="189"/>
        <v>1.2564600960439058</v>
      </c>
      <c r="BO211" s="292">
        <v>205</v>
      </c>
      <c r="BP211" s="289">
        <f t="shared" si="158"/>
        <v>50950</v>
      </c>
      <c r="BQ211" s="289">
        <f t="shared" si="190"/>
        <v>56045.000000000007</v>
      </c>
      <c r="BR211" s="297">
        <v>41640</v>
      </c>
      <c r="BS211" s="297">
        <f t="shared" si="191"/>
        <v>14405.000000000007</v>
      </c>
      <c r="BT211" s="302">
        <f t="shared" si="192"/>
        <v>1.3459414024975986</v>
      </c>
      <c r="BU211" s="306">
        <v>44120</v>
      </c>
      <c r="BV211" s="297">
        <f t="shared" si="193"/>
        <v>11925.000000000007</v>
      </c>
      <c r="BW211" s="311">
        <f t="shared" si="194"/>
        <v>1.2702855847688126</v>
      </c>
      <c r="BY211" s="292">
        <v>205</v>
      </c>
      <c r="BZ211" s="289">
        <f t="shared" si="159"/>
        <v>51950</v>
      </c>
      <c r="CA211" s="289">
        <f t="shared" si="195"/>
        <v>57145.000000000007</v>
      </c>
      <c r="CB211" s="297">
        <v>41870</v>
      </c>
      <c r="CC211" s="297">
        <f t="shared" si="196"/>
        <v>15275.000000000007</v>
      </c>
      <c r="CD211" s="302">
        <f t="shared" si="197"/>
        <v>1.3648196799617867</v>
      </c>
      <c r="CE211" s="306">
        <v>44350</v>
      </c>
      <c r="CF211" s="297">
        <f t="shared" si="198"/>
        <v>12795.000000000007</v>
      </c>
      <c r="CG211" s="311">
        <f t="shared" si="199"/>
        <v>1.2885005636978581</v>
      </c>
    </row>
    <row r="212" spans="5:85">
      <c r="E212" s="289">
        <f>計算票!G213</f>
        <v>50030</v>
      </c>
      <c r="G212" s="292">
        <v>206</v>
      </c>
      <c r="H212" s="289">
        <f t="shared" si="152"/>
        <v>48000</v>
      </c>
      <c r="I212" s="289">
        <f t="shared" si="160"/>
        <v>52800.000000000007</v>
      </c>
      <c r="J212" s="297">
        <v>39080</v>
      </c>
      <c r="K212" s="297">
        <f t="shared" si="161"/>
        <v>13720.000000000007</v>
      </c>
      <c r="L212" s="302">
        <f t="shared" si="162"/>
        <v>1.3510747185261005</v>
      </c>
      <c r="M212" s="306">
        <v>41560</v>
      </c>
      <c r="N212" s="297">
        <f t="shared" si="163"/>
        <v>11240.000000000007</v>
      </c>
      <c r="O212" s="311">
        <f t="shared" si="164"/>
        <v>1.2704523580365739</v>
      </c>
      <c r="Q212" s="292">
        <v>206</v>
      </c>
      <c r="R212" s="289">
        <f t="shared" si="153"/>
        <v>48000</v>
      </c>
      <c r="S212" s="289">
        <f t="shared" si="165"/>
        <v>52800.000000000007</v>
      </c>
      <c r="T212" s="297">
        <v>39090</v>
      </c>
      <c r="U212" s="297">
        <f t="shared" si="166"/>
        <v>13710.000000000007</v>
      </c>
      <c r="V212" s="302">
        <f t="shared" si="167"/>
        <v>1.3507290867229473</v>
      </c>
      <c r="W212" s="306">
        <v>41580</v>
      </c>
      <c r="X212" s="297">
        <f t="shared" si="168"/>
        <v>11220.000000000007</v>
      </c>
      <c r="Y212" s="311">
        <f t="shared" si="169"/>
        <v>1.26984126984127</v>
      </c>
      <c r="AA212" s="292">
        <v>206</v>
      </c>
      <c r="AB212" s="289">
        <f t="shared" si="154"/>
        <v>48700</v>
      </c>
      <c r="AC212" s="289">
        <f t="shared" si="170"/>
        <v>53570.000000000007</v>
      </c>
      <c r="AD212" s="297">
        <v>41260</v>
      </c>
      <c r="AE212" s="297">
        <f t="shared" si="171"/>
        <v>12310.000000000007</v>
      </c>
      <c r="AF212" s="302">
        <f t="shared" si="172"/>
        <v>1.2983519146873488</v>
      </c>
      <c r="AG212" s="306">
        <v>43740</v>
      </c>
      <c r="AH212" s="297">
        <f t="shared" si="173"/>
        <v>9830.0000000000073</v>
      </c>
      <c r="AI212" s="311">
        <f t="shared" si="174"/>
        <v>1.2247370827617743</v>
      </c>
      <c r="AK212" s="292">
        <v>206</v>
      </c>
      <c r="AL212" s="289">
        <f t="shared" si="155"/>
        <v>49200</v>
      </c>
      <c r="AM212" s="289">
        <f t="shared" si="175"/>
        <v>54120.000000000007</v>
      </c>
      <c r="AN212" s="297">
        <v>41300</v>
      </c>
      <c r="AO212" s="297">
        <f t="shared" si="176"/>
        <v>12820.000000000007</v>
      </c>
      <c r="AP212" s="302">
        <f t="shared" si="177"/>
        <v>1.3104116222760291</v>
      </c>
      <c r="AQ212" s="306">
        <v>43790</v>
      </c>
      <c r="AR212" s="297">
        <f t="shared" si="178"/>
        <v>10330.000000000007</v>
      </c>
      <c r="AS212" s="311">
        <f t="shared" si="179"/>
        <v>1.235898606987897</v>
      </c>
      <c r="AU212" s="292">
        <v>206</v>
      </c>
      <c r="AV212" s="289">
        <f t="shared" si="156"/>
        <v>49700</v>
      </c>
      <c r="AW212" s="289">
        <f t="shared" si="180"/>
        <v>54670.000000000007</v>
      </c>
      <c r="AX212" s="297">
        <v>41320</v>
      </c>
      <c r="AY212" s="297">
        <f t="shared" si="181"/>
        <v>13350.000000000007</v>
      </c>
      <c r="AZ212" s="302">
        <f t="shared" si="182"/>
        <v>1.3230880929332045</v>
      </c>
      <c r="BA212" s="306">
        <v>43810</v>
      </c>
      <c r="BB212" s="297">
        <f t="shared" si="183"/>
        <v>10860.000000000007</v>
      </c>
      <c r="BC212" s="311">
        <f t="shared" si="184"/>
        <v>1.2478886099064141</v>
      </c>
      <c r="BE212" s="292">
        <v>206</v>
      </c>
      <c r="BF212" s="289">
        <f t="shared" si="157"/>
        <v>50200</v>
      </c>
      <c r="BG212" s="289">
        <f t="shared" si="185"/>
        <v>55220.000000000007</v>
      </c>
      <c r="BH212" s="297">
        <v>41470</v>
      </c>
      <c r="BI212" s="297">
        <f t="shared" si="186"/>
        <v>13750.000000000007</v>
      </c>
      <c r="BJ212" s="302">
        <f t="shared" si="187"/>
        <v>1.3315649867374006</v>
      </c>
      <c r="BK212" s="306">
        <v>43950</v>
      </c>
      <c r="BL212" s="297">
        <f t="shared" si="188"/>
        <v>11270.000000000007</v>
      </c>
      <c r="BM212" s="311">
        <f t="shared" si="189"/>
        <v>1.2564277588168375</v>
      </c>
      <c r="BO212" s="292">
        <v>206</v>
      </c>
      <c r="BP212" s="289">
        <f t="shared" si="158"/>
        <v>51200</v>
      </c>
      <c r="BQ212" s="289">
        <f t="shared" si="190"/>
        <v>56320.000000000007</v>
      </c>
      <c r="BR212" s="297">
        <v>41850</v>
      </c>
      <c r="BS212" s="297">
        <f t="shared" si="191"/>
        <v>14470.000000000007</v>
      </c>
      <c r="BT212" s="302">
        <f t="shared" si="192"/>
        <v>1.3457586618876942</v>
      </c>
      <c r="BU212" s="306">
        <v>44340</v>
      </c>
      <c r="BV212" s="297">
        <f t="shared" si="193"/>
        <v>11980.000000000007</v>
      </c>
      <c r="BW212" s="311">
        <f t="shared" si="194"/>
        <v>1.2701849345963014</v>
      </c>
      <c r="BY212" s="292">
        <v>206</v>
      </c>
      <c r="BZ212" s="289">
        <f t="shared" si="159"/>
        <v>52200</v>
      </c>
      <c r="CA212" s="289">
        <f t="shared" si="195"/>
        <v>57420.000000000007</v>
      </c>
      <c r="CB212" s="297">
        <v>42080</v>
      </c>
      <c r="CC212" s="297">
        <f t="shared" si="196"/>
        <v>15340.000000000007</v>
      </c>
      <c r="CD212" s="302">
        <f t="shared" si="197"/>
        <v>1.3645437262357416</v>
      </c>
      <c r="CE212" s="306">
        <v>44570</v>
      </c>
      <c r="CF212" s="297">
        <f t="shared" si="198"/>
        <v>12850.000000000007</v>
      </c>
      <c r="CG212" s="311">
        <f t="shared" si="199"/>
        <v>1.2883105227731659</v>
      </c>
    </row>
    <row r="213" spans="5:85">
      <c r="E213" s="289">
        <f>計算票!G214</f>
        <v>50300</v>
      </c>
      <c r="G213" s="292">
        <v>207</v>
      </c>
      <c r="H213" s="289">
        <f t="shared" si="152"/>
        <v>48250</v>
      </c>
      <c r="I213" s="289">
        <f t="shared" si="160"/>
        <v>53075.000000000007</v>
      </c>
      <c r="J213" s="297">
        <v>39280</v>
      </c>
      <c r="K213" s="297">
        <f t="shared" si="161"/>
        <v>13795.000000000007</v>
      </c>
      <c r="L213" s="302">
        <f t="shared" si="162"/>
        <v>1.351196537678208</v>
      </c>
      <c r="M213" s="306">
        <v>41770</v>
      </c>
      <c r="N213" s="297">
        <f t="shared" si="163"/>
        <v>11305.000000000007</v>
      </c>
      <c r="O213" s="311">
        <f t="shared" si="164"/>
        <v>1.2706487909983244</v>
      </c>
      <c r="Q213" s="292">
        <v>207</v>
      </c>
      <c r="R213" s="289">
        <f t="shared" si="153"/>
        <v>48250</v>
      </c>
      <c r="S213" s="289">
        <f t="shared" si="165"/>
        <v>53075.000000000007</v>
      </c>
      <c r="T213" s="297">
        <v>39290</v>
      </c>
      <c r="U213" s="297">
        <f t="shared" si="166"/>
        <v>13785.000000000007</v>
      </c>
      <c r="V213" s="302">
        <f t="shared" si="167"/>
        <v>1.3508526342580811</v>
      </c>
      <c r="W213" s="306">
        <v>41780</v>
      </c>
      <c r="X213" s="297">
        <f t="shared" si="168"/>
        <v>11295.000000000007</v>
      </c>
      <c r="Y213" s="311">
        <f t="shared" si="169"/>
        <v>1.2703446625179513</v>
      </c>
      <c r="AA213" s="292">
        <v>207</v>
      </c>
      <c r="AB213" s="289">
        <f t="shared" si="154"/>
        <v>48950</v>
      </c>
      <c r="AC213" s="289">
        <f t="shared" si="170"/>
        <v>53845.000000000007</v>
      </c>
      <c r="AD213" s="297">
        <v>41470</v>
      </c>
      <c r="AE213" s="297">
        <f t="shared" si="171"/>
        <v>12375.000000000007</v>
      </c>
      <c r="AF213" s="302">
        <f t="shared" si="172"/>
        <v>1.2984084880636606</v>
      </c>
      <c r="AG213" s="306">
        <v>43960</v>
      </c>
      <c r="AH213" s="297">
        <f t="shared" si="173"/>
        <v>9885.0000000000073</v>
      </c>
      <c r="AI213" s="311">
        <f t="shared" si="174"/>
        <v>1.2248635122838947</v>
      </c>
      <c r="AK213" s="292">
        <v>207</v>
      </c>
      <c r="AL213" s="289">
        <f t="shared" si="155"/>
        <v>49450</v>
      </c>
      <c r="AM213" s="289">
        <f t="shared" si="175"/>
        <v>54395.000000000007</v>
      </c>
      <c r="AN213" s="297">
        <v>41510</v>
      </c>
      <c r="AO213" s="297">
        <f t="shared" si="176"/>
        <v>12885.000000000007</v>
      </c>
      <c r="AP213" s="302">
        <f t="shared" si="177"/>
        <v>1.3104071308118528</v>
      </c>
      <c r="AQ213" s="306">
        <v>44010</v>
      </c>
      <c r="AR213" s="297">
        <f t="shared" si="178"/>
        <v>10385.000000000007</v>
      </c>
      <c r="AS213" s="311">
        <f t="shared" si="179"/>
        <v>1.2359690979322884</v>
      </c>
      <c r="AU213" s="292">
        <v>207</v>
      </c>
      <c r="AV213" s="289">
        <f t="shared" si="156"/>
        <v>49950</v>
      </c>
      <c r="AW213" s="289">
        <f t="shared" si="180"/>
        <v>54945.000000000007</v>
      </c>
      <c r="AX213" s="297">
        <v>41530</v>
      </c>
      <c r="AY213" s="297">
        <f t="shared" si="181"/>
        <v>13415.000000000007</v>
      </c>
      <c r="AZ213" s="302">
        <f t="shared" si="182"/>
        <v>1.3230195039730317</v>
      </c>
      <c r="BA213" s="306">
        <v>44030</v>
      </c>
      <c r="BB213" s="297">
        <f t="shared" si="183"/>
        <v>10915.000000000007</v>
      </c>
      <c r="BC213" s="311">
        <f t="shared" si="184"/>
        <v>1.2478991596638658</v>
      </c>
      <c r="BE213" s="292">
        <v>207</v>
      </c>
      <c r="BF213" s="289">
        <f t="shared" si="157"/>
        <v>50450</v>
      </c>
      <c r="BG213" s="289">
        <f t="shared" si="185"/>
        <v>55495.000000000007</v>
      </c>
      <c r="BH213" s="297">
        <v>41670</v>
      </c>
      <c r="BI213" s="297">
        <f t="shared" si="186"/>
        <v>13825.000000000007</v>
      </c>
      <c r="BJ213" s="302">
        <f t="shared" si="187"/>
        <v>1.3317734581233502</v>
      </c>
      <c r="BK213" s="306">
        <v>44170</v>
      </c>
      <c r="BL213" s="297">
        <f t="shared" si="188"/>
        <v>11325.000000000007</v>
      </c>
      <c r="BM213" s="311">
        <f t="shared" si="189"/>
        <v>1.2563957437174555</v>
      </c>
      <c r="BO213" s="292">
        <v>207</v>
      </c>
      <c r="BP213" s="289">
        <f t="shared" si="158"/>
        <v>51450</v>
      </c>
      <c r="BQ213" s="289">
        <f t="shared" si="190"/>
        <v>56595.000000000007</v>
      </c>
      <c r="BR213" s="297">
        <v>42060</v>
      </c>
      <c r="BS213" s="297">
        <f t="shared" si="191"/>
        <v>14535.000000000007</v>
      </c>
      <c r="BT213" s="302">
        <f t="shared" si="192"/>
        <v>1.3455777460770331</v>
      </c>
      <c r="BU213" s="306">
        <v>44560</v>
      </c>
      <c r="BV213" s="297">
        <f t="shared" si="193"/>
        <v>12035.000000000007</v>
      </c>
      <c r="BW213" s="311">
        <f t="shared" si="194"/>
        <v>1.2700852782764813</v>
      </c>
      <c r="BY213" s="292">
        <v>207</v>
      </c>
      <c r="BZ213" s="289">
        <f t="shared" si="159"/>
        <v>52450</v>
      </c>
      <c r="CA213" s="289">
        <f t="shared" si="195"/>
        <v>57695.000000000007</v>
      </c>
      <c r="CB213" s="297">
        <v>42290</v>
      </c>
      <c r="CC213" s="297">
        <f t="shared" si="196"/>
        <v>15405.000000000007</v>
      </c>
      <c r="CD213" s="302">
        <f t="shared" si="197"/>
        <v>1.3642705131236701</v>
      </c>
      <c r="CE213" s="306">
        <v>44790</v>
      </c>
      <c r="CF213" s="297">
        <f t="shared" si="198"/>
        <v>12905.000000000007</v>
      </c>
      <c r="CG213" s="311">
        <f t="shared" si="199"/>
        <v>1.2881223487385578</v>
      </c>
    </row>
    <row r="214" spans="5:85">
      <c r="E214" s="289">
        <f>計算票!G215</f>
        <v>50560</v>
      </c>
      <c r="G214" s="292">
        <v>208</v>
      </c>
      <c r="H214" s="289">
        <f t="shared" si="152"/>
        <v>48500</v>
      </c>
      <c r="I214" s="289">
        <f t="shared" si="160"/>
        <v>53350.000000000007</v>
      </c>
      <c r="J214" s="297">
        <v>39470</v>
      </c>
      <c r="K214" s="297">
        <f t="shared" si="161"/>
        <v>13880.000000000007</v>
      </c>
      <c r="L214" s="302">
        <f t="shared" si="162"/>
        <v>1.3516594882189006</v>
      </c>
      <c r="M214" s="306">
        <v>41980</v>
      </c>
      <c r="N214" s="297">
        <f t="shared" si="163"/>
        <v>11370.000000000007</v>
      </c>
      <c r="O214" s="311">
        <f t="shared" si="164"/>
        <v>1.2708432586946166</v>
      </c>
      <c r="Q214" s="292">
        <v>208</v>
      </c>
      <c r="R214" s="289">
        <f t="shared" si="153"/>
        <v>48500</v>
      </c>
      <c r="S214" s="289">
        <f t="shared" si="165"/>
        <v>53350.000000000007</v>
      </c>
      <c r="T214" s="297">
        <v>39490</v>
      </c>
      <c r="U214" s="297">
        <f t="shared" si="166"/>
        <v>13860.000000000007</v>
      </c>
      <c r="V214" s="302">
        <f t="shared" si="167"/>
        <v>1.3509749303621172</v>
      </c>
      <c r="W214" s="306">
        <v>41990</v>
      </c>
      <c r="X214" s="297">
        <f t="shared" si="168"/>
        <v>11360.000000000007</v>
      </c>
      <c r="Y214" s="311">
        <f t="shared" si="169"/>
        <v>1.2705406049059302</v>
      </c>
      <c r="AA214" s="292">
        <v>208</v>
      </c>
      <c r="AB214" s="289">
        <f t="shared" si="154"/>
        <v>49200</v>
      </c>
      <c r="AC214" s="289">
        <f t="shared" si="170"/>
        <v>54120.000000000007</v>
      </c>
      <c r="AD214" s="297">
        <v>41670</v>
      </c>
      <c r="AE214" s="297">
        <f t="shared" si="171"/>
        <v>12450.000000000007</v>
      </c>
      <c r="AF214" s="302">
        <f t="shared" si="172"/>
        <v>1.2987760979121672</v>
      </c>
      <c r="AG214" s="306">
        <v>44180</v>
      </c>
      <c r="AH214" s="297">
        <f t="shared" si="173"/>
        <v>9940.0000000000073</v>
      </c>
      <c r="AI214" s="311">
        <f t="shared" si="174"/>
        <v>1.2249886826618381</v>
      </c>
      <c r="AK214" s="292">
        <v>208</v>
      </c>
      <c r="AL214" s="289">
        <f t="shared" si="155"/>
        <v>49700</v>
      </c>
      <c r="AM214" s="289">
        <f t="shared" si="175"/>
        <v>54670.000000000007</v>
      </c>
      <c r="AN214" s="297">
        <v>41720</v>
      </c>
      <c r="AO214" s="297">
        <f t="shared" si="176"/>
        <v>12950.000000000007</v>
      </c>
      <c r="AP214" s="302">
        <f t="shared" si="177"/>
        <v>1.3104026845637586</v>
      </c>
      <c r="AQ214" s="306">
        <v>44230</v>
      </c>
      <c r="AR214" s="297">
        <f t="shared" si="178"/>
        <v>10440.000000000007</v>
      </c>
      <c r="AS214" s="311">
        <f t="shared" si="179"/>
        <v>1.2360388876328285</v>
      </c>
      <c r="AU214" s="292">
        <v>208</v>
      </c>
      <c r="AV214" s="289">
        <f t="shared" si="156"/>
        <v>50200</v>
      </c>
      <c r="AW214" s="289">
        <f t="shared" si="180"/>
        <v>55220.000000000007</v>
      </c>
      <c r="AX214" s="297">
        <v>41740</v>
      </c>
      <c r="AY214" s="297">
        <f t="shared" si="181"/>
        <v>13480.000000000007</v>
      </c>
      <c r="AZ214" s="302">
        <f t="shared" si="182"/>
        <v>1.3229516051748924</v>
      </c>
      <c r="BA214" s="306">
        <v>44250</v>
      </c>
      <c r="BB214" s="297">
        <f t="shared" si="183"/>
        <v>10970.000000000007</v>
      </c>
      <c r="BC214" s="311">
        <f t="shared" si="184"/>
        <v>1.2479096045197742</v>
      </c>
      <c r="BE214" s="292">
        <v>208</v>
      </c>
      <c r="BF214" s="289">
        <f t="shared" si="157"/>
        <v>50700</v>
      </c>
      <c r="BG214" s="289">
        <f t="shared" si="185"/>
        <v>55770.000000000007</v>
      </c>
      <c r="BH214" s="297">
        <v>41880</v>
      </c>
      <c r="BI214" s="297">
        <f t="shared" si="186"/>
        <v>13890.000000000007</v>
      </c>
      <c r="BJ214" s="302">
        <f t="shared" si="187"/>
        <v>1.3316618911174787</v>
      </c>
      <c r="BK214" s="306">
        <v>44390</v>
      </c>
      <c r="BL214" s="297">
        <f t="shared" si="188"/>
        <v>11380.000000000007</v>
      </c>
      <c r="BM214" s="311">
        <f t="shared" si="189"/>
        <v>1.2563640459562966</v>
      </c>
      <c r="BO214" s="292">
        <v>208</v>
      </c>
      <c r="BP214" s="289">
        <f t="shared" si="158"/>
        <v>51700</v>
      </c>
      <c r="BQ214" s="289">
        <f t="shared" si="190"/>
        <v>56870.000000000007</v>
      </c>
      <c r="BR214" s="297">
        <v>42270</v>
      </c>
      <c r="BS214" s="297">
        <f t="shared" si="191"/>
        <v>14600.000000000007</v>
      </c>
      <c r="BT214" s="302">
        <f t="shared" si="192"/>
        <v>1.3453986278684649</v>
      </c>
      <c r="BU214" s="306">
        <v>44780</v>
      </c>
      <c r="BV214" s="297">
        <f t="shared" si="193"/>
        <v>12090.000000000007</v>
      </c>
      <c r="BW214" s="311">
        <f t="shared" si="194"/>
        <v>1.2699866011612329</v>
      </c>
      <c r="BY214" s="292">
        <v>208</v>
      </c>
      <c r="BZ214" s="289">
        <f t="shared" si="159"/>
        <v>52700</v>
      </c>
      <c r="CA214" s="289">
        <f t="shared" si="195"/>
        <v>57970.000000000007</v>
      </c>
      <c r="CB214" s="297">
        <v>42500</v>
      </c>
      <c r="CC214" s="297">
        <f t="shared" si="196"/>
        <v>15470.000000000007</v>
      </c>
      <c r="CD214" s="302">
        <f t="shared" si="197"/>
        <v>1.3640000000000001</v>
      </c>
      <c r="CE214" s="306">
        <v>45010</v>
      </c>
      <c r="CF214" s="297">
        <f t="shared" si="198"/>
        <v>12960.000000000007</v>
      </c>
      <c r="CG214" s="311">
        <f t="shared" si="199"/>
        <v>1.2879360142190626</v>
      </c>
    </row>
    <row r="215" spans="5:85">
      <c r="E215" s="289">
        <f>計算票!G216</f>
        <v>50830</v>
      </c>
      <c r="G215" s="292">
        <v>209</v>
      </c>
      <c r="H215" s="289">
        <f t="shared" si="152"/>
        <v>48750</v>
      </c>
      <c r="I215" s="289">
        <f t="shared" si="160"/>
        <v>53625.000000000007</v>
      </c>
      <c r="J215" s="297">
        <v>39670</v>
      </c>
      <c r="K215" s="297">
        <f t="shared" si="161"/>
        <v>13955.000000000007</v>
      </c>
      <c r="L215" s="302">
        <f t="shared" si="162"/>
        <v>1.3517771615830605</v>
      </c>
      <c r="M215" s="306">
        <v>42190</v>
      </c>
      <c r="N215" s="297">
        <f t="shared" si="163"/>
        <v>11435.000000000007</v>
      </c>
      <c r="O215" s="311">
        <f t="shared" si="164"/>
        <v>1.271035790471676</v>
      </c>
      <c r="Q215" s="292">
        <v>209</v>
      </c>
      <c r="R215" s="289">
        <f t="shared" si="153"/>
        <v>48750</v>
      </c>
      <c r="S215" s="289">
        <f t="shared" si="165"/>
        <v>53625.000000000007</v>
      </c>
      <c r="T215" s="297">
        <v>39680</v>
      </c>
      <c r="U215" s="297">
        <f t="shared" si="166"/>
        <v>13945.000000000007</v>
      </c>
      <c r="V215" s="302">
        <f t="shared" si="167"/>
        <v>1.351436491935484</v>
      </c>
      <c r="W215" s="306">
        <v>42200</v>
      </c>
      <c r="X215" s="297">
        <f t="shared" si="168"/>
        <v>11425.000000000007</v>
      </c>
      <c r="Y215" s="311">
        <f t="shared" si="169"/>
        <v>1.2707345971563984</v>
      </c>
      <c r="AA215" s="292">
        <v>209</v>
      </c>
      <c r="AB215" s="289">
        <f t="shared" si="154"/>
        <v>49450</v>
      </c>
      <c r="AC215" s="289">
        <f t="shared" si="170"/>
        <v>54395.000000000007</v>
      </c>
      <c r="AD215" s="297">
        <v>41880</v>
      </c>
      <c r="AE215" s="297">
        <f t="shared" si="171"/>
        <v>12515.000000000007</v>
      </c>
      <c r="AF215" s="302">
        <f t="shared" si="172"/>
        <v>1.2988299904489018</v>
      </c>
      <c r="AG215" s="306">
        <v>44400</v>
      </c>
      <c r="AH215" s="297">
        <f t="shared" si="173"/>
        <v>9995.0000000000073</v>
      </c>
      <c r="AI215" s="311">
        <f t="shared" si="174"/>
        <v>1.2251126126126128</v>
      </c>
      <c r="AK215" s="292">
        <v>209</v>
      </c>
      <c r="AL215" s="289">
        <f t="shared" si="155"/>
        <v>49950</v>
      </c>
      <c r="AM215" s="289">
        <f t="shared" si="175"/>
        <v>54945.000000000007</v>
      </c>
      <c r="AN215" s="297">
        <v>41930</v>
      </c>
      <c r="AO215" s="297">
        <f t="shared" si="176"/>
        <v>13015.000000000007</v>
      </c>
      <c r="AP215" s="302">
        <f t="shared" si="177"/>
        <v>1.3103982828523733</v>
      </c>
      <c r="AQ215" s="306">
        <v>44450</v>
      </c>
      <c r="AR215" s="297">
        <f t="shared" si="178"/>
        <v>10495.000000000007</v>
      </c>
      <c r="AS215" s="311">
        <f t="shared" si="179"/>
        <v>1.2361079865016875</v>
      </c>
      <c r="AU215" s="292">
        <v>209</v>
      </c>
      <c r="AV215" s="289">
        <f t="shared" si="156"/>
        <v>50450</v>
      </c>
      <c r="AW215" s="289">
        <f t="shared" si="180"/>
        <v>55495.000000000007</v>
      </c>
      <c r="AX215" s="297">
        <v>41950</v>
      </c>
      <c r="AY215" s="297">
        <f t="shared" si="181"/>
        <v>13545.000000000007</v>
      </c>
      <c r="AZ215" s="302">
        <f t="shared" si="182"/>
        <v>1.3228843861740169</v>
      </c>
      <c r="BA215" s="306">
        <v>44470</v>
      </c>
      <c r="BB215" s="297">
        <f t="shared" si="183"/>
        <v>11025.000000000007</v>
      </c>
      <c r="BC215" s="311">
        <f t="shared" si="184"/>
        <v>1.2479199460310324</v>
      </c>
      <c r="BE215" s="292">
        <v>209</v>
      </c>
      <c r="BF215" s="289">
        <f t="shared" si="157"/>
        <v>50950</v>
      </c>
      <c r="BG215" s="289">
        <f t="shared" si="185"/>
        <v>56045.000000000007</v>
      </c>
      <c r="BH215" s="297">
        <v>42090</v>
      </c>
      <c r="BI215" s="297">
        <f t="shared" si="186"/>
        <v>13955.000000000007</v>
      </c>
      <c r="BJ215" s="302">
        <f t="shared" si="187"/>
        <v>1.3315514373960562</v>
      </c>
      <c r="BK215" s="306">
        <v>44610</v>
      </c>
      <c r="BL215" s="297">
        <f t="shared" si="188"/>
        <v>11435.000000000007</v>
      </c>
      <c r="BM215" s="311">
        <f t="shared" si="189"/>
        <v>1.2563326608383771</v>
      </c>
      <c r="BO215" s="292">
        <v>209</v>
      </c>
      <c r="BP215" s="289">
        <f t="shared" si="158"/>
        <v>51950</v>
      </c>
      <c r="BQ215" s="289">
        <f t="shared" si="190"/>
        <v>57145.000000000007</v>
      </c>
      <c r="BR215" s="297">
        <v>42480</v>
      </c>
      <c r="BS215" s="297">
        <f t="shared" si="191"/>
        <v>14665.000000000007</v>
      </c>
      <c r="BT215" s="302">
        <f t="shared" si="192"/>
        <v>1.3452212806026367</v>
      </c>
      <c r="BU215" s="306">
        <v>45000</v>
      </c>
      <c r="BV215" s="297">
        <f t="shared" si="193"/>
        <v>12145.000000000007</v>
      </c>
      <c r="BW215" s="311">
        <f t="shared" si="194"/>
        <v>1.2698888888888891</v>
      </c>
      <c r="BY215" s="292">
        <v>209</v>
      </c>
      <c r="BZ215" s="289">
        <f t="shared" si="159"/>
        <v>52950</v>
      </c>
      <c r="CA215" s="289">
        <f t="shared" si="195"/>
        <v>58245.000000000007</v>
      </c>
      <c r="CB215" s="297">
        <v>42710</v>
      </c>
      <c r="CC215" s="297">
        <f t="shared" si="196"/>
        <v>15535.000000000007</v>
      </c>
      <c r="CD215" s="302">
        <f t="shared" si="197"/>
        <v>1.3637321470381645</v>
      </c>
      <c r="CE215" s="306">
        <v>45230</v>
      </c>
      <c r="CF215" s="297">
        <f t="shared" si="198"/>
        <v>13015.000000000007</v>
      </c>
      <c r="CG215" s="311">
        <f t="shared" si="199"/>
        <v>1.2877514923723195</v>
      </c>
    </row>
    <row r="216" spans="5:85">
      <c r="E216" s="289">
        <f>計算票!G217</f>
        <v>51090</v>
      </c>
      <c r="G216" s="292">
        <v>210</v>
      </c>
      <c r="H216" s="289">
        <f t="shared" si="152"/>
        <v>49000</v>
      </c>
      <c r="I216" s="289">
        <f t="shared" si="160"/>
        <v>53900.000000000007</v>
      </c>
      <c r="J216" s="297">
        <v>39870</v>
      </c>
      <c r="K216" s="297">
        <f t="shared" si="161"/>
        <v>14030.000000000007</v>
      </c>
      <c r="L216" s="302">
        <f t="shared" si="162"/>
        <v>1.3518936543767246</v>
      </c>
      <c r="M216" s="306">
        <v>42400</v>
      </c>
      <c r="N216" s="297">
        <f t="shared" si="163"/>
        <v>11500.000000000007</v>
      </c>
      <c r="O216" s="311">
        <f t="shared" si="164"/>
        <v>1.2712264150943398</v>
      </c>
      <c r="Q216" s="292">
        <v>210</v>
      </c>
      <c r="R216" s="289">
        <f t="shared" si="153"/>
        <v>49000</v>
      </c>
      <c r="S216" s="289">
        <f t="shared" si="165"/>
        <v>53900.000000000007</v>
      </c>
      <c r="T216" s="297">
        <v>39880</v>
      </c>
      <c r="U216" s="297">
        <f t="shared" si="166"/>
        <v>14020.000000000007</v>
      </c>
      <c r="V216" s="302">
        <f t="shared" si="167"/>
        <v>1.3515546639919762</v>
      </c>
      <c r="W216" s="306">
        <v>42410</v>
      </c>
      <c r="X216" s="297">
        <f t="shared" si="168"/>
        <v>11490.000000000007</v>
      </c>
      <c r="Y216" s="311">
        <f t="shared" si="169"/>
        <v>1.2709266682386231</v>
      </c>
      <c r="AA216" s="292">
        <v>210</v>
      </c>
      <c r="AB216" s="289">
        <f t="shared" si="154"/>
        <v>49700</v>
      </c>
      <c r="AC216" s="289">
        <f t="shared" si="170"/>
        <v>54670.000000000007</v>
      </c>
      <c r="AD216" s="297">
        <v>42090</v>
      </c>
      <c r="AE216" s="297">
        <f t="shared" si="171"/>
        <v>12580.000000000007</v>
      </c>
      <c r="AF216" s="302">
        <f t="shared" si="172"/>
        <v>1.2988833452126398</v>
      </c>
      <c r="AG216" s="306">
        <v>44620</v>
      </c>
      <c r="AH216" s="297">
        <f t="shared" si="173"/>
        <v>10050.000000000007</v>
      </c>
      <c r="AI216" s="311">
        <f t="shared" si="174"/>
        <v>1.225235320484088</v>
      </c>
      <c r="AK216" s="292">
        <v>210</v>
      </c>
      <c r="AL216" s="289">
        <f t="shared" si="155"/>
        <v>50200</v>
      </c>
      <c r="AM216" s="289">
        <f t="shared" si="175"/>
        <v>55220.000000000007</v>
      </c>
      <c r="AN216" s="297">
        <v>42140</v>
      </c>
      <c r="AO216" s="297">
        <f t="shared" si="176"/>
        <v>13080.000000000007</v>
      </c>
      <c r="AP216" s="302">
        <f t="shared" si="177"/>
        <v>1.3103939250118655</v>
      </c>
      <c r="AQ216" s="306">
        <v>44670</v>
      </c>
      <c r="AR216" s="297">
        <f t="shared" si="178"/>
        <v>10550.000000000007</v>
      </c>
      <c r="AS216" s="311">
        <f t="shared" si="179"/>
        <v>1.2361764047459147</v>
      </c>
      <c r="AU216" s="292">
        <v>210</v>
      </c>
      <c r="AV216" s="289">
        <f t="shared" si="156"/>
        <v>50700</v>
      </c>
      <c r="AW216" s="289">
        <f t="shared" si="180"/>
        <v>55770.000000000007</v>
      </c>
      <c r="AX216" s="297">
        <v>42160</v>
      </c>
      <c r="AY216" s="297">
        <f t="shared" si="181"/>
        <v>13610.000000000007</v>
      </c>
      <c r="AZ216" s="302">
        <f t="shared" si="182"/>
        <v>1.3228178368121444</v>
      </c>
      <c r="BA216" s="306">
        <v>44690</v>
      </c>
      <c r="BB216" s="297">
        <f t="shared" si="183"/>
        <v>11080.000000000007</v>
      </c>
      <c r="BC216" s="311">
        <f t="shared" si="184"/>
        <v>1.2479301857238758</v>
      </c>
      <c r="BE216" s="292">
        <v>210</v>
      </c>
      <c r="BF216" s="289">
        <f t="shared" si="157"/>
        <v>51200</v>
      </c>
      <c r="BG216" s="289">
        <f t="shared" si="185"/>
        <v>56320.000000000007</v>
      </c>
      <c r="BH216" s="297">
        <v>42300</v>
      </c>
      <c r="BI216" s="297">
        <f t="shared" si="186"/>
        <v>14020.000000000007</v>
      </c>
      <c r="BJ216" s="302">
        <f t="shared" si="187"/>
        <v>1.3314420803782507</v>
      </c>
      <c r="BK216" s="306">
        <v>44830</v>
      </c>
      <c r="BL216" s="297">
        <f t="shared" si="188"/>
        <v>11490.000000000007</v>
      </c>
      <c r="BM216" s="311">
        <f t="shared" si="189"/>
        <v>1.2563015837608746</v>
      </c>
      <c r="BO216" s="292">
        <v>210</v>
      </c>
      <c r="BP216" s="289">
        <f t="shared" si="158"/>
        <v>52200</v>
      </c>
      <c r="BQ216" s="289">
        <f t="shared" si="190"/>
        <v>57420.000000000007</v>
      </c>
      <c r="BR216" s="297">
        <v>42690</v>
      </c>
      <c r="BS216" s="297">
        <f t="shared" si="191"/>
        <v>14730.000000000007</v>
      </c>
      <c r="BT216" s="302">
        <f t="shared" si="192"/>
        <v>1.3450456781447648</v>
      </c>
      <c r="BU216" s="306">
        <v>45220</v>
      </c>
      <c r="BV216" s="297">
        <f t="shared" si="193"/>
        <v>12200.000000000007</v>
      </c>
      <c r="BW216" s="311">
        <f t="shared" si="194"/>
        <v>1.2697921273772668</v>
      </c>
      <c r="BY216" s="292">
        <v>210</v>
      </c>
      <c r="BZ216" s="289">
        <f t="shared" si="159"/>
        <v>53200</v>
      </c>
      <c r="CA216" s="289">
        <f t="shared" si="195"/>
        <v>58520.000000000007</v>
      </c>
      <c r="CB216" s="297">
        <v>42920</v>
      </c>
      <c r="CC216" s="297">
        <f t="shared" si="196"/>
        <v>15600.000000000007</v>
      </c>
      <c r="CD216" s="302">
        <f t="shared" si="197"/>
        <v>1.3634669151910532</v>
      </c>
      <c r="CE216" s="306">
        <v>45450</v>
      </c>
      <c r="CF216" s="297">
        <f t="shared" si="198"/>
        <v>13070.000000000007</v>
      </c>
      <c r="CG216" s="311">
        <f t="shared" si="199"/>
        <v>1.2875687568756877</v>
      </c>
    </row>
    <row r="217" spans="5:85">
      <c r="E217" s="289">
        <f>計算票!G218</f>
        <v>51350</v>
      </c>
      <c r="G217" s="292">
        <v>211</v>
      </c>
      <c r="H217" s="289">
        <f t="shared" si="152"/>
        <v>49250</v>
      </c>
      <c r="I217" s="289">
        <f t="shared" si="160"/>
        <v>54175.000000000007</v>
      </c>
      <c r="J217" s="297">
        <v>40070</v>
      </c>
      <c r="K217" s="297">
        <f t="shared" si="161"/>
        <v>14105.000000000007</v>
      </c>
      <c r="L217" s="302">
        <f t="shared" si="162"/>
        <v>1.3520089842775145</v>
      </c>
      <c r="M217" s="306">
        <v>42610</v>
      </c>
      <c r="N217" s="297">
        <f t="shared" si="163"/>
        <v>11565.000000000007</v>
      </c>
      <c r="O217" s="311">
        <f t="shared" si="164"/>
        <v>1.271415160760385</v>
      </c>
      <c r="Q217" s="292">
        <v>211</v>
      </c>
      <c r="R217" s="289">
        <f t="shared" si="153"/>
        <v>49250</v>
      </c>
      <c r="S217" s="289">
        <f t="shared" si="165"/>
        <v>54175.000000000007</v>
      </c>
      <c r="T217" s="297">
        <v>40080</v>
      </c>
      <c r="U217" s="297">
        <f t="shared" si="166"/>
        <v>14095.000000000007</v>
      </c>
      <c r="V217" s="302">
        <f t="shared" si="167"/>
        <v>1.3516716566866269</v>
      </c>
      <c r="W217" s="306">
        <v>42620</v>
      </c>
      <c r="X217" s="297">
        <f t="shared" si="168"/>
        <v>11555.000000000007</v>
      </c>
      <c r="Y217" s="311">
        <f t="shared" si="169"/>
        <v>1.2711168465509153</v>
      </c>
      <c r="AA217" s="292">
        <v>211</v>
      </c>
      <c r="AB217" s="289">
        <f t="shared" si="154"/>
        <v>49950</v>
      </c>
      <c r="AC217" s="289">
        <f t="shared" si="170"/>
        <v>54945.000000000007</v>
      </c>
      <c r="AD217" s="297">
        <v>42300</v>
      </c>
      <c r="AE217" s="297">
        <f t="shared" si="171"/>
        <v>12645.000000000007</v>
      </c>
      <c r="AF217" s="302">
        <f t="shared" si="172"/>
        <v>1.2989361702127662</v>
      </c>
      <c r="AG217" s="306">
        <v>44840</v>
      </c>
      <c r="AH217" s="297">
        <f t="shared" si="173"/>
        <v>10105.000000000007</v>
      </c>
      <c r="AI217" s="311">
        <f t="shared" si="174"/>
        <v>1.22535682426405</v>
      </c>
      <c r="AK217" s="292">
        <v>211</v>
      </c>
      <c r="AL217" s="289">
        <f t="shared" si="155"/>
        <v>50450</v>
      </c>
      <c r="AM217" s="289">
        <f t="shared" si="175"/>
        <v>55495.000000000007</v>
      </c>
      <c r="AN217" s="297">
        <v>42350</v>
      </c>
      <c r="AO217" s="297">
        <f t="shared" si="176"/>
        <v>13145.000000000007</v>
      </c>
      <c r="AP217" s="302">
        <f t="shared" si="177"/>
        <v>1.3103896103896107</v>
      </c>
      <c r="AQ217" s="306">
        <v>44890</v>
      </c>
      <c r="AR217" s="297">
        <f t="shared" si="178"/>
        <v>10605.000000000007</v>
      </c>
      <c r="AS217" s="311">
        <f t="shared" si="179"/>
        <v>1.2362441523724661</v>
      </c>
      <c r="AU217" s="292">
        <v>211</v>
      </c>
      <c r="AV217" s="289">
        <f t="shared" si="156"/>
        <v>50950</v>
      </c>
      <c r="AW217" s="289">
        <f t="shared" si="180"/>
        <v>56045.000000000007</v>
      </c>
      <c r="AX217" s="297">
        <v>42370</v>
      </c>
      <c r="AY217" s="297">
        <f t="shared" si="181"/>
        <v>13675.000000000007</v>
      </c>
      <c r="AZ217" s="302">
        <f t="shared" si="182"/>
        <v>1.3227519471324052</v>
      </c>
      <c r="BA217" s="306">
        <v>44910</v>
      </c>
      <c r="BB217" s="297">
        <f t="shared" si="183"/>
        <v>11135.000000000007</v>
      </c>
      <c r="BC217" s="311">
        <f t="shared" si="184"/>
        <v>1.2479403250946339</v>
      </c>
      <c r="BE217" s="292">
        <v>211</v>
      </c>
      <c r="BF217" s="289">
        <f t="shared" si="157"/>
        <v>51450</v>
      </c>
      <c r="BG217" s="289">
        <f t="shared" si="185"/>
        <v>56595.000000000007</v>
      </c>
      <c r="BH217" s="297">
        <v>42510</v>
      </c>
      <c r="BI217" s="297">
        <f t="shared" si="186"/>
        <v>14085.000000000007</v>
      </c>
      <c r="BJ217" s="302">
        <f t="shared" si="187"/>
        <v>1.3313338038108682</v>
      </c>
      <c r="BK217" s="306">
        <v>45050</v>
      </c>
      <c r="BL217" s="297">
        <f t="shared" si="188"/>
        <v>11545.000000000007</v>
      </c>
      <c r="BM217" s="311">
        <f t="shared" si="189"/>
        <v>1.2562708102108771</v>
      </c>
      <c r="BO217" s="292">
        <v>211</v>
      </c>
      <c r="BP217" s="289">
        <f t="shared" si="158"/>
        <v>52450</v>
      </c>
      <c r="BQ217" s="289">
        <f t="shared" si="190"/>
        <v>57695.000000000007</v>
      </c>
      <c r="BR217" s="297">
        <v>42900</v>
      </c>
      <c r="BS217" s="297">
        <f t="shared" si="191"/>
        <v>14795.000000000007</v>
      </c>
      <c r="BT217" s="302">
        <f t="shared" si="192"/>
        <v>1.344871794871795</v>
      </c>
      <c r="BU217" s="306">
        <v>45440</v>
      </c>
      <c r="BV217" s="297">
        <f t="shared" si="193"/>
        <v>12255.000000000007</v>
      </c>
      <c r="BW217" s="311">
        <f t="shared" si="194"/>
        <v>1.2696963028169015</v>
      </c>
      <c r="BY217" s="292">
        <v>211</v>
      </c>
      <c r="BZ217" s="289">
        <f t="shared" si="159"/>
        <v>53450</v>
      </c>
      <c r="CA217" s="289">
        <f t="shared" si="195"/>
        <v>58795.000000000007</v>
      </c>
      <c r="CB217" s="297">
        <v>43130</v>
      </c>
      <c r="CC217" s="297">
        <f t="shared" si="196"/>
        <v>15665.000000000007</v>
      </c>
      <c r="CD217" s="302">
        <f t="shared" si="197"/>
        <v>1.3632042661720383</v>
      </c>
      <c r="CE217" s="306">
        <v>45670</v>
      </c>
      <c r="CF217" s="297">
        <f t="shared" si="198"/>
        <v>13125.000000000007</v>
      </c>
      <c r="CG217" s="311">
        <f t="shared" si="199"/>
        <v>1.2873877819137292</v>
      </c>
    </row>
    <row r="218" spans="5:85">
      <c r="E218" s="289">
        <f>計算票!G219</f>
        <v>51620</v>
      </c>
      <c r="G218" s="292">
        <v>212</v>
      </c>
      <c r="H218" s="289">
        <f t="shared" si="152"/>
        <v>49500</v>
      </c>
      <c r="I218" s="289">
        <f t="shared" si="160"/>
        <v>54450.000000000007</v>
      </c>
      <c r="J218" s="297">
        <v>40270</v>
      </c>
      <c r="K218" s="297">
        <f t="shared" si="161"/>
        <v>14180.000000000007</v>
      </c>
      <c r="L218" s="302">
        <f t="shared" si="162"/>
        <v>1.35212316861187</v>
      </c>
      <c r="M218" s="306">
        <v>42820</v>
      </c>
      <c r="N218" s="297">
        <f t="shared" si="163"/>
        <v>11630.000000000007</v>
      </c>
      <c r="O218" s="311">
        <f t="shared" si="164"/>
        <v>1.2716020551144327</v>
      </c>
      <c r="Q218" s="292">
        <v>212</v>
      </c>
      <c r="R218" s="289">
        <f t="shared" si="153"/>
        <v>49500</v>
      </c>
      <c r="S218" s="289">
        <f t="shared" si="165"/>
        <v>54450.000000000007</v>
      </c>
      <c r="T218" s="297">
        <v>40280</v>
      </c>
      <c r="U218" s="297">
        <f t="shared" si="166"/>
        <v>14170.000000000007</v>
      </c>
      <c r="V218" s="302">
        <f t="shared" si="167"/>
        <v>1.351787487586892</v>
      </c>
      <c r="W218" s="306">
        <v>42830</v>
      </c>
      <c r="X218" s="297">
        <f t="shared" si="168"/>
        <v>11620.000000000007</v>
      </c>
      <c r="Y218" s="311">
        <f t="shared" si="169"/>
        <v>1.2713051599346255</v>
      </c>
      <c r="AA218" s="292">
        <v>212</v>
      </c>
      <c r="AB218" s="289">
        <f t="shared" si="154"/>
        <v>50200</v>
      </c>
      <c r="AC218" s="289">
        <f t="shared" si="170"/>
        <v>55220.000000000007</v>
      </c>
      <c r="AD218" s="297">
        <v>42510</v>
      </c>
      <c r="AE218" s="297">
        <f t="shared" si="171"/>
        <v>12710.000000000007</v>
      </c>
      <c r="AF218" s="302">
        <f t="shared" si="172"/>
        <v>1.2989884733004</v>
      </c>
      <c r="AG218" s="306">
        <v>45060</v>
      </c>
      <c r="AH218" s="297">
        <f t="shared" si="173"/>
        <v>10160.000000000007</v>
      </c>
      <c r="AI218" s="311">
        <f t="shared" si="174"/>
        <v>1.2254771415889927</v>
      </c>
      <c r="AK218" s="292">
        <v>212</v>
      </c>
      <c r="AL218" s="289">
        <f t="shared" si="155"/>
        <v>50700</v>
      </c>
      <c r="AM218" s="289">
        <f t="shared" si="175"/>
        <v>55770.000000000007</v>
      </c>
      <c r="AN218" s="297">
        <v>42550</v>
      </c>
      <c r="AO218" s="297">
        <f t="shared" si="176"/>
        <v>13220.000000000007</v>
      </c>
      <c r="AP218" s="302">
        <f t="shared" si="177"/>
        <v>1.3106933019976499</v>
      </c>
      <c r="AQ218" s="306">
        <v>45110</v>
      </c>
      <c r="AR218" s="297">
        <f t="shared" si="178"/>
        <v>10660.000000000007</v>
      </c>
      <c r="AS218" s="311">
        <f t="shared" si="179"/>
        <v>1.2363112391930837</v>
      </c>
      <c r="AU218" s="292">
        <v>212</v>
      </c>
      <c r="AV218" s="289">
        <f t="shared" si="156"/>
        <v>51200</v>
      </c>
      <c r="AW218" s="289">
        <f t="shared" si="180"/>
        <v>56320.000000000007</v>
      </c>
      <c r="AX218" s="297">
        <v>42580</v>
      </c>
      <c r="AY218" s="297">
        <f t="shared" si="181"/>
        <v>13740.000000000007</v>
      </c>
      <c r="AZ218" s="302">
        <f t="shared" si="182"/>
        <v>1.3226867073743542</v>
      </c>
      <c r="BA218" s="306">
        <v>45130</v>
      </c>
      <c r="BB218" s="297">
        <f t="shared" si="183"/>
        <v>11190.000000000007</v>
      </c>
      <c r="BC218" s="311">
        <f t="shared" si="184"/>
        <v>1.2479503656104589</v>
      </c>
      <c r="BE218" s="292">
        <v>212</v>
      </c>
      <c r="BF218" s="289">
        <f t="shared" si="157"/>
        <v>51700</v>
      </c>
      <c r="BG218" s="289">
        <f t="shared" si="185"/>
        <v>56870.000000000007</v>
      </c>
      <c r="BH218" s="297">
        <v>42720</v>
      </c>
      <c r="BI218" s="297">
        <f t="shared" si="186"/>
        <v>14150.000000000007</v>
      </c>
      <c r="BJ218" s="302">
        <f t="shared" si="187"/>
        <v>1.3312265917602999</v>
      </c>
      <c r="BK218" s="306">
        <v>45270</v>
      </c>
      <c r="BL218" s="297">
        <f t="shared" si="188"/>
        <v>11600.000000000007</v>
      </c>
      <c r="BM218" s="311">
        <f t="shared" si="189"/>
        <v>1.2562403357631988</v>
      </c>
      <c r="BO218" s="292">
        <v>212</v>
      </c>
      <c r="BP218" s="289">
        <f t="shared" si="158"/>
        <v>52700</v>
      </c>
      <c r="BQ218" s="289">
        <f t="shared" si="190"/>
        <v>57970.000000000007</v>
      </c>
      <c r="BR218" s="297">
        <v>43100</v>
      </c>
      <c r="BS218" s="297">
        <f t="shared" si="191"/>
        <v>14870.000000000007</v>
      </c>
      <c r="BT218" s="302">
        <f t="shared" si="192"/>
        <v>1.3450116009280744</v>
      </c>
      <c r="BU218" s="306">
        <v>45660</v>
      </c>
      <c r="BV218" s="297">
        <f t="shared" si="193"/>
        <v>12310.000000000007</v>
      </c>
      <c r="BW218" s="311">
        <f t="shared" si="194"/>
        <v>1.2696014016644768</v>
      </c>
      <c r="BY218" s="292">
        <v>212</v>
      </c>
      <c r="BZ218" s="289">
        <f t="shared" si="159"/>
        <v>53700</v>
      </c>
      <c r="CA218" s="289">
        <f t="shared" si="195"/>
        <v>59070.000000000007</v>
      </c>
      <c r="CB218" s="297">
        <v>43340</v>
      </c>
      <c r="CC218" s="297">
        <f t="shared" si="196"/>
        <v>15730.000000000007</v>
      </c>
      <c r="CD218" s="302">
        <f t="shared" si="197"/>
        <v>1.3629441624365484</v>
      </c>
      <c r="CE218" s="306">
        <v>45890</v>
      </c>
      <c r="CF218" s="297">
        <f t="shared" si="198"/>
        <v>13180.000000000007</v>
      </c>
      <c r="CG218" s="311">
        <f t="shared" si="199"/>
        <v>1.2872085421660493</v>
      </c>
    </row>
    <row r="219" spans="5:85">
      <c r="E219" s="289">
        <f>計算票!G220</f>
        <v>51880</v>
      </c>
      <c r="G219" s="292">
        <v>213</v>
      </c>
      <c r="H219" s="289">
        <f t="shared" si="152"/>
        <v>49750</v>
      </c>
      <c r="I219" s="289">
        <f t="shared" si="160"/>
        <v>54725.000000000007</v>
      </c>
      <c r="J219" s="297">
        <v>40460</v>
      </c>
      <c r="K219" s="297">
        <f t="shared" si="161"/>
        <v>14265.000000000007</v>
      </c>
      <c r="L219" s="302">
        <f t="shared" si="162"/>
        <v>1.3525704399406824</v>
      </c>
      <c r="M219" s="306">
        <v>43030</v>
      </c>
      <c r="N219" s="297">
        <f t="shared" si="163"/>
        <v>11695.000000000007</v>
      </c>
      <c r="O219" s="311">
        <f t="shared" si="164"/>
        <v>1.2717871252614457</v>
      </c>
      <c r="Q219" s="292">
        <v>213</v>
      </c>
      <c r="R219" s="289">
        <f t="shared" si="153"/>
        <v>49750</v>
      </c>
      <c r="S219" s="289">
        <f t="shared" si="165"/>
        <v>54725.000000000007</v>
      </c>
      <c r="T219" s="297">
        <v>40480</v>
      </c>
      <c r="U219" s="297">
        <f t="shared" si="166"/>
        <v>14245.000000000007</v>
      </c>
      <c r="V219" s="302">
        <f t="shared" si="167"/>
        <v>1.3519021739130437</v>
      </c>
      <c r="W219" s="306">
        <v>43040</v>
      </c>
      <c r="X219" s="297">
        <f t="shared" si="168"/>
        <v>11685.000000000007</v>
      </c>
      <c r="Y219" s="311">
        <f t="shared" si="169"/>
        <v>1.2714916356877326</v>
      </c>
      <c r="AA219" s="292">
        <v>213</v>
      </c>
      <c r="AB219" s="289">
        <f t="shared" si="154"/>
        <v>50450</v>
      </c>
      <c r="AC219" s="289">
        <f t="shared" si="170"/>
        <v>55495.000000000007</v>
      </c>
      <c r="AD219" s="297">
        <v>42720</v>
      </c>
      <c r="AE219" s="297">
        <f t="shared" si="171"/>
        <v>12775.000000000007</v>
      </c>
      <c r="AF219" s="302">
        <f t="shared" si="172"/>
        <v>1.2990402621722847</v>
      </c>
      <c r="AG219" s="306">
        <v>45280</v>
      </c>
      <c r="AH219" s="297">
        <f t="shared" si="173"/>
        <v>10215.000000000007</v>
      </c>
      <c r="AI219" s="311">
        <f t="shared" si="174"/>
        <v>1.2255962897526504</v>
      </c>
      <c r="AK219" s="292">
        <v>213</v>
      </c>
      <c r="AL219" s="289">
        <f t="shared" si="155"/>
        <v>50950</v>
      </c>
      <c r="AM219" s="289">
        <f t="shared" si="175"/>
        <v>56045.000000000007</v>
      </c>
      <c r="AN219" s="297">
        <v>42760</v>
      </c>
      <c r="AO219" s="297">
        <f t="shared" si="176"/>
        <v>13285.000000000007</v>
      </c>
      <c r="AP219" s="302">
        <f t="shared" si="177"/>
        <v>1.3106875584658562</v>
      </c>
      <c r="AQ219" s="306">
        <v>45330</v>
      </c>
      <c r="AR219" s="297">
        <f t="shared" si="178"/>
        <v>10715.000000000007</v>
      </c>
      <c r="AS219" s="311">
        <f t="shared" si="179"/>
        <v>1.2363776748290316</v>
      </c>
      <c r="AU219" s="292">
        <v>213</v>
      </c>
      <c r="AV219" s="289">
        <f t="shared" si="156"/>
        <v>51450</v>
      </c>
      <c r="AW219" s="289">
        <f t="shared" si="180"/>
        <v>56595.000000000007</v>
      </c>
      <c r="AX219" s="297">
        <v>42790</v>
      </c>
      <c r="AY219" s="297">
        <f t="shared" si="181"/>
        <v>13805.000000000007</v>
      </c>
      <c r="AZ219" s="302">
        <f t="shared" si="182"/>
        <v>1.3226221079691518</v>
      </c>
      <c r="BA219" s="306">
        <v>45350</v>
      </c>
      <c r="BB219" s="297">
        <f t="shared" si="183"/>
        <v>11245.000000000007</v>
      </c>
      <c r="BC219" s="311">
        <f t="shared" si="184"/>
        <v>1.2479603087100333</v>
      </c>
      <c r="BE219" s="292">
        <v>213</v>
      </c>
      <c r="BF219" s="289">
        <f t="shared" si="157"/>
        <v>51950</v>
      </c>
      <c r="BG219" s="289">
        <f t="shared" si="185"/>
        <v>57145.000000000007</v>
      </c>
      <c r="BH219" s="297">
        <v>42930</v>
      </c>
      <c r="BI219" s="297">
        <f t="shared" si="186"/>
        <v>14215.000000000007</v>
      </c>
      <c r="BJ219" s="302">
        <f t="shared" si="187"/>
        <v>1.3311204286047056</v>
      </c>
      <c r="BK219" s="306">
        <v>45490</v>
      </c>
      <c r="BL219" s="297">
        <f t="shared" si="188"/>
        <v>11655.000000000007</v>
      </c>
      <c r="BM219" s="311">
        <f t="shared" si="189"/>
        <v>1.256210156078259</v>
      </c>
      <c r="BO219" s="292">
        <v>213</v>
      </c>
      <c r="BP219" s="289">
        <f t="shared" si="158"/>
        <v>52950</v>
      </c>
      <c r="BQ219" s="289">
        <f t="shared" si="190"/>
        <v>58245.000000000007</v>
      </c>
      <c r="BR219" s="297">
        <v>43310</v>
      </c>
      <c r="BS219" s="297">
        <f t="shared" si="191"/>
        <v>14935.000000000007</v>
      </c>
      <c r="BT219" s="302">
        <f t="shared" si="192"/>
        <v>1.3448395289771418</v>
      </c>
      <c r="BU219" s="306">
        <v>45880</v>
      </c>
      <c r="BV219" s="297">
        <f t="shared" si="193"/>
        <v>12365.000000000007</v>
      </c>
      <c r="BW219" s="311">
        <f t="shared" si="194"/>
        <v>1.269507410636443</v>
      </c>
      <c r="BY219" s="292">
        <v>213</v>
      </c>
      <c r="BZ219" s="289">
        <f t="shared" si="159"/>
        <v>53950</v>
      </c>
      <c r="CA219" s="289">
        <f t="shared" si="195"/>
        <v>59345.000000000007</v>
      </c>
      <c r="CB219" s="297">
        <v>43540</v>
      </c>
      <c r="CC219" s="297">
        <f t="shared" si="196"/>
        <v>15805.000000000007</v>
      </c>
      <c r="CD219" s="302">
        <f t="shared" si="197"/>
        <v>1.3629995406522739</v>
      </c>
      <c r="CE219" s="306">
        <v>46110</v>
      </c>
      <c r="CF219" s="297">
        <f t="shared" si="198"/>
        <v>13235.000000000007</v>
      </c>
      <c r="CG219" s="311">
        <f t="shared" si="199"/>
        <v>1.2870310127954891</v>
      </c>
    </row>
    <row r="220" spans="5:85">
      <c r="E220" s="289">
        <f>計算票!G221</f>
        <v>52150</v>
      </c>
      <c r="G220" s="292">
        <v>214</v>
      </c>
      <c r="H220" s="289">
        <f t="shared" si="152"/>
        <v>50000</v>
      </c>
      <c r="I220" s="289">
        <f t="shared" si="160"/>
        <v>55000.000000000007</v>
      </c>
      <c r="J220" s="297">
        <v>40660</v>
      </c>
      <c r="K220" s="297">
        <f t="shared" si="161"/>
        <v>14340.000000000007</v>
      </c>
      <c r="L220" s="302">
        <f t="shared" si="162"/>
        <v>1.3526807673389083</v>
      </c>
      <c r="M220" s="306">
        <v>43240</v>
      </c>
      <c r="N220" s="297">
        <f t="shared" si="163"/>
        <v>11760.000000000007</v>
      </c>
      <c r="O220" s="311">
        <f t="shared" si="164"/>
        <v>1.2719703977798336</v>
      </c>
      <c r="Q220" s="292">
        <v>214</v>
      </c>
      <c r="R220" s="289">
        <f t="shared" si="153"/>
        <v>50000</v>
      </c>
      <c r="S220" s="289">
        <f t="shared" si="165"/>
        <v>55000.000000000007</v>
      </c>
      <c r="T220" s="297">
        <v>40670</v>
      </c>
      <c r="U220" s="297">
        <f t="shared" si="166"/>
        <v>14330.000000000007</v>
      </c>
      <c r="V220" s="302">
        <f t="shared" si="167"/>
        <v>1.3523481681829359</v>
      </c>
      <c r="W220" s="306">
        <v>43250</v>
      </c>
      <c r="X220" s="297">
        <f t="shared" si="168"/>
        <v>11750.000000000007</v>
      </c>
      <c r="Y220" s="311">
        <f t="shared" si="169"/>
        <v>1.2716763005780349</v>
      </c>
      <c r="AA220" s="292">
        <v>214</v>
      </c>
      <c r="AB220" s="289">
        <f t="shared" si="154"/>
        <v>50700</v>
      </c>
      <c r="AC220" s="289">
        <f t="shared" si="170"/>
        <v>55770.000000000007</v>
      </c>
      <c r="AD220" s="297">
        <v>42930</v>
      </c>
      <c r="AE220" s="297">
        <f t="shared" si="171"/>
        <v>12840.000000000007</v>
      </c>
      <c r="AF220" s="302">
        <f t="shared" si="172"/>
        <v>1.2990915443745634</v>
      </c>
      <c r="AG220" s="306">
        <v>45500</v>
      </c>
      <c r="AH220" s="297">
        <f t="shared" si="173"/>
        <v>10270.000000000007</v>
      </c>
      <c r="AI220" s="311">
        <f t="shared" si="174"/>
        <v>1.225714285714286</v>
      </c>
      <c r="AK220" s="292">
        <v>214</v>
      </c>
      <c r="AL220" s="289">
        <f t="shared" si="155"/>
        <v>51200</v>
      </c>
      <c r="AM220" s="289">
        <f t="shared" si="175"/>
        <v>56320.000000000007</v>
      </c>
      <c r="AN220" s="297">
        <v>42970</v>
      </c>
      <c r="AO220" s="297">
        <f t="shared" si="176"/>
        <v>13350.000000000007</v>
      </c>
      <c r="AP220" s="302">
        <f t="shared" si="177"/>
        <v>1.3106818710728416</v>
      </c>
      <c r="AQ220" s="306">
        <v>45550</v>
      </c>
      <c r="AR220" s="297">
        <f t="shared" si="178"/>
        <v>10770.000000000007</v>
      </c>
      <c r="AS220" s="311">
        <f t="shared" si="179"/>
        <v>1.2364434687156971</v>
      </c>
      <c r="AU220" s="292">
        <v>214</v>
      </c>
      <c r="AV220" s="289">
        <f t="shared" si="156"/>
        <v>51700</v>
      </c>
      <c r="AW220" s="289">
        <f t="shared" si="180"/>
        <v>56870.000000000007</v>
      </c>
      <c r="AX220" s="297">
        <v>42990</v>
      </c>
      <c r="AY220" s="297">
        <f t="shared" si="181"/>
        <v>13880.000000000007</v>
      </c>
      <c r="AZ220" s="302">
        <f t="shared" si="182"/>
        <v>1.3228657827401722</v>
      </c>
      <c r="BA220" s="306">
        <v>45570</v>
      </c>
      <c r="BB220" s="297">
        <f t="shared" si="183"/>
        <v>11300.000000000007</v>
      </c>
      <c r="BC220" s="311">
        <f t="shared" si="184"/>
        <v>1.2479701558042573</v>
      </c>
      <c r="BE220" s="292">
        <v>214</v>
      </c>
      <c r="BF220" s="289">
        <f t="shared" si="157"/>
        <v>52200</v>
      </c>
      <c r="BG220" s="289">
        <f t="shared" si="185"/>
        <v>57420.000000000007</v>
      </c>
      <c r="BH220" s="297">
        <v>43140</v>
      </c>
      <c r="BI220" s="297">
        <f t="shared" si="186"/>
        <v>14280.000000000007</v>
      </c>
      <c r="BJ220" s="302">
        <f t="shared" si="187"/>
        <v>1.3310152990264257</v>
      </c>
      <c r="BK220" s="306">
        <v>45710</v>
      </c>
      <c r="BL220" s="297">
        <f t="shared" si="188"/>
        <v>11710.000000000007</v>
      </c>
      <c r="BM220" s="311">
        <f t="shared" si="189"/>
        <v>1.2561802669000219</v>
      </c>
      <c r="BO220" s="292">
        <v>214</v>
      </c>
      <c r="BP220" s="289">
        <f t="shared" si="158"/>
        <v>53200</v>
      </c>
      <c r="BQ220" s="289">
        <f t="shared" si="190"/>
        <v>58520.000000000007</v>
      </c>
      <c r="BR220" s="297">
        <v>43520</v>
      </c>
      <c r="BS220" s="297">
        <f t="shared" si="191"/>
        <v>15000.000000000007</v>
      </c>
      <c r="BT220" s="302">
        <f t="shared" si="192"/>
        <v>1.3446691176470591</v>
      </c>
      <c r="BU220" s="306">
        <v>46100</v>
      </c>
      <c r="BV220" s="297">
        <f t="shared" si="193"/>
        <v>12420.000000000007</v>
      </c>
      <c r="BW220" s="311">
        <f t="shared" si="194"/>
        <v>1.26941431670282</v>
      </c>
      <c r="BY220" s="292">
        <v>214</v>
      </c>
      <c r="BZ220" s="289">
        <f t="shared" si="159"/>
        <v>54200</v>
      </c>
      <c r="CA220" s="289">
        <f t="shared" si="195"/>
        <v>59620.000000000007</v>
      </c>
      <c r="CB220" s="297">
        <v>43750</v>
      </c>
      <c r="CC220" s="297">
        <f t="shared" si="196"/>
        <v>15870.000000000007</v>
      </c>
      <c r="CD220" s="302">
        <f t="shared" si="197"/>
        <v>1.3627428571428573</v>
      </c>
      <c r="CE220" s="306">
        <v>46330</v>
      </c>
      <c r="CF220" s="297">
        <f t="shared" si="198"/>
        <v>13290.000000000007</v>
      </c>
      <c r="CG220" s="311">
        <f t="shared" si="199"/>
        <v>1.2868551694366503</v>
      </c>
    </row>
    <row r="221" spans="5:85">
      <c r="E221" s="289">
        <f>計算票!G222</f>
        <v>52410</v>
      </c>
      <c r="G221" s="292">
        <v>215</v>
      </c>
      <c r="H221" s="289">
        <f t="shared" si="152"/>
        <v>50250</v>
      </c>
      <c r="I221" s="289">
        <f t="shared" si="160"/>
        <v>55275.000000000007</v>
      </c>
      <c r="J221" s="297">
        <v>40860</v>
      </c>
      <c r="K221" s="297">
        <f t="shared" si="161"/>
        <v>14415.000000000007</v>
      </c>
      <c r="L221" s="302">
        <f t="shared" si="162"/>
        <v>1.3527900146842879</v>
      </c>
      <c r="M221" s="306">
        <v>43450</v>
      </c>
      <c r="N221" s="297">
        <f t="shared" si="163"/>
        <v>11825.000000000007</v>
      </c>
      <c r="O221" s="311">
        <f t="shared" si="164"/>
        <v>1.2721518987341773</v>
      </c>
      <c r="Q221" s="292">
        <v>215</v>
      </c>
      <c r="R221" s="289">
        <f t="shared" si="153"/>
        <v>50250</v>
      </c>
      <c r="S221" s="289">
        <f t="shared" si="165"/>
        <v>55275.000000000007</v>
      </c>
      <c r="T221" s="297">
        <v>40870</v>
      </c>
      <c r="U221" s="297">
        <f t="shared" si="166"/>
        <v>14405.000000000007</v>
      </c>
      <c r="V221" s="302">
        <f t="shared" si="167"/>
        <v>1.3524590163934429</v>
      </c>
      <c r="W221" s="306">
        <v>43460</v>
      </c>
      <c r="X221" s="297">
        <f t="shared" si="168"/>
        <v>11815.000000000007</v>
      </c>
      <c r="Y221" s="311">
        <f t="shared" si="169"/>
        <v>1.2718591808559596</v>
      </c>
      <c r="AA221" s="292">
        <v>215</v>
      </c>
      <c r="AB221" s="289">
        <f t="shared" si="154"/>
        <v>50950</v>
      </c>
      <c r="AC221" s="289">
        <f t="shared" si="170"/>
        <v>56045.000000000007</v>
      </c>
      <c r="AD221" s="297">
        <v>43140</v>
      </c>
      <c r="AE221" s="297">
        <f t="shared" si="171"/>
        <v>12905.000000000007</v>
      </c>
      <c r="AF221" s="302">
        <f t="shared" si="172"/>
        <v>1.2991423273064444</v>
      </c>
      <c r="AG221" s="306">
        <v>45720</v>
      </c>
      <c r="AH221" s="297">
        <f t="shared" si="173"/>
        <v>10325.000000000007</v>
      </c>
      <c r="AI221" s="311">
        <f t="shared" si="174"/>
        <v>1.2258311461067368</v>
      </c>
      <c r="AK221" s="292">
        <v>215</v>
      </c>
      <c r="AL221" s="289">
        <f t="shared" si="155"/>
        <v>51450</v>
      </c>
      <c r="AM221" s="289">
        <f t="shared" si="175"/>
        <v>56595.000000000007</v>
      </c>
      <c r="AN221" s="297">
        <v>43180</v>
      </c>
      <c r="AO221" s="297">
        <f t="shared" si="176"/>
        <v>13415.000000000007</v>
      </c>
      <c r="AP221" s="302">
        <f t="shared" si="177"/>
        <v>1.310676238999537</v>
      </c>
      <c r="AQ221" s="306">
        <v>45770</v>
      </c>
      <c r="AR221" s="297">
        <f t="shared" si="178"/>
        <v>10825.000000000007</v>
      </c>
      <c r="AS221" s="311">
        <f t="shared" si="179"/>
        <v>1.2365086301070571</v>
      </c>
      <c r="AU221" s="292">
        <v>215</v>
      </c>
      <c r="AV221" s="289">
        <f t="shared" si="156"/>
        <v>51950</v>
      </c>
      <c r="AW221" s="289">
        <f t="shared" si="180"/>
        <v>57145.000000000007</v>
      </c>
      <c r="AX221" s="297">
        <v>43200</v>
      </c>
      <c r="AY221" s="297">
        <f t="shared" si="181"/>
        <v>13945.000000000007</v>
      </c>
      <c r="AZ221" s="302">
        <f t="shared" si="182"/>
        <v>1.3228009259259261</v>
      </c>
      <c r="BA221" s="306">
        <v>45790</v>
      </c>
      <c r="BB221" s="297">
        <f t="shared" si="183"/>
        <v>11355.000000000007</v>
      </c>
      <c r="BC221" s="311">
        <f t="shared" si="184"/>
        <v>1.2479799082769165</v>
      </c>
      <c r="BE221" s="292">
        <v>215</v>
      </c>
      <c r="BF221" s="289">
        <f t="shared" si="157"/>
        <v>52450</v>
      </c>
      <c r="BG221" s="289">
        <f t="shared" si="185"/>
        <v>57695.000000000007</v>
      </c>
      <c r="BH221" s="297">
        <v>43350</v>
      </c>
      <c r="BI221" s="297">
        <f t="shared" si="186"/>
        <v>14345.000000000007</v>
      </c>
      <c r="BJ221" s="302">
        <f t="shared" si="187"/>
        <v>1.3309111880046138</v>
      </c>
      <c r="BK221" s="306">
        <v>45930</v>
      </c>
      <c r="BL221" s="297">
        <f t="shared" si="188"/>
        <v>11765.000000000007</v>
      </c>
      <c r="BM221" s="311">
        <f t="shared" si="189"/>
        <v>1.2561506640539954</v>
      </c>
      <c r="BO221" s="292">
        <v>215</v>
      </c>
      <c r="BP221" s="289">
        <f t="shared" si="158"/>
        <v>53450</v>
      </c>
      <c r="BQ221" s="289">
        <f t="shared" si="190"/>
        <v>58795.000000000007</v>
      </c>
      <c r="BR221" s="297">
        <v>43730</v>
      </c>
      <c r="BS221" s="297">
        <f t="shared" si="191"/>
        <v>15065.000000000007</v>
      </c>
      <c r="BT221" s="302">
        <f t="shared" si="192"/>
        <v>1.3445003430139495</v>
      </c>
      <c r="BU221" s="306">
        <v>46320</v>
      </c>
      <c r="BV221" s="297">
        <f t="shared" si="193"/>
        <v>12475.000000000007</v>
      </c>
      <c r="BW221" s="311">
        <f t="shared" si="194"/>
        <v>1.2693221070811747</v>
      </c>
      <c r="BY221" s="292">
        <v>215</v>
      </c>
      <c r="BZ221" s="289">
        <f t="shared" si="159"/>
        <v>54450</v>
      </c>
      <c r="CA221" s="289">
        <f t="shared" si="195"/>
        <v>59895.000000000007</v>
      </c>
      <c r="CB221" s="297">
        <v>43960</v>
      </c>
      <c r="CC221" s="297">
        <f t="shared" si="196"/>
        <v>15935.000000000007</v>
      </c>
      <c r="CD221" s="302">
        <f t="shared" si="197"/>
        <v>1.3624886260236579</v>
      </c>
      <c r="CE221" s="306">
        <v>46550</v>
      </c>
      <c r="CF221" s="297">
        <f t="shared" si="198"/>
        <v>13345.000000000007</v>
      </c>
      <c r="CG221" s="311">
        <f t="shared" si="199"/>
        <v>1.2866809881847476</v>
      </c>
    </row>
    <row r="222" spans="5:85">
      <c r="E222" s="289">
        <f>計算票!G223</f>
        <v>52670</v>
      </c>
      <c r="G222" s="292">
        <v>216</v>
      </c>
      <c r="H222" s="289">
        <f t="shared" si="152"/>
        <v>50500</v>
      </c>
      <c r="I222" s="289">
        <f t="shared" si="160"/>
        <v>55550.000000000007</v>
      </c>
      <c r="J222" s="297">
        <v>41060</v>
      </c>
      <c r="K222" s="297">
        <f t="shared" si="161"/>
        <v>14490.000000000007</v>
      </c>
      <c r="L222" s="302">
        <f t="shared" si="162"/>
        <v>1.3528981977593768</v>
      </c>
      <c r="M222" s="306">
        <v>43650</v>
      </c>
      <c r="N222" s="297">
        <f t="shared" si="163"/>
        <v>11900.000000000007</v>
      </c>
      <c r="O222" s="311">
        <f t="shared" si="164"/>
        <v>1.2726231386025202</v>
      </c>
      <c r="Q222" s="292">
        <v>216</v>
      </c>
      <c r="R222" s="289">
        <f t="shared" si="153"/>
        <v>50500</v>
      </c>
      <c r="S222" s="289">
        <f t="shared" si="165"/>
        <v>55550.000000000007</v>
      </c>
      <c r="T222" s="297">
        <v>41070</v>
      </c>
      <c r="U222" s="297">
        <f t="shared" si="166"/>
        <v>14480.000000000007</v>
      </c>
      <c r="V222" s="302">
        <f t="shared" si="167"/>
        <v>1.3525687850012176</v>
      </c>
      <c r="W222" s="306">
        <v>43670</v>
      </c>
      <c r="X222" s="297">
        <f t="shared" si="168"/>
        <v>11880.000000000007</v>
      </c>
      <c r="Y222" s="311">
        <f t="shared" si="169"/>
        <v>1.2720403022670026</v>
      </c>
      <c r="AA222" s="292">
        <v>216</v>
      </c>
      <c r="AB222" s="289">
        <f t="shared" si="154"/>
        <v>51200</v>
      </c>
      <c r="AC222" s="289">
        <f t="shared" si="170"/>
        <v>56320.000000000007</v>
      </c>
      <c r="AD222" s="297">
        <v>43350</v>
      </c>
      <c r="AE222" s="297">
        <f t="shared" si="171"/>
        <v>12970.000000000007</v>
      </c>
      <c r="AF222" s="302">
        <f t="shared" si="172"/>
        <v>1.2991926182237603</v>
      </c>
      <c r="AG222" s="306">
        <v>45940</v>
      </c>
      <c r="AH222" s="297">
        <f t="shared" si="173"/>
        <v>10380.000000000007</v>
      </c>
      <c r="AI222" s="311">
        <f t="shared" si="174"/>
        <v>1.2259468872442318</v>
      </c>
      <c r="AK222" s="292">
        <v>216</v>
      </c>
      <c r="AL222" s="289">
        <f t="shared" si="155"/>
        <v>51700</v>
      </c>
      <c r="AM222" s="289">
        <f t="shared" si="175"/>
        <v>56870.000000000007</v>
      </c>
      <c r="AN222" s="297">
        <v>43390</v>
      </c>
      <c r="AO222" s="297">
        <f t="shared" si="176"/>
        <v>13480.000000000007</v>
      </c>
      <c r="AP222" s="302">
        <f t="shared" si="177"/>
        <v>1.3106706614427288</v>
      </c>
      <c r="AQ222" s="306">
        <v>45990</v>
      </c>
      <c r="AR222" s="297">
        <f t="shared" si="178"/>
        <v>10880.000000000007</v>
      </c>
      <c r="AS222" s="311">
        <f t="shared" si="179"/>
        <v>1.2365731680800176</v>
      </c>
      <c r="AU222" s="292">
        <v>216</v>
      </c>
      <c r="AV222" s="289">
        <f t="shared" si="156"/>
        <v>52200</v>
      </c>
      <c r="AW222" s="289">
        <f t="shared" si="180"/>
        <v>57420.000000000007</v>
      </c>
      <c r="AX222" s="297">
        <v>43410</v>
      </c>
      <c r="AY222" s="297">
        <f t="shared" si="181"/>
        <v>14010.000000000007</v>
      </c>
      <c r="AZ222" s="302">
        <f t="shared" si="182"/>
        <v>1.3227366966136838</v>
      </c>
      <c r="BA222" s="306">
        <v>46010</v>
      </c>
      <c r="BB222" s="297">
        <f t="shared" si="183"/>
        <v>11410.000000000007</v>
      </c>
      <c r="BC222" s="311">
        <f t="shared" si="184"/>
        <v>1.2479895674853294</v>
      </c>
      <c r="BE222" s="292">
        <v>216</v>
      </c>
      <c r="BF222" s="289">
        <f t="shared" si="157"/>
        <v>52700</v>
      </c>
      <c r="BG222" s="289">
        <f t="shared" si="185"/>
        <v>57970.000000000007</v>
      </c>
      <c r="BH222" s="297">
        <v>43560</v>
      </c>
      <c r="BI222" s="297">
        <f t="shared" si="186"/>
        <v>14410.000000000007</v>
      </c>
      <c r="BJ222" s="302">
        <f t="shared" si="187"/>
        <v>1.3308080808080809</v>
      </c>
      <c r="BK222" s="306">
        <v>46150</v>
      </c>
      <c r="BL222" s="297">
        <f t="shared" si="188"/>
        <v>11820.000000000007</v>
      </c>
      <c r="BM222" s="311">
        <f t="shared" si="189"/>
        <v>1.2561213434452874</v>
      </c>
      <c r="BO222" s="292">
        <v>216</v>
      </c>
      <c r="BP222" s="289">
        <f t="shared" si="158"/>
        <v>53700</v>
      </c>
      <c r="BQ222" s="289">
        <f t="shared" si="190"/>
        <v>59070.000000000007</v>
      </c>
      <c r="BR222" s="297">
        <v>43940</v>
      </c>
      <c r="BS222" s="297">
        <f t="shared" si="191"/>
        <v>15130.000000000007</v>
      </c>
      <c r="BT222" s="302">
        <f t="shared" si="192"/>
        <v>1.3443331816112882</v>
      </c>
      <c r="BU222" s="306">
        <v>46540</v>
      </c>
      <c r="BV222" s="297">
        <f t="shared" si="193"/>
        <v>12530.000000000007</v>
      </c>
      <c r="BW222" s="311">
        <f t="shared" si="194"/>
        <v>1.2692307692307694</v>
      </c>
      <c r="BY222" s="292">
        <v>216</v>
      </c>
      <c r="BZ222" s="289">
        <f t="shared" si="159"/>
        <v>54700</v>
      </c>
      <c r="CA222" s="289">
        <f t="shared" si="195"/>
        <v>60170.000000000007</v>
      </c>
      <c r="CB222" s="297">
        <v>44170</v>
      </c>
      <c r="CC222" s="297">
        <f t="shared" si="196"/>
        <v>16000.000000000007</v>
      </c>
      <c r="CD222" s="302">
        <f t="shared" si="197"/>
        <v>1.3622368123160518</v>
      </c>
      <c r="CE222" s="306">
        <v>46770</v>
      </c>
      <c r="CF222" s="297">
        <f t="shared" si="198"/>
        <v>13400.000000000007</v>
      </c>
      <c r="CG222" s="311">
        <f t="shared" si="199"/>
        <v>1.2865084455847766</v>
      </c>
    </row>
    <row r="223" spans="5:85">
      <c r="E223" s="289">
        <f>計算票!G224</f>
        <v>52940</v>
      </c>
      <c r="G223" s="292">
        <v>217</v>
      </c>
      <c r="H223" s="289">
        <f t="shared" si="152"/>
        <v>50750</v>
      </c>
      <c r="I223" s="289">
        <f t="shared" si="160"/>
        <v>55825.000000000007</v>
      </c>
      <c r="J223" s="297">
        <v>41260</v>
      </c>
      <c r="K223" s="297">
        <f t="shared" si="161"/>
        <v>14565.000000000007</v>
      </c>
      <c r="L223" s="302">
        <f t="shared" si="162"/>
        <v>1.3530053320407176</v>
      </c>
      <c r="M223" s="306">
        <v>43860</v>
      </c>
      <c r="N223" s="297">
        <f t="shared" si="163"/>
        <v>11965.000000000007</v>
      </c>
      <c r="O223" s="311">
        <f t="shared" si="164"/>
        <v>1.2727998176014594</v>
      </c>
      <c r="Q223" s="292">
        <v>217</v>
      </c>
      <c r="R223" s="289">
        <f t="shared" si="153"/>
        <v>50750</v>
      </c>
      <c r="S223" s="289">
        <f t="shared" si="165"/>
        <v>55825.000000000007</v>
      </c>
      <c r="T223" s="297">
        <v>41270</v>
      </c>
      <c r="U223" s="297">
        <f t="shared" si="166"/>
        <v>14555.000000000007</v>
      </c>
      <c r="V223" s="302">
        <f t="shared" si="167"/>
        <v>1.3526774897019629</v>
      </c>
      <c r="W223" s="306">
        <v>43870</v>
      </c>
      <c r="X223" s="297">
        <f t="shared" si="168"/>
        <v>11955.000000000007</v>
      </c>
      <c r="Y223" s="311">
        <f t="shared" si="169"/>
        <v>1.2725096877136997</v>
      </c>
      <c r="AA223" s="292">
        <v>217</v>
      </c>
      <c r="AB223" s="289">
        <f t="shared" si="154"/>
        <v>51450</v>
      </c>
      <c r="AC223" s="289">
        <f t="shared" si="170"/>
        <v>56595.000000000007</v>
      </c>
      <c r="AD223" s="297">
        <v>43560</v>
      </c>
      <c r="AE223" s="297">
        <f t="shared" si="171"/>
        <v>13035.000000000007</v>
      </c>
      <c r="AF223" s="302">
        <f t="shared" si="172"/>
        <v>1.2992424242424243</v>
      </c>
      <c r="AG223" s="306">
        <v>46160</v>
      </c>
      <c r="AH223" s="297">
        <f t="shared" si="173"/>
        <v>10435.000000000007</v>
      </c>
      <c r="AI223" s="311">
        <f t="shared" si="174"/>
        <v>1.2260615251299829</v>
      </c>
      <c r="AK223" s="292">
        <v>217</v>
      </c>
      <c r="AL223" s="289">
        <f t="shared" si="155"/>
        <v>51950</v>
      </c>
      <c r="AM223" s="289">
        <f t="shared" si="175"/>
        <v>57145.000000000007</v>
      </c>
      <c r="AN223" s="297">
        <v>43600</v>
      </c>
      <c r="AO223" s="297">
        <f t="shared" si="176"/>
        <v>13545.000000000007</v>
      </c>
      <c r="AP223" s="302">
        <f t="shared" si="177"/>
        <v>1.3106651376146792</v>
      </c>
      <c r="AQ223" s="306">
        <v>46210</v>
      </c>
      <c r="AR223" s="297">
        <f t="shared" si="178"/>
        <v>10935.000000000007</v>
      </c>
      <c r="AS223" s="311">
        <f t="shared" si="179"/>
        <v>1.2366370915386282</v>
      </c>
      <c r="AU223" s="292">
        <v>217</v>
      </c>
      <c r="AV223" s="289">
        <f t="shared" si="156"/>
        <v>52450</v>
      </c>
      <c r="AW223" s="289">
        <f t="shared" si="180"/>
        <v>57695.000000000007</v>
      </c>
      <c r="AX223" s="297">
        <v>43620</v>
      </c>
      <c r="AY223" s="297">
        <f t="shared" si="181"/>
        <v>14075.000000000007</v>
      </c>
      <c r="AZ223" s="302">
        <f t="shared" si="182"/>
        <v>1.3226730857404863</v>
      </c>
      <c r="BA223" s="306">
        <v>46230</v>
      </c>
      <c r="BB223" s="297">
        <f t="shared" si="183"/>
        <v>11465.000000000007</v>
      </c>
      <c r="BC223" s="311">
        <f t="shared" si="184"/>
        <v>1.2479991347609778</v>
      </c>
      <c r="BE223" s="292">
        <v>217</v>
      </c>
      <c r="BF223" s="289">
        <f t="shared" si="157"/>
        <v>52950</v>
      </c>
      <c r="BG223" s="289">
        <f t="shared" si="185"/>
        <v>58245.000000000007</v>
      </c>
      <c r="BH223" s="297">
        <v>43760</v>
      </c>
      <c r="BI223" s="297">
        <f t="shared" si="186"/>
        <v>14485.000000000007</v>
      </c>
      <c r="BJ223" s="302">
        <f t="shared" si="187"/>
        <v>1.3310100548446071</v>
      </c>
      <c r="BK223" s="306">
        <v>46370</v>
      </c>
      <c r="BL223" s="297">
        <f t="shared" si="188"/>
        <v>11875.000000000007</v>
      </c>
      <c r="BM223" s="311">
        <f t="shared" si="189"/>
        <v>1.2560923010567178</v>
      </c>
      <c r="BO223" s="292">
        <v>217</v>
      </c>
      <c r="BP223" s="289">
        <f t="shared" si="158"/>
        <v>53950</v>
      </c>
      <c r="BQ223" s="289">
        <f t="shared" si="190"/>
        <v>59345.000000000007</v>
      </c>
      <c r="BR223" s="297">
        <v>44150</v>
      </c>
      <c r="BS223" s="297">
        <f t="shared" si="191"/>
        <v>15195.000000000007</v>
      </c>
      <c r="BT223" s="302">
        <f t="shared" si="192"/>
        <v>1.3441676104190261</v>
      </c>
      <c r="BU223" s="306">
        <v>46760</v>
      </c>
      <c r="BV223" s="297">
        <f t="shared" si="193"/>
        <v>12585.000000000007</v>
      </c>
      <c r="BW223" s="311">
        <f t="shared" si="194"/>
        <v>1.2691402908468778</v>
      </c>
      <c r="BY223" s="292">
        <v>217</v>
      </c>
      <c r="BZ223" s="289">
        <f t="shared" si="159"/>
        <v>54950</v>
      </c>
      <c r="CA223" s="289">
        <f t="shared" si="195"/>
        <v>60445.000000000007</v>
      </c>
      <c r="CB223" s="297">
        <v>44380</v>
      </c>
      <c r="CC223" s="297">
        <f t="shared" si="196"/>
        <v>16065.000000000007</v>
      </c>
      <c r="CD223" s="302">
        <f t="shared" si="197"/>
        <v>1.3619873817034702</v>
      </c>
      <c r="CE223" s="306">
        <v>46990</v>
      </c>
      <c r="CF223" s="297">
        <f t="shared" si="198"/>
        <v>13455.000000000007</v>
      </c>
      <c r="CG223" s="311">
        <f t="shared" si="199"/>
        <v>1.2863375186209833</v>
      </c>
    </row>
    <row r="224" spans="5:85">
      <c r="E224" s="289">
        <f>計算票!G225</f>
        <v>53200</v>
      </c>
      <c r="G224" s="292">
        <v>218</v>
      </c>
      <c r="H224" s="289">
        <f t="shared" si="152"/>
        <v>51000</v>
      </c>
      <c r="I224" s="289">
        <f t="shared" si="160"/>
        <v>56100.000000000007</v>
      </c>
      <c r="J224" s="297">
        <v>41450</v>
      </c>
      <c r="K224" s="297">
        <f t="shared" si="161"/>
        <v>14650.000000000007</v>
      </c>
      <c r="L224" s="302">
        <f t="shared" si="162"/>
        <v>1.3534378769601931</v>
      </c>
      <c r="M224" s="306">
        <v>44070</v>
      </c>
      <c r="N224" s="297">
        <f t="shared" si="163"/>
        <v>12030.000000000007</v>
      </c>
      <c r="O224" s="311">
        <f t="shared" si="164"/>
        <v>1.2729748127978218</v>
      </c>
      <c r="Q224" s="292">
        <v>218</v>
      </c>
      <c r="R224" s="289">
        <f t="shared" si="153"/>
        <v>51000</v>
      </c>
      <c r="S224" s="289">
        <f t="shared" si="165"/>
        <v>56100.000000000007</v>
      </c>
      <c r="T224" s="297">
        <v>41470</v>
      </c>
      <c r="U224" s="297">
        <f t="shared" si="166"/>
        <v>14630.000000000007</v>
      </c>
      <c r="V224" s="302">
        <f t="shared" si="167"/>
        <v>1.3527851458885944</v>
      </c>
      <c r="W224" s="306">
        <v>44080</v>
      </c>
      <c r="X224" s="297">
        <f t="shared" si="168"/>
        <v>12020.000000000007</v>
      </c>
      <c r="Y224" s="311">
        <f t="shared" si="169"/>
        <v>1.2726860254083485</v>
      </c>
      <c r="AA224" s="292">
        <v>218</v>
      </c>
      <c r="AB224" s="289">
        <f t="shared" si="154"/>
        <v>51700</v>
      </c>
      <c r="AC224" s="289">
        <f t="shared" si="170"/>
        <v>56870.000000000007</v>
      </c>
      <c r="AD224" s="297">
        <v>43760</v>
      </c>
      <c r="AE224" s="297">
        <f t="shared" si="171"/>
        <v>13110.000000000007</v>
      </c>
      <c r="AF224" s="302">
        <f t="shared" si="172"/>
        <v>1.2995886654478979</v>
      </c>
      <c r="AG224" s="306">
        <v>46380</v>
      </c>
      <c r="AH224" s="297">
        <f t="shared" si="173"/>
        <v>10490.000000000007</v>
      </c>
      <c r="AI224" s="311">
        <f t="shared" si="174"/>
        <v>1.2261750754635621</v>
      </c>
      <c r="AK224" s="292">
        <v>218</v>
      </c>
      <c r="AL224" s="289">
        <f t="shared" si="155"/>
        <v>52200</v>
      </c>
      <c r="AM224" s="289">
        <f t="shared" si="175"/>
        <v>57420.000000000007</v>
      </c>
      <c r="AN224" s="297">
        <v>43810</v>
      </c>
      <c r="AO224" s="297">
        <f t="shared" si="176"/>
        <v>13610.000000000007</v>
      </c>
      <c r="AP224" s="302">
        <f t="shared" si="177"/>
        <v>1.310659666742753</v>
      </c>
      <c r="AQ224" s="306">
        <v>46430</v>
      </c>
      <c r="AR224" s="297">
        <f t="shared" si="178"/>
        <v>10990.000000000007</v>
      </c>
      <c r="AS224" s="311">
        <f t="shared" si="179"/>
        <v>1.2367004092181781</v>
      </c>
      <c r="AU224" s="292">
        <v>218</v>
      </c>
      <c r="AV224" s="289">
        <f t="shared" si="156"/>
        <v>52700</v>
      </c>
      <c r="AW224" s="289">
        <f t="shared" si="180"/>
        <v>57970.000000000007</v>
      </c>
      <c r="AX224" s="297">
        <v>43830</v>
      </c>
      <c r="AY224" s="297">
        <f t="shared" si="181"/>
        <v>14140.000000000007</v>
      </c>
      <c r="AZ224" s="302">
        <f t="shared" si="182"/>
        <v>1.3226100844170661</v>
      </c>
      <c r="BA224" s="306">
        <v>46450</v>
      </c>
      <c r="BB224" s="297">
        <f t="shared" si="183"/>
        <v>11520.000000000007</v>
      </c>
      <c r="BC224" s="311">
        <f t="shared" si="184"/>
        <v>1.2480086114101185</v>
      </c>
      <c r="BE224" s="292">
        <v>218</v>
      </c>
      <c r="BF224" s="289">
        <f t="shared" si="157"/>
        <v>53200</v>
      </c>
      <c r="BG224" s="289">
        <f t="shared" si="185"/>
        <v>58520.000000000007</v>
      </c>
      <c r="BH224" s="297">
        <v>43970</v>
      </c>
      <c r="BI224" s="297">
        <f t="shared" si="186"/>
        <v>14550.000000000007</v>
      </c>
      <c r="BJ224" s="302">
        <f t="shared" si="187"/>
        <v>1.3309074368887879</v>
      </c>
      <c r="BK224" s="306">
        <v>46590</v>
      </c>
      <c r="BL224" s="297">
        <f t="shared" si="188"/>
        <v>11930.000000000007</v>
      </c>
      <c r="BM224" s="311">
        <f t="shared" si="189"/>
        <v>1.2560635329469845</v>
      </c>
      <c r="BO224" s="292">
        <v>218</v>
      </c>
      <c r="BP224" s="289">
        <f t="shared" si="158"/>
        <v>54200</v>
      </c>
      <c r="BQ224" s="289">
        <f t="shared" si="190"/>
        <v>59620.000000000007</v>
      </c>
      <c r="BR224" s="297">
        <v>44360</v>
      </c>
      <c r="BS224" s="297">
        <f t="shared" si="191"/>
        <v>15260.000000000007</v>
      </c>
      <c r="BT224" s="302">
        <f t="shared" si="192"/>
        <v>1.344003606853021</v>
      </c>
      <c r="BU224" s="306">
        <v>46980</v>
      </c>
      <c r="BV224" s="297">
        <f t="shared" si="193"/>
        <v>12640.000000000007</v>
      </c>
      <c r="BW224" s="311">
        <f t="shared" si="194"/>
        <v>1.2690506598552578</v>
      </c>
      <c r="BY224" s="292">
        <v>218</v>
      </c>
      <c r="BZ224" s="289">
        <f t="shared" si="159"/>
        <v>55200</v>
      </c>
      <c r="CA224" s="289">
        <f t="shared" si="195"/>
        <v>60720.000000000007</v>
      </c>
      <c r="CB224" s="297">
        <v>44590</v>
      </c>
      <c r="CC224" s="297">
        <f t="shared" si="196"/>
        <v>16130.000000000007</v>
      </c>
      <c r="CD224" s="302">
        <f t="shared" si="197"/>
        <v>1.3617403005158109</v>
      </c>
      <c r="CE224" s="306">
        <v>47210</v>
      </c>
      <c r="CF224" s="297">
        <f t="shared" si="198"/>
        <v>13510.000000000007</v>
      </c>
      <c r="CG224" s="311">
        <f t="shared" si="199"/>
        <v>1.2861681847066302</v>
      </c>
    </row>
    <row r="225" spans="5:85">
      <c r="E225" s="289">
        <f>計算票!G226</f>
        <v>53470</v>
      </c>
      <c r="G225" s="292">
        <v>219</v>
      </c>
      <c r="H225" s="289">
        <f t="shared" si="152"/>
        <v>51250</v>
      </c>
      <c r="I225" s="289">
        <f t="shared" si="160"/>
        <v>56375.000000000007</v>
      </c>
      <c r="J225" s="297">
        <v>41650</v>
      </c>
      <c r="K225" s="297">
        <f t="shared" si="161"/>
        <v>14725.000000000007</v>
      </c>
      <c r="L225" s="302">
        <f t="shared" si="162"/>
        <v>1.3535414165666269</v>
      </c>
      <c r="M225" s="306">
        <v>44280</v>
      </c>
      <c r="N225" s="297">
        <f t="shared" si="163"/>
        <v>12095.000000000007</v>
      </c>
      <c r="O225" s="311">
        <f t="shared" si="164"/>
        <v>1.2731481481481484</v>
      </c>
      <c r="Q225" s="292">
        <v>219</v>
      </c>
      <c r="R225" s="289">
        <f t="shared" si="153"/>
        <v>51250</v>
      </c>
      <c r="S225" s="289">
        <f t="shared" si="165"/>
        <v>56375.000000000007</v>
      </c>
      <c r="T225" s="297">
        <v>41660</v>
      </c>
      <c r="U225" s="297">
        <f t="shared" si="166"/>
        <v>14715.000000000007</v>
      </c>
      <c r="V225" s="302">
        <f t="shared" si="167"/>
        <v>1.3532165146423429</v>
      </c>
      <c r="W225" s="306">
        <v>44290</v>
      </c>
      <c r="X225" s="297">
        <f t="shared" si="168"/>
        <v>12085.000000000007</v>
      </c>
      <c r="Y225" s="311">
        <f t="shared" si="169"/>
        <v>1.2728606909008808</v>
      </c>
      <c r="AA225" s="292">
        <v>219</v>
      </c>
      <c r="AB225" s="289">
        <f t="shared" si="154"/>
        <v>51950</v>
      </c>
      <c r="AC225" s="289">
        <f t="shared" si="170"/>
        <v>57145.000000000007</v>
      </c>
      <c r="AD225" s="297">
        <v>43970</v>
      </c>
      <c r="AE225" s="297">
        <f t="shared" si="171"/>
        <v>13175.000000000007</v>
      </c>
      <c r="AF225" s="302">
        <f t="shared" si="172"/>
        <v>1.2996361155333183</v>
      </c>
      <c r="AG225" s="306">
        <v>46600</v>
      </c>
      <c r="AH225" s="297">
        <f t="shared" si="173"/>
        <v>10545.000000000007</v>
      </c>
      <c r="AI225" s="311">
        <f t="shared" si="174"/>
        <v>1.2262875536480689</v>
      </c>
      <c r="AK225" s="292">
        <v>219</v>
      </c>
      <c r="AL225" s="289">
        <f t="shared" si="155"/>
        <v>52450</v>
      </c>
      <c r="AM225" s="289">
        <f t="shared" si="175"/>
        <v>57695.000000000007</v>
      </c>
      <c r="AN225" s="297">
        <v>44020</v>
      </c>
      <c r="AO225" s="297">
        <f t="shared" si="176"/>
        <v>13675.000000000007</v>
      </c>
      <c r="AP225" s="302">
        <f t="shared" si="177"/>
        <v>1.3106542480690597</v>
      </c>
      <c r="AQ225" s="306">
        <v>46650</v>
      </c>
      <c r="AR225" s="297">
        <f t="shared" si="178"/>
        <v>11045.000000000007</v>
      </c>
      <c r="AS225" s="311">
        <f t="shared" si="179"/>
        <v>1.2367631296891748</v>
      </c>
      <c r="AU225" s="292">
        <v>219</v>
      </c>
      <c r="AV225" s="289">
        <f t="shared" si="156"/>
        <v>52950</v>
      </c>
      <c r="AW225" s="289">
        <f t="shared" si="180"/>
        <v>58245.000000000007</v>
      </c>
      <c r="AX225" s="297">
        <v>44040</v>
      </c>
      <c r="AY225" s="297">
        <f t="shared" si="181"/>
        <v>14205.000000000007</v>
      </c>
      <c r="AZ225" s="302">
        <f t="shared" si="182"/>
        <v>1.3225476839237058</v>
      </c>
      <c r="BA225" s="306">
        <v>46670</v>
      </c>
      <c r="BB225" s="297">
        <f t="shared" si="183"/>
        <v>11575.000000000007</v>
      </c>
      <c r="BC225" s="311">
        <f t="shared" si="184"/>
        <v>1.2480179987143778</v>
      </c>
      <c r="BE225" s="292">
        <v>219</v>
      </c>
      <c r="BF225" s="289">
        <f t="shared" si="157"/>
        <v>53450</v>
      </c>
      <c r="BG225" s="289">
        <f t="shared" si="185"/>
        <v>58795.000000000007</v>
      </c>
      <c r="BH225" s="297">
        <v>44180</v>
      </c>
      <c r="BI225" s="297">
        <f t="shared" si="186"/>
        <v>14615.000000000007</v>
      </c>
      <c r="BJ225" s="302">
        <f t="shared" si="187"/>
        <v>1.3308057944771392</v>
      </c>
      <c r="BK225" s="306">
        <v>46810</v>
      </c>
      <c r="BL225" s="297">
        <f t="shared" si="188"/>
        <v>11985.000000000007</v>
      </c>
      <c r="BM225" s="311">
        <f t="shared" si="189"/>
        <v>1.2560350352488785</v>
      </c>
      <c r="BO225" s="292">
        <v>219</v>
      </c>
      <c r="BP225" s="289">
        <f t="shared" si="158"/>
        <v>54450</v>
      </c>
      <c r="BQ225" s="289">
        <f t="shared" si="190"/>
        <v>59895.000000000007</v>
      </c>
      <c r="BR225" s="297">
        <v>44570</v>
      </c>
      <c r="BS225" s="297">
        <f t="shared" si="191"/>
        <v>15325.000000000007</v>
      </c>
      <c r="BT225" s="302">
        <f t="shared" si="192"/>
        <v>1.3438411487547679</v>
      </c>
      <c r="BU225" s="306">
        <v>47200</v>
      </c>
      <c r="BV225" s="297">
        <f t="shared" si="193"/>
        <v>12695.000000000007</v>
      </c>
      <c r="BW225" s="311">
        <f t="shared" si="194"/>
        <v>1.2689618644067797</v>
      </c>
      <c r="BY225" s="292">
        <v>219</v>
      </c>
      <c r="BZ225" s="289">
        <f t="shared" si="159"/>
        <v>55450</v>
      </c>
      <c r="CA225" s="289">
        <f t="shared" si="195"/>
        <v>60995.000000000007</v>
      </c>
      <c r="CB225" s="297">
        <v>44800</v>
      </c>
      <c r="CC225" s="297">
        <f t="shared" si="196"/>
        <v>16195.000000000007</v>
      </c>
      <c r="CD225" s="302">
        <f t="shared" si="197"/>
        <v>1.3614955357142859</v>
      </c>
      <c r="CE225" s="306">
        <v>47430</v>
      </c>
      <c r="CF225" s="297">
        <f t="shared" si="198"/>
        <v>13565.000000000007</v>
      </c>
      <c r="CG225" s="311">
        <f t="shared" si="199"/>
        <v>1.2860004216740462</v>
      </c>
    </row>
    <row r="226" spans="5:85">
      <c r="E226" s="289">
        <f>計算票!G227</f>
        <v>53730</v>
      </c>
      <c r="G226" s="292">
        <v>220</v>
      </c>
      <c r="H226" s="289">
        <f t="shared" si="152"/>
        <v>51500</v>
      </c>
      <c r="I226" s="289">
        <f t="shared" si="160"/>
        <v>56650.000000000007</v>
      </c>
      <c r="J226" s="297">
        <v>41850</v>
      </c>
      <c r="K226" s="297">
        <f t="shared" si="161"/>
        <v>14800.000000000007</v>
      </c>
      <c r="L226" s="302">
        <f t="shared" si="162"/>
        <v>1.3536439665471924</v>
      </c>
      <c r="M226" s="306">
        <v>44490</v>
      </c>
      <c r="N226" s="297">
        <f t="shared" si="163"/>
        <v>12160.000000000007</v>
      </c>
      <c r="O226" s="311">
        <f t="shared" si="164"/>
        <v>1.2733198471566647</v>
      </c>
      <c r="Q226" s="292">
        <v>220</v>
      </c>
      <c r="R226" s="289">
        <f t="shared" si="153"/>
        <v>51500</v>
      </c>
      <c r="S226" s="289">
        <f t="shared" si="165"/>
        <v>56650.000000000007</v>
      </c>
      <c r="T226" s="297">
        <v>41860</v>
      </c>
      <c r="U226" s="297">
        <f t="shared" si="166"/>
        <v>14790.000000000007</v>
      </c>
      <c r="V226" s="302">
        <f t="shared" si="167"/>
        <v>1.3533205924510274</v>
      </c>
      <c r="W226" s="306">
        <v>44500</v>
      </c>
      <c r="X226" s="297">
        <f t="shared" si="168"/>
        <v>12150.000000000007</v>
      </c>
      <c r="Y226" s="311">
        <f t="shared" si="169"/>
        <v>1.2730337078651688</v>
      </c>
      <c r="AA226" s="292">
        <v>220</v>
      </c>
      <c r="AB226" s="289">
        <f t="shared" si="154"/>
        <v>52200</v>
      </c>
      <c r="AC226" s="289">
        <f t="shared" si="170"/>
        <v>57420.000000000007</v>
      </c>
      <c r="AD226" s="297">
        <v>44180</v>
      </c>
      <c r="AE226" s="297">
        <f t="shared" si="171"/>
        <v>13240.000000000007</v>
      </c>
      <c r="AF226" s="302">
        <f t="shared" si="172"/>
        <v>1.2996831145314625</v>
      </c>
      <c r="AG226" s="306">
        <v>46820</v>
      </c>
      <c r="AH226" s="297">
        <f t="shared" si="173"/>
        <v>10600.000000000007</v>
      </c>
      <c r="AI226" s="311">
        <f t="shared" si="174"/>
        <v>1.2263989747970954</v>
      </c>
      <c r="AK226" s="292">
        <v>220</v>
      </c>
      <c r="AL226" s="289">
        <f t="shared" si="155"/>
        <v>52700</v>
      </c>
      <c r="AM226" s="289">
        <f t="shared" si="175"/>
        <v>57970.000000000007</v>
      </c>
      <c r="AN226" s="297">
        <v>44230</v>
      </c>
      <c r="AO226" s="297">
        <f t="shared" si="176"/>
        <v>13740.000000000007</v>
      </c>
      <c r="AP226" s="302">
        <f t="shared" si="177"/>
        <v>1.310648880850102</v>
      </c>
      <c r="AQ226" s="306">
        <v>46870</v>
      </c>
      <c r="AR226" s="297">
        <f t="shared" si="178"/>
        <v>11100.000000000007</v>
      </c>
      <c r="AS226" s="311">
        <f t="shared" si="179"/>
        <v>1.2368252613612121</v>
      </c>
      <c r="AU226" s="292">
        <v>220</v>
      </c>
      <c r="AV226" s="289">
        <f t="shared" si="156"/>
        <v>53200</v>
      </c>
      <c r="AW226" s="289">
        <f t="shared" si="180"/>
        <v>58520.000000000007</v>
      </c>
      <c r="AX226" s="297">
        <v>44250</v>
      </c>
      <c r="AY226" s="297">
        <f t="shared" si="181"/>
        <v>14270.000000000007</v>
      </c>
      <c r="AZ226" s="302">
        <f t="shared" si="182"/>
        <v>1.3224858757062148</v>
      </c>
      <c r="BA226" s="306">
        <v>46890</v>
      </c>
      <c r="BB226" s="297">
        <f t="shared" si="183"/>
        <v>11630.000000000007</v>
      </c>
      <c r="BC226" s="311">
        <f t="shared" si="184"/>
        <v>1.2480272979313287</v>
      </c>
      <c r="BE226" s="292">
        <v>220</v>
      </c>
      <c r="BF226" s="289">
        <f t="shared" si="157"/>
        <v>53700</v>
      </c>
      <c r="BG226" s="289">
        <f t="shared" si="185"/>
        <v>59070.000000000007</v>
      </c>
      <c r="BH226" s="297">
        <v>44390</v>
      </c>
      <c r="BI226" s="297">
        <f t="shared" si="186"/>
        <v>14680.000000000007</v>
      </c>
      <c r="BJ226" s="302">
        <f t="shared" si="187"/>
        <v>1.3307051137643615</v>
      </c>
      <c r="BK226" s="306">
        <v>47030</v>
      </c>
      <c r="BL226" s="297">
        <f t="shared" si="188"/>
        <v>12040.000000000007</v>
      </c>
      <c r="BM226" s="311">
        <f t="shared" si="189"/>
        <v>1.2560068041675527</v>
      </c>
      <c r="BO226" s="292">
        <v>220</v>
      </c>
      <c r="BP226" s="289">
        <f t="shared" si="158"/>
        <v>54700</v>
      </c>
      <c r="BQ226" s="289">
        <f t="shared" si="190"/>
        <v>60170.000000000007</v>
      </c>
      <c r="BR226" s="297">
        <v>44780</v>
      </c>
      <c r="BS226" s="297">
        <f t="shared" si="191"/>
        <v>15390.000000000007</v>
      </c>
      <c r="BT226" s="302">
        <f t="shared" si="192"/>
        <v>1.3436802143814204</v>
      </c>
      <c r="BU226" s="306">
        <v>47420</v>
      </c>
      <c r="BV226" s="297">
        <f t="shared" si="193"/>
        <v>12750.000000000007</v>
      </c>
      <c r="BW226" s="311">
        <f t="shared" si="194"/>
        <v>1.2688738928722059</v>
      </c>
      <c r="BY226" s="292">
        <v>220</v>
      </c>
      <c r="BZ226" s="289">
        <f t="shared" si="159"/>
        <v>55700</v>
      </c>
      <c r="CA226" s="289">
        <f t="shared" si="195"/>
        <v>61270.000000000007</v>
      </c>
      <c r="CB226" s="297">
        <v>45010</v>
      </c>
      <c r="CC226" s="297">
        <f t="shared" si="196"/>
        <v>16260.000000000007</v>
      </c>
      <c r="CD226" s="302">
        <f t="shared" si="197"/>
        <v>1.3612530548766941</v>
      </c>
      <c r="CE226" s="306">
        <v>47650</v>
      </c>
      <c r="CF226" s="297">
        <f t="shared" si="198"/>
        <v>13620.000000000007</v>
      </c>
      <c r="CG226" s="311">
        <f t="shared" si="199"/>
        <v>1.2858342077649529</v>
      </c>
    </row>
    <row r="227" spans="5:85">
      <c r="E227" s="289">
        <f>計算票!G228</f>
        <v>53990</v>
      </c>
      <c r="G227" s="292">
        <v>221</v>
      </c>
      <c r="H227" s="289">
        <f t="shared" si="152"/>
        <v>51750</v>
      </c>
      <c r="I227" s="289">
        <f t="shared" si="160"/>
        <v>56925.000000000007</v>
      </c>
      <c r="J227" s="297">
        <v>42050</v>
      </c>
      <c r="K227" s="297">
        <f t="shared" si="161"/>
        <v>14875.000000000007</v>
      </c>
      <c r="L227" s="302">
        <f t="shared" si="162"/>
        <v>1.3537455410225923</v>
      </c>
      <c r="M227" s="306">
        <v>44700</v>
      </c>
      <c r="N227" s="297">
        <f t="shared" si="163"/>
        <v>12225.000000000007</v>
      </c>
      <c r="O227" s="311">
        <f t="shared" si="164"/>
        <v>1.2734899328859062</v>
      </c>
      <c r="Q227" s="292">
        <v>221</v>
      </c>
      <c r="R227" s="289">
        <f t="shared" si="153"/>
        <v>51750</v>
      </c>
      <c r="S227" s="289">
        <f t="shared" si="165"/>
        <v>56925.000000000007</v>
      </c>
      <c r="T227" s="297">
        <v>42060</v>
      </c>
      <c r="U227" s="297">
        <f t="shared" si="166"/>
        <v>14865.000000000007</v>
      </c>
      <c r="V227" s="302">
        <f t="shared" si="167"/>
        <v>1.353423680456491</v>
      </c>
      <c r="W227" s="306">
        <v>44710</v>
      </c>
      <c r="X227" s="297">
        <f t="shared" si="168"/>
        <v>12215.000000000007</v>
      </c>
      <c r="Y227" s="311">
        <f t="shared" si="169"/>
        <v>1.2732050995303066</v>
      </c>
      <c r="AA227" s="292">
        <v>221</v>
      </c>
      <c r="AB227" s="289">
        <f t="shared" si="154"/>
        <v>52450</v>
      </c>
      <c r="AC227" s="289">
        <f t="shared" si="170"/>
        <v>57695.000000000007</v>
      </c>
      <c r="AD227" s="297">
        <v>44390</v>
      </c>
      <c r="AE227" s="297">
        <f t="shared" si="171"/>
        <v>13305.000000000007</v>
      </c>
      <c r="AF227" s="302">
        <f t="shared" si="172"/>
        <v>1.2997296688443345</v>
      </c>
      <c r="AG227" s="306">
        <v>47040</v>
      </c>
      <c r="AH227" s="297">
        <f t="shared" si="173"/>
        <v>10655.000000000007</v>
      </c>
      <c r="AI227" s="311">
        <f t="shared" si="174"/>
        <v>1.2265093537414968</v>
      </c>
      <c r="AK227" s="292">
        <v>221</v>
      </c>
      <c r="AL227" s="289">
        <f t="shared" si="155"/>
        <v>52950</v>
      </c>
      <c r="AM227" s="289">
        <f t="shared" si="175"/>
        <v>58245.000000000007</v>
      </c>
      <c r="AN227" s="297">
        <v>44440</v>
      </c>
      <c r="AO227" s="297">
        <f t="shared" si="176"/>
        <v>13805.000000000007</v>
      </c>
      <c r="AP227" s="302">
        <f t="shared" si="177"/>
        <v>1.3106435643564358</v>
      </c>
      <c r="AQ227" s="306">
        <v>47090</v>
      </c>
      <c r="AR227" s="297">
        <f t="shared" si="178"/>
        <v>11155.000000000007</v>
      </c>
      <c r="AS227" s="311">
        <f t="shared" si="179"/>
        <v>1.2368868124867276</v>
      </c>
      <c r="AU227" s="292">
        <v>221</v>
      </c>
      <c r="AV227" s="289">
        <f t="shared" si="156"/>
        <v>53450</v>
      </c>
      <c r="AW227" s="289">
        <f t="shared" si="180"/>
        <v>58795.000000000007</v>
      </c>
      <c r="AX227" s="297">
        <v>44460</v>
      </c>
      <c r="AY227" s="297">
        <f t="shared" si="181"/>
        <v>14335.000000000007</v>
      </c>
      <c r="AZ227" s="302">
        <f t="shared" si="182"/>
        <v>1.3224246513720199</v>
      </c>
      <c r="BA227" s="306">
        <v>47110</v>
      </c>
      <c r="BB227" s="297">
        <f t="shared" si="183"/>
        <v>11685.000000000007</v>
      </c>
      <c r="BC227" s="311">
        <f t="shared" si="184"/>
        <v>1.2480365102950544</v>
      </c>
      <c r="BE227" s="292">
        <v>221</v>
      </c>
      <c r="BF227" s="289">
        <f t="shared" si="157"/>
        <v>53950</v>
      </c>
      <c r="BG227" s="289">
        <f t="shared" si="185"/>
        <v>59345.000000000007</v>
      </c>
      <c r="BH227" s="297">
        <v>44600</v>
      </c>
      <c r="BI227" s="297">
        <f t="shared" si="186"/>
        <v>14745.000000000007</v>
      </c>
      <c r="BJ227" s="302">
        <f t="shared" si="187"/>
        <v>1.3306053811659195</v>
      </c>
      <c r="BK227" s="306">
        <v>47250</v>
      </c>
      <c r="BL227" s="297">
        <f t="shared" si="188"/>
        <v>12095.000000000007</v>
      </c>
      <c r="BM227" s="311">
        <f t="shared" si="189"/>
        <v>1.2559788359788362</v>
      </c>
      <c r="BO227" s="292">
        <v>221</v>
      </c>
      <c r="BP227" s="289">
        <f t="shared" si="158"/>
        <v>54950</v>
      </c>
      <c r="BQ227" s="289">
        <f t="shared" si="190"/>
        <v>60445.000000000007</v>
      </c>
      <c r="BR227" s="297">
        <v>44990</v>
      </c>
      <c r="BS227" s="297">
        <f t="shared" si="191"/>
        <v>15455.000000000007</v>
      </c>
      <c r="BT227" s="302">
        <f t="shared" si="192"/>
        <v>1.3435207823960882</v>
      </c>
      <c r="BU227" s="306">
        <v>47640</v>
      </c>
      <c r="BV227" s="297">
        <f t="shared" si="193"/>
        <v>12805.000000000007</v>
      </c>
      <c r="BW227" s="311">
        <f t="shared" si="194"/>
        <v>1.2687867338371117</v>
      </c>
      <c r="BY227" s="292">
        <v>221</v>
      </c>
      <c r="BZ227" s="289">
        <f t="shared" si="159"/>
        <v>55950</v>
      </c>
      <c r="CA227" s="289">
        <f t="shared" si="195"/>
        <v>61545.000000000007</v>
      </c>
      <c r="CB227" s="297">
        <v>45220</v>
      </c>
      <c r="CC227" s="297">
        <f t="shared" si="196"/>
        <v>16325.000000000007</v>
      </c>
      <c r="CD227" s="302">
        <f t="shared" si="197"/>
        <v>1.3610128261831049</v>
      </c>
      <c r="CE227" s="306">
        <v>47870</v>
      </c>
      <c r="CF227" s="297">
        <f t="shared" si="198"/>
        <v>13675.000000000007</v>
      </c>
      <c r="CG227" s="311">
        <f t="shared" si="199"/>
        <v>1.2856695216210572</v>
      </c>
    </row>
    <row r="228" spans="5:85">
      <c r="E228" s="289">
        <f>計算票!G229</f>
        <v>54260</v>
      </c>
      <c r="G228" s="292">
        <v>222</v>
      </c>
      <c r="H228" s="289">
        <f t="shared" si="152"/>
        <v>52000</v>
      </c>
      <c r="I228" s="289">
        <f t="shared" si="160"/>
        <v>57200.000000000007</v>
      </c>
      <c r="J228" s="297">
        <v>42250</v>
      </c>
      <c r="K228" s="297">
        <f t="shared" si="161"/>
        <v>14950.000000000007</v>
      </c>
      <c r="L228" s="302">
        <f t="shared" si="162"/>
        <v>1.3538461538461539</v>
      </c>
      <c r="M228" s="306">
        <v>44910</v>
      </c>
      <c r="N228" s="297">
        <f t="shared" si="163"/>
        <v>12290.000000000007</v>
      </c>
      <c r="O228" s="311">
        <f t="shared" si="164"/>
        <v>1.2736584279670453</v>
      </c>
      <c r="Q228" s="292">
        <v>222</v>
      </c>
      <c r="R228" s="289">
        <f t="shared" si="153"/>
        <v>52000</v>
      </c>
      <c r="S228" s="289">
        <f t="shared" si="165"/>
        <v>57200.000000000007</v>
      </c>
      <c r="T228" s="297">
        <v>42260</v>
      </c>
      <c r="U228" s="297">
        <f t="shared" si="166"/>
        <v>14940.000000000007</v>
      </c>
      <c r="V228" s="302">
        <f t="shared" si="167"/>
        <v>1.3535257927117843</v>
      </c>
      <c r="W228" s="306">
        <v>44920</v>
      </c>
      <c r="X228" s="297">
        <f t="shared" si="168"/>
        <v>12280.000000000007</v>
      </c>
      <c r="Y228" s="311">
        <f t="shared" si="169"/>
        <v>1.2733748886910063</v>
      </c>
      <c r="AA228" s="292">
        <v>222</v>
      </c>
      <c r="AB228" s="289">
        <f t="shared" si="154"/>
        <v>52700</v>
      </c>
      <c r="AC228" s="289">
        <f t="shared" si="170"/>
        <v>57970.000000000007</v>
      </c>
      <c r="AD228" s="297">
        <v>44600</v>
      </c>
      <c r="AE228" s="297">
        <f t="shared" si="171"/>
        <v>13370.000000000007</v>
      </c>
      <c r="AF228" s="302">
        <f t="shared" si="172"/>
        <v>1.2997757847533633</v>
      </c>
      <c r="AG228" s="306">
        <v>47260</v>
      </c>
      <c r="AH228" s="297">
        <f t="shared" si="173"/>
        <v>10710.000000000007</v>
      </c>
      <c r="AI228" s="311">
        <f t="shared" si="174"/>
        <v>1.2266187050359714</v>
      </c>
      <c r="AK228" s="292">
        <v>222</v>
      </c>
      <c r="AL228" s="289">
        <f t="shared" si="155"/>
        <v>53200</v>
      </c>
      <c r="AM228" s="289">
        <f t="shared" si="175"/>
        <v>58520.000000000007</v>
      </c>
      <c r="AN228" s="297">
        <v>44640</v>
      </c>
      <c r="AO228" s="297">
        <f t="shared" si="176"/>
        <v>13880.000000000007</v>
      </c>
      <c r="AP228" s="302">
        <f t="shared" si="177"/>
        <v>1.3109318996415773</v>
      </c>
      <c r="AQ228" s="306">
        <v>47310</v>
      </c>
      <c r="AR228" s="297">
        <f t="shared" si="178"/>
        <v>11210.000000000007</v>
      </c>
      <c r="AS228" s="311">
        <f t="shared" si="179"/>
        <v>1.2369477911646587</v>
      </c>
      <c r="AU228" s="292">
        <v>222</v>
      </c>
      <c r="AV228" s="289">
        <f t="shared" si="156"/>
        <v>53700</v>
      </c>
      <c r="AW228" s="289">
        <f t="shared" si="180"/>
        <v>59070.000000000007</v>
      </c>
      <c r="AX228" s="297">
        <v>44670</v>
      </c>
      <c r="AY228" s="297">
        <f t="shared" si="181"/>
        <v>14400.000000000007</v>
      </c>
      <c r="AZ228" s="302">
        <f t="shared" si="182"/>
        <v>1.3223640026863668</v>
      </c>
      <c r="BA228" s="306">
        <v>47330</v>
      </c>
      <c r="BB228" s="297">
        <f t="shared" si="183"/>
        <v>11740.000000000007</v>
      </c>
      <c r="BC228" s="311">
        <f t="shared" si="184"/>
        <v>1.2480456370166915</v>
      </c>
      <c r="BE228" s="292">
        <v>222</v>
      </c>
      <c r="BF228" s="289">
        <f t="shared" si="157"/>
        <v>54200</v>
      </c>
      <c r="BG228" s="289">
        <f t="shared" si="185"/>
        <v>59620.000000000007</v>
      </c>
      <c r="BH228" s="297">
        <v>44810</v>
      </c>
      <c r="BI228" s="297">
        <f t="shared" si="186"/>
        <v>14810.000000000007</v>
      </c>
      <c r="BJ228" s="302">
        <f t="shared" si="187"/>
        <v>1.3305065833519305</v>
      </c>
      <c r="BK228" s="306">
        <v>47470</v>
      </c>
      <c r="BL228" s="297">
        <f t="shared" si="188"/>
        <v>12150.000000000007</v>
      </c>
      <c r="BM228" s="311">
        <f t="shared" si="189"/>
        <v>1.2559511270275965</v>
      </c>
      <c r="BO228" s="292">
        <v>222</v>
      </c>
      <c r="BP228" s="289">
        <f t="shared" si="158"/>
        <v>55200</v>
      </c>
      <c r="BQ228" s="289">
        <f t="shared" si="190"/>
        <v>60720.000000000007</v>
      </c>
      <c r="BR228" s="297">
        <v>45190</v>
      </c>
      <c r="BS228" s="297">
        <f t="shared" si="191"/>
        <v>15530.000000000007</v>
      </c>
      <c r="BT228" s="302">
        <f t="shared" si="192"/>
        <v>1.3436601017924321</v>
      </c>
      <c r="BU228" s="306">
        <v>47860</v>
      </c>
      <c r="BV228" s="297">
        <f t="shared" si="193"/>
        <v>12860.000000000007</v>
      </c>
      <c r="BW228" s="311">
        <f t="shared" si="194"/>
        <v>1.2687003760969495</v>
      </c>
      <c r="BY228" s="292">
        <v>222</v>
      </c>
      <c r="BZ228" s="289">
        <f t="shared" si="159"/>
        <v>56200</v>
      </c>
      <c r="CA228" s="289">
        <f t="shared" si="195"/>
        <v>61820.000000000007</v>
      </c>
      <c r="CB228" s="297">
        <v>45430</v>
      </c>
      <c r="CC228" s="297">
        <f t="shared" si="196"/>
        <v>16390.000000000007</v>
      </c>
      <c r="CD228" s="302">
        <f t="shared" si="197"/>
        <v>1.3607748184019373</v>
      </c>
      <c r="CE228" s="306">
        <v>48090</v>
      </c>
      <c r="CF228" s="297">
        <f t="shared" si="198"/>
        <v>13730.000000000007</v>
      </c>
      <c r="CG228" s="311">
        <f t="shared" si="199"/>
        <v>1.2855063422749013</v>
      </c>
    </row>
    <row r="229" spans="5:85">
      <c r="E229" s="289">
        <f>計算票!G230</f>
        <v>54520</v>
      </c>
      <c r="G229" s="292">
        <v>223</v>
      </c>
      <c r="H229" s="289">
        <f t="shared" si="152"/>
        <v>52250</v>
      </c>
      <c r="I229" s="289">
        <f t="shared" si="160"/>
        <v>57475.000000000007</v>
      </c>
      <c r="J229" s="297">
        <v>42440</v>
      </c>
      <c r="K229" s="297">
        <f t="shared" si="161"/>
        <v>15035.000000000007</v>
      </c>
      <c r="L229" s="302">
        <f t="shared" si="162"/>
        <v>1.3542648444863339</v>
      </c>
      <c r="M229" s="306">
        <v>45120</v>
      </c>
      <c r="N229" s="297">
        <f t="shared" si="163"/>
        <v>12355.000000000007</v>
      </c>
      <c r="O229" s="311">
        <f t="shared" si="164"/>
        <v>1.2738253546099292</v>
      </c>
      <c r="Q229" s="292">
        <v>223</v>
      </c>
      <c r="R229" s="289">
        <f t="shared" si="153"/>
        <v>52250</v>
      </c>
      <c r="S229" s="289">
        <f t="shared" si="165"/>
        <v>57475.000000000007</v>
      </c>
      <c r="T229" s="297">
        <v>42460</v>
      </c>
      <c r="U229" s="297">
        <f t="shared" si="166"/>
        <v>15015.000000000007</v>
      </c>
      <c r="V229" s="302">
        <f t="shared" si="167"/>
        <v>1.3536269430051815</v>
      </c>
      <c r="W229" s="306">
        <v>45130</v>
      </c>
      <c r="X229" s="297">
        <f t="shared" si="168"/>
        <v>12345.000000000007</v>
      </c>
      <c r="Y229" s="311">
        <f t="shared" si="169"/>
        <v>1.2735430977177045</v>
      </c>
      <c r="AA229" s="292">
        <v>223</v>
      </c>
      <c r="AB229" s="289">
        <f t="shared" si="154"/>
        <v>52950</v>
      </c>
      <c r="AC229" s="289">
        <f t="shared" si="170"/>
        <v>58245.000000000007</v>
      </c>
      <c r="AD229" s="297">
        <v>44810</v>
      </c>
      <c r="AE229" s="297">
        <f t="shared" si="171"/>
        <v>13435.000000000007</v>
      </c>
      <c r="AF229" s="302">
        <f t="shared" si="172"/>
        <v>1.2998214684222273</v>
      </c>
      <c r="AG229" s="306">
        <v>47480</v>
      </c>
      <c r="AH229" s="297">
        <f t="shared" si="173"/>
        <v>10765.000000000007</v>
      </c>
      <c r="AI229" s="311">
        <f t="shared" si="174"/>
        <v>1.2267270429654593</v>
      </c>
      <c r="AK229" s="292">
        <v>223</v>
      </c>
      <c r="AL229" s="289">
        <f t="shared" si="155"/>
        <v>53450</v>
      </c>
      <c r="AM229" s="289">
        <f t="shared" si="175"/>
        <v>58795.000000000007</v>
      </c>
      <c r="AN229" s="297">
        <v>44850</v>
      </c>
      <c r="AO229" s="297">
        <f t="shared" si="176"/>
        <v>13945.000000000007</v>
      </c>
      <c r="AP229" s="302">
        <f t="shared" si="177"/>
        <v>1.3109253065774806</v>
      </c>
      <c r="AQ229" s="306">
        <v>47530</v>
      </c>
      <c r="AR229" s="297">
        <f t="shared" si="178"/>
        <v>11265.000000000007</v>
      </c>
      <c r="AS229" s="311">
        <f t="shared" si="179"/>
        <v>1.2370082053439935</v>
      </c>
      <c r="AU229" s="292">
        <v>223</v>
      </c>
      <c r="AV229" s="289">
        <f t="shared" si="156"/>
        <v>53950</v>
      </c>
      <c r="AW229" s="289">
        <f t="shared" si="180"/>
        <v>59345.000000000007</v>
      </c>
      <c r="AX229" s="297">
        <v>44880</v>
      </c>
      <c r="AY229" s="297">
        <f t="shared" si="181"/>
        <v>14465.000000000007</v>
      </c>
      <c r="AZ229" s="302">
        <f t="shared" si="182"/>
        <v>1.3223039215686276</v>
      </c>
      <c r="BA229" s="306">
        <v>47550</v>
      </c>
      <c r="BB229" s="297">
        <f t="shared" si="183"/>
        <v>11795.000000000007</v>
      </c>
      <c r="BC229" s="311">
        <f t="shared" si="184"/>
        <v>1.2480546792849634</v>
      </c>
      <c r="BE229" s="292">
        <v>223</v>
      </c>
      <c r="BF229" s="289">
        <f t="shared" si="157"/>
        <v>54450</v>
      </c>
      <c r="BG229" s="289">
        <f t="shared" si="185"/>
        <v>59895.000000000007</v>
      </c>
      <c r="BH229" s="297">
        <v>45020</v>
      </c>
      <c r="BI229" s="297">
        <f t="shared" si="186"/>
        <v>14875.000000000007</v>
      </c>
      <c r="BJ229" s="302">
        <f t="shared" si="187"/>
        <v>1.3304087072412263</v>
      </c>
      <c r="BK229" s="306">
        <v>47690</v>
      </c>
      <c r="BL229" s="297">
        <f t="shared" si="188"/>
        <v>12205.000000000007</v>
      </c>
      <c r="BM229" s="311">
        <f t="shared" si="189"/>
        <v>1.2559236737261481</v>
      </c>
      <c r="BO229" s="292">
        <v>223</v>
      </c>
      <c r="BP229" s="289">
        <f t="shared" si="158"/>
        <v>55450</v>
      </c>
      <c r="BQ229" s="289">
        <f t="shared" si="190"/>
        <v>60995.000000000007</v>
      </c>
      <c r="BR229" s="297">
        <v>45400</v>
      </c>
      <c r="BS229" s="297">
        <f t="shared" si="191"/>
        <v>15595.000000000007</v>
      </c>
      <c r="BT229" s="302">
        <f t="shared" si="192"/>
        <v>1.343502202643172</v>
      </c>
      <c r="BU229" s="306">
        <v>48080</v>
      </c>
      <c r="BV229" s="297">
        <f t="shared" si="193"/>
        <v>12915.000000000007</v>
      </c>
      <c r="BW229" s="311">
        <f t="shared" si="194"/>
        <v>1.2686148086522464</v>
      </c>
      <c r="BY229" s="292">
        <v>223</v>
      </c>
      <c r="BZ229" s="289">
        <f t="shared" si="159"/>
        <v>56450</v>
      </c>
      <c r="CA229" s="289">
        <f t="shared" si="195"/>
        <v>62095.000000000007</v>
      </c>
      <c r="CB229" s="297">
        <v>45630</v>
      </c>
      <c r="CC229" s="297">
        <f t="shared" si="196"/>
        <v>16465.000000000007</v>
      </c>
      <c r="CD229" s="302">
        <f t="shared" si="197"/>
        <v>1.3608371685294764</v>
      </c>
      <c r="CE229" s="306">
        <v>48310</v>
      </c>
      <c r="CF229" s="297">
        <f t="shared" si="198"/>
        <v>13785.000000000007</v>
      </c>
      <c r="CG229" s="311">
        <f t="shared" si="199"/>
        <v>1.2853446491409648</v>
      </c>
    </row>
    <row r="230" spans="5:85">
      <c r="E230" s="289">
        <f>計算票!G231</f>
        <v>54790</v>
      </c>
      <c r="G230" s="292">
        <v>224</v>
      </c>
      <c r="H230" s="289">
        <f t="shared" si="152"/>
        <v>52500</v>
      </c>
      <c r="I230" s="289">
        <f t="shared" si="160"/>
        <v>57750.000000000007</v>
      </c>
      <c r="J230" s="297">
        <v>42640</v>
      </c>
      <c r="K230" s="297">
        <f t="shared" si="161"/>
        <v>15110.000000000007</v>
      </c>
      <c r="L230" s="302">
        <f t="shared" si="162"/>
        <v>1.3543621013133209</v>
      </c>
      <c r="M230" s="306">
        <v>45330</v>
      </c>
      <c r="N230" s="297">
        <f t="shared" si="163"/>
        <v>12420.000000000007</v>
      </c>
      <c r="O230" s="311">
        <f t="shared" si="164"/>
        <v>1.2739907346128394</v>
      </c>
      <c r="Q230" s="292">
        <v>224</v>
      </c>
      <c r="R230" s="289">
        <f t="shared" si="153"/>
        <v>52500</v>
      </c>
      <c r="S230" s="289">
        <f t="shared" si="165"/>
        <v>57750.000000000007</v>
      </c>
      <c r="T230" s="297">
        <v>42650</v>
      </c>
      <c r="U230" s="297">
        <f t="shared" si="166"/>
        <v>15100.000000000007</v>
      </c>
      <c r="V230" s="302">
        <f t="shared" si="167"/>
        <v>1.3540445486518173</v>
      </c>
      <c r="W230" s="306">
        <v>45340</v>
      </c>
      <c r="X230" s="297">
        <f t="shared" si="168"/>
        <v>12410.000000000007</v>
      </c>
      <c r="Y230" s="311">
        <f t="shared" si="169"/>
        <v>1.2737097485663875</v>
      </c>
      <c r="AA230" s="292">
        <v>224</v>
      </c>
      <c r="AB230" s="289">
        <f t="shared" si="154"/>
        <v>53200</v>
      </c>
      <c r="AC230" s="289">
        <f t="shared" si="170"/>
        <v>58520.000000000007</v>
      </c>
      <c r="AD230" s="297">
        <v>45020</v>
      </c>
      <c r="AE230" s="297">
        <f t="shared" si="171"/>
        <v>13500.000000000007</v>
      </c>
      <c r="AF230" s="302">
        <f t="shared" si="172"/>
        <v>1.2998667258996004</v>
      </c>
      <c r="AG230" s="306">
        <v>47700</v>
      </c>
      <c r="AH230" s="297">
        <f t="shared" si="173"/>
        <v>10820.000000000007</v>
      </c>
      <c r="AI230" s="311">
        <f t="shared" si="174"/>
        <v>1.2268343815513629</v>
      </c>
      <c r="AK230" s="292">
        <v>224</v>
      </c>
      <c r="AL230" s="289">
        <f t="shared" si="155"/>
        <v>53700</v>
      </c>
      <c r="AM230" s="289">
        <f t="shared" si="175"/>
        <v>59070.000000000007</v>
      </c>
      <c r="AN230" s="297">
        <v>45060</v>
      </c>
      <c r="AO230" s="297">
        <f t="shared" si="176"/>
        <v>14010.000000000007</v>
      </c>
      <c r="AP230" s="302">
        <f t="shared" si="177"/>
        <v>1.3109187749667113</v>
      </c>
      <c r="AQ230" s="306">
        <v>47750</v>
      </c>
      <c r="AR230" s="297">
        <f t="shared" si="178"/>
        <v>11320.000000000007</v>
      </c>
      <c r="AS230" s="311">
        <f t="shared" si="179"/>
        <v>1.2370680628272253</v>
      </c>
      <c r="AU230" s="292">
        <v>224</v>
      </c>
      <c r="AV230" s="289">
        <f t="shared" si="156"/>
        <v>54200</v>
      </c>
      <c r="AW230" s="289">
        <f t="shared" si="180"/>
        <v>59620.000000000007</v>
      </c>
      <c r="AX230" s="297">
        <v>45080</v>
      </c>
      <c r="AY230" s="297">
        <f t="shared" si="181"/>
        <v>14540.000000000007</v>
      </c>
      <c r="AZ230" s="302">
        <f t="shared" si="182"/>
        <v>1.3225377107364686</v>
      </c>
      <c r="BA230" s="306">
        <v>47770</v>
      </c>
      <c r="BB230" s="297">
        <f t="shared" si="183"/>
        <v>11850.000000000007</v>
      </c>
      <c r="BC230" s="311">
        <f t="shared" si="184"/>
        <v>1.2480636382666948</v>
      </c>
      <c r="BE230" s="292">
        <v>224</v>
      </c>
      <c r="BF230" s="289">
        <f t="shared" si="157"/>
        <v>54700</v>
      </c>
      <c r="BG230" s="289">
        <f t="shared" si="185"/>
        <v>60170.000000000007</v>
      </c>
      <c r="BH230" s="297">
        <v>45230</v>
      </c>
      <c r="BI230" s="297">
        <f t="shared" si="186"/>
        <v>14940.000000000007</v>
      </c>
      <c r="BJ230" s="302">
        <f t="shared" si="187"/>
        <v>1.3303117399955784</v>
      </c>
      <c r="BK230" s="306">
        <v>47910</v>
      </c>
      <c r="BL230" s="297">
        <f t="shared" si="188"/>
        <v>12260.000000000007</v>
      </c>
      <c r="BM230" s="311">
        <f t="shared" si="189"/>
        <v>1.2558964725527031</v>
      </c>
      <c r="BO230" s="292">
        <v>224</v>
      </c>
      <c r="BP230" s="289">
        <f t="shared" si="158"/>
        <v>55700</v>
      </c>
      <c r="BQ230" s="289">
        <f t="shared" si="190"/>
        <v>61270.000000000007</v>
      </c>
      <c r="BR230" s="297">
        <v>45610</v>
      </c>
      <c r="BS230" s="297">
        <f t="shared" si="191"/>
        <v>15660.000000000007</v>
      </c>
      <c r="BT230" s="302">
        <f t="shared" si="192"/>
        <v>1.3433457575093184</v>
      </c>
      <c r="BU230" s="306">
        <v>48300</v>
      </c>
      <c r="BV230" s="297">
        <f t="shared" si="193"/>
        <v>12970.000000000007</v>
      </c>
      <c r="BW230" s="311">
        <f t="shared" si="194"/>
        <v>1.2685300207039338</v>
      </c>
      <c r="BY230" s="292">
        <v>224</v>
      </c>
      <c r="BZ230" s="289">
        <f t="shared" si="159"/>
        <v>56700</v>
      </c>
      <c r="CA230" s="289">
        <f t="shared" si="195"/>
        <v>62370.000000000007</v>
      </c>
      <c r="CB230" s="297">
        <v>45840</v>
      </c>
      <c r="CC230" s="297">
        <f t="shared" si="196"/>
        <v>16530.000000000007</v>
      </c>
      <c r="CD230" s="302">
        <f t="shared" si="197"/>
        <v>1.3606020942408379</v>
      </c>
      <c r="CE230" s="306">
        <v>48530</v>
      </c>
      <c r="CF230" s="297">
        <f t="shared" si="198"/>
        <v>13840.000000000007</v>
      </c>
      <c r="CG230" s="311">
        <f t="shared" si="199"/>
        <v>1.2851844220070061</v>
      </c>
    </row>
    <row r="231" spans="5:85">
      <c r="E231" s="289">
        <f>計算票!G232</f>
        <v>55050</v>
      </c>
      <c r="G231" s="292">
        <v>225</v>
      </c>
      <c r="H231" s="289">
        <f t="shared" si="152"/>
        <v>52750</v>
      </c>
      <c r="I231" s="289">
        <f t="shared" si="160"/>
        <v>58025.000000000007</v>
      </c>
      <c r="J231" s="297">
        <v>42840</v>
      </c>
      <c r="K231" s="297">
        <f t="shared" si="161"/>
        <v>15185.000000000007</v>
      </c>
      <c r="L231" s="302">
        <f t="shared" si="162"/>
        <v>1.3544584500466854</v>
      </c>
      <c r="M231" s="306">
        <v>45540</v>
      </c>
      <c r="N231" s="297">
        <f t="shared" si="163"/>
        <v>12485.000000000007</v>
      </c>
      <c r="O231" s="311">
        <f t="shared" si="164"/>
        <v>1.2741545893719808</v>
      </c>
      <c r="Q231" s="292">
        <v>225</v>
      </c>
      <c r="R231" s="289">
        <f t="shared" si="153"/>
        <v>52750</v>
      </c>
      <c r="S231" s="289">
        <f t="shared" si="165"/>
        <v>58025.000000000007</v>
      </c>
      <c r="T231" s="297">
        <v>42850</v>
      </c>
      <c r="U231" s="297">
        <f t="shared" si="166"/>
        <v>15175.000000000007</v>
      </c>
      <c r="V231" s="302">
        <f t="shared" si="167"/>
        <v>1.3541423570595101</v>
      </c>
      <c r="W231" s="306">
        <v>45550</v>
      </c>
      <c r="X231" s="297">
        <f t="shared" si="168"/>
        <v>12475.000000000007</v>
      </c>
      <c r="Y231" s="311">
        <f t="shared" si="169"/>
        <v>1.2738748627881451</v>
      </c>
      <c r="AA231" s="292">
        <v>225</v>
      </c>
      <c r="AB231" s="289">
        <f t="shared" si="154"/>
        <v>53450</v>
      </c>
      <c r="AC231" s="289">
        <f t="shared" si="170"/>
        <v>58795.000000000007</v>
      </c>
      <c r="AD231" s="297">
        <v>45230</v>
      </c>
      <c r="AE231" s="297">
        <f t="shared" si="171"/>
        <v>13565.000000000007</v>
      </c>
      <c r="AF231" s="302">
        <f t="shared" si="172"/>
        <v>1.2999115631218219</v>
      </c>
      <c r="AG231" s="306">
        <v>47920</v>
      </c>
      <c r="AH231" s="297">
        <f t="shared" si="173"/>
        <v>10875.000000000007</v>
      </c>
      <c r="AI231" s="311">
        <f t="shared" si="174"/>
        <v>1.2269407345575962</v>
      </c>
      <c r="AK231" s="292">
        <v>225</v>
      </c>
      <c r="AL231" s="289">
        <f t="shared" si="155"/>
        <v>53950</v>
      </c>
      <c r="AM231" s="289">
        <f t="shared" si="175"/>
        <v>59345.000000000007</v>
      </c>
      <c r="AN231" s="297">
        <v>45270</v>
      </c>
      <c r="AO231" s="297">
        <f t="shared" si="176"/>
        <v>14075.000000000007</v>
      </c>
      <c r="AP231" s="302">
        <f t="shared" si="177"/>
        <v>1.3109123039540536</v>
      </c>
      <c r="AQ231" s="306">
        <v>47970</v>
      </c>
      <c r="AR231" s="297">
        <f t="shared" si="178"/>
        <v>11375.000000000007</v>
      </c>
      <c r="AS231" s="311">
        <f t="shared" si="179"/>
        <v>1.237127371273713</v>
      </c>
      <c r="AU231" s="292">
        <v>225</v>
      </c>
      <c r="AV231" s="289">
        <f t="shared" si="156"/>
        <v>54450</v>
      </c>
      <c r="AW231" s="289">
        <f t="shared" si="180"/>
        <v>59895.000000000007</v>
      </c>
      <c r="AX231" s="297">
        <v>45290</v>
      </c>
      <c r="AY231" s="297">
        <f t="shared" si="181"/>
        <v>14605.000000000007</v>
      </c>
      <c r="AZ231" s="302">
        <f t="shared" si="182"/>
        <v>1.3224773680724222</v>
      </c>
      <c r="BA231" s="306">
        <v>47990</v>
      </c>
      <c r="BB231" s="297">
        <f t="shared" si="183"/>
        <v>11905.000000000007</v>
      </c>
      <c r="BC231" s="311">
        <f t="shared" si="184"/>
        <v>1.2480725151073142</v>
      </c>
      <c r="BE231" s="292">
        <v>225</v>
      </c>
      <c r="BF231" s="289">
        <f t="shared" si="157"/>
        <v>54950</v>
      </c>
      <c r="BG231" s="289">
        <f t="shared" si="185"/>
        <v>60445.000000000007</v>
      </c>
      <c r="BH231" s="297">
        <v>45440</v>
      </c>
      <c r="BI231" s="297">
        <f t="shared" si="186"/>
        <v>15005.000000000007</v>
      </c>
      <c r="BJ231" s="302">
        <f t="shared" si="187"/>
        <v>1.3302156690140847</v>
      </c>
      <c r="BK231" s="306">
        <v>48130</v>
      </c>
      <c r="BL231" s="297">
        <f t="shared" si="188"/>
        <v>12315.000000000007</v>
      </c>
      <c r="BM231" s="311">
        <f t="shared" si="189"/>
        <v>1.2558695200498651</v>
      </c>
      <c r="BO231" s="292">
        <v>225</v>
      </c>
      <c r="BP231" s="289">
        <f t="shared" si="158"/>
        <v>55950</v>
      </c>
      <c r="BQ231" s="289">
        <f t="shared" si="190"/>
        <v>61545.000000000007</v>
      </c>
      <c r="BR231" s="297">
        <v>45820</v>
      </c>
      <c r="BS231" s="297">
        <f t="shared" si="191"/>
        <v>15725.000000000007</v>
      </c>
      <c r="BT231" s="302">
        <f t="shared" si="192"/>
        <v>1.3431907463989525</v>
      </c>
      <c r="BU231" s="306">
        <v>48520</v>
      </c>
      <c r="BV231" s="297">
        <f t="shared" si="193"/>
        <v>13025.000000000007</v>
      </c>
      <c r="BW231" s="311">
        <f t="shared" si="194"/>
        <v>1.2684460016488048</v>
      </c>
      <c r="BY231" s="292">
        <v>225</v>
      </c>
      <c r="BZ231" s="289">
        <f t="shared" si="159"/>
        <v>56950</v>
      </c>
      <c r="CA231" s="289">
        <f t="shared" si="195"/>
        <v>62645.000000000007</v>
      </c>
      <c r="CB231" s="297">
        <v>46050</v>
      </c>
      <c r="CC231" s="297">
        <f t="shared" si="196"/>
        <v>16595.000000000007</v>
      </c>
      <c r="CD231" s="302">
        <f t="shared" si="197"/>
        <v>1.360369163952226</v>
      </c>
      <c r="CE231" s="306">
        <v>48750</v>
      </c>
      <c r="CF231" s="297">
        <f t="shared" si="198"/>
        <v>13895.000000000007</v>
      </c>
      <c r="CG231" s="311">
        <f t="shared" si="199"/>
        <v>1.2850256410256411</v>
      </c>
    </row>
    <row r="232" spans="5:85">
      <c r="E232" s="289">
        <f>計算票!G233</f>
        <v>55310</v>
      </c>
      <c r="G232" s="292">
        <v>226</v>
      </c>
      <c r="H232" s="289">
        <f t="shared" si="152"/>
        <v>53000</v>
      </c>
      <c r="I232" s="289">
        <f t="shared" si="160"/>
        <v>58300.000000000007</v>
      </c>
      <c r="J232" s="297">
        <v>43040</v>
      </c>
      <c r="K232" s="297">
        <f t="shared" si="161"/>
        <v>15260.000000000007</v>
      </c>
      <c r="L232" s="302">
        <f t="shared" si="162"/>
        <v>1.354553903345725</v>
      </c>
      <c r="M232" s="306">
        <v>45740</v>
      </c>
      <c r="N232" s="297">
        <f t="shared" si="163"/>
        <v>12560.000000000007</v>
      </c>
      <c r="O232" s="311">
        <f t="shared" si="164"/>
        <v>1.2745955400087452</v>
      </c>
      <c r="Q232" s="292">
        <v>226</v>
      </c>
      <c r="R232" s="289">
        <f t="shared" si="153"/>
        <v>53000</v>
      </c>
      <c r="S232" s="289">
        <f t="shared" si="165"/>
        <v>58300.000000000007</v>
      </c>
      <c r="T232" s="297">
        <v>43050</v>
      </c>
      <c r="U232" s="297">
        <f t="shared" si="166"/>
        <v>15250.000000000007</v>
      </c>
      <c r="V232" s="302">
        <f t="shared" si="167"/>
        <v>1.3542392566782813</v>
      </c>
      <c r="W232" s="306">
        <v>45760</v>
      </c>
      <c r="X232" s="297">
        <f t="shared" si="168"/>
        <v>12540.000000000007</v>
      </c>
      <c r="Y232" s="311">
        <f t="shared" si="169"/>
        <v>1.2740384615384617</v>
      </c>
      <c r="AA232" s="292">
        <v>226</v>
      </c>
      <c r="AB232" s="289">
        <f t="shared" si="154"/>
        <v>53700</v>
      </c>
      <c r="AC232" s="289">
        <f t="shared" si="170"/>
        <v>59070.000000000007</v>
      </c>
      <c r="AD232" s="297">
        <v>45440</v>
      </c>
      <c r="AE232" s="297">
        <f t="shared" si="171"/>
        <v>13630.000000000007</v>
      </c>
      <c r="AF232" s="302">
        <f t="shared" si="172"/>
        <v>1.2999559859154932</v>
      </c>
      <c r="AG232" s="306">
        <v>48140</v>
      </c>
      <c r="AH232" s="297">
        <f t="shared" si="173"/>
        <v>10930.000000000007</v>
      </c>
      <c r="AI232" s="311">
        <f t="shared" si="174"/>
        <v>1.2270461154964687</v>
      </c>
      <c r="AK232" s="292">
        <v>226</v>
      </c>
      <c r="AL232" s="289">
        <f t="shared" si="155"/>
        <v>54200</v>
      </c>
      <c r="AM232" s="289">
        <f t="shared" si="175"/>
        <v>59620.000000000007</v>
      </c>
      <c r="AN232" s="297">
        <v>45480</v>
      </c>
      <c r="AO232" s="297">
        <f t="shared" si="176"/>
        <v>14140.000000000007</v>
      </c>
      <c r="AP232" s="302">
        <f t="shared" si="177"/>
        <v>1.3109058927000881</v>
      </c>
      <c r="AQ232" s="306">
        <v>48190</v>
      </c>
      <c r="AR232" s="297">
        <f t="shared" si="178"/>
        <v>11430.000000000007</v>
      </c>
      <c r="AS232" s="311">
        <f t="shared" si="179"/>
        <v>1.2371861382029468</v>
      </c>
      <c r="AU232" s="292">
        <v>226</v>
      </c>
      <c r="AV232" s="289">
        <f t="shared" si="156"/>
        <v>54700</v>
      </c>
      <c r="AW232" s="289">
        <f t="shared" si="180"/>
        <v>60170.000000000007</v>
      </c>
      <c r="AX232" s="297">
        <v>45500</v>
      </c>
      <c r="AY232" s="297">
        <f t="shared" si="181"/>
        <v>14670.000000000007</v>
      </c>
      <c r="AZ232" s="302">
        <f t="shared" si="182"/>
        <v>1.3224175824175826</v>
      </c>
      <c r="BA232" s="306">
        <v>48210</v>
      </c>
      <c r="BB232" s="297">
        <f t="shared" si="183"/>
        <v>11960.000000000007</v>
      </c>
      <c r="BC232" s="311">
        <f t="shared" si="184"/>
        <v>1.2480813109313422</v>
      </c>
      <c r="BE232" s="292">
        <v>226</v>
      </c>
      <c r="BF232" s="289">
        <f t="shared" si="157"/>
        <v>55200</v>
      </c>
      <c r="BG232" s="289">
        <f t="shared" si="185"/>
        <v>60720.000000000007</v>
      </c>
      <c r="BH232" s="297">
        <v>45650</v>
      </c>
      <c r="BI232" s="297">
        <f t="shared" si="186"/>
        <v>15070.000000000007</v>
      </c>
      <c r="BJ232" s="302">
        <f t="shared" si="187"/>
        <v>1.330120481927711</v>
      </c>
      <c r="BK232" s="306">
        <v>48350</v>
      </c>
      <c r="BL232" s="297">
        <f t="shared" si="188"/>
        <v>12370.000000000007</v>
      </c>
      <c r="BM232" s="311">
        <f t="shared" si="189"/>
        <v>1.2558428128231647</v>
      </c>
      <c r="BO232" s="292">
        <v>226</v>
      </c>
      <c r="BP232" s="289">
        <f t="shared" si="158"/>
        <v>56200</v>
      </c>
      <c r="BQ232" s="289">
        <f t="shared" si="190"/>
        <v>61820.000000000007</v>
      </c>
      <c r="BR232" s="297">
        <v>46030</v>
      </c>
      <c r="BS232" s="297">
        <f t="shared" si="191"/>
        <v>15790.000000000007</v>
      </c>
      <c r="BT232" s="302">
        <f t="shared" si="192"/>
        <v>1.3430371496849882</v>
      </c>
      <c r="BU232" s="306">
        <v>48740</v>
      </c>
      <c r="BV232" s="297">
        <f t="shared" si="193"/>
        <v>13080.000000000007</v>
      </c>
      <c r="BW232" s="311">
        <f t="shared" si="194"/>
        <v>1.2683627410750924</v>
      </c>
      <c r="BY232" s="292">
        <v>226</v>
      </c>
      <c r="BZ232" s="289">
        <f t="shared" si="159"/>
        <v>57200</v>
      </c>
      <c r="CA232" s="289">
        <f t="shared" si="195"/>
        <v>62920.000000000007</v>
      </c>
      <c r="CB232" s="297">
        <v>46260</v>
      </c>
      <c r="CC232" s="297">
        <f t="shared" si="196"/>
        <v>16660.000000000007</v>
      </c>
      <c r="CD232" s="302">
        <f t="shared" si="197"/>
        <v>1.3601383484651968</v>
      </c>
      <c r="CE232" s="306">
        <v>48970</v>
      </c>
      <c r="CF232" s="297">
        <f t="shared" si="198"/>
        <v>13950.000000000007</v>
      </c>
      <c r="CG232" s="311">
        <f t="shared" si="199"/>
        <v>1.2848682867061467</v>
      </c>
    </row>
    <row r="233" spans="5:85">
      <c r="E233" s="289">
        <f>計算票!G234</f>
        <v>55580</v>
      </c>
      <c r="G233" s="292">
        <v>227</v>
      </c>
      <c r="H233" s="289">
        <f t="shared" si="152"/>
        <v>53250</v>
      </c>
      <c r="I233" s="289">
        <f t="shared" si="160"/>
        <v>58575.000000000007</v>
      </c>
      <c r="J233" s="297">
        <v>43240</v>
      </c>
      <c r="K233" s="297">
        <f t="shared" si="161"/>
        <v>15335.000000000007</v>
      </c>
      <c r="L233" s="302">
        <f t="shared" si="162"/>
        <v>1.3546484736355229</v>
      </c>
      <c r="M233" s="306">
        <v>45950</v>
      </c>
      <c r="N233" s="297">
        <f t="shared" si="163"/>
        <v>12625.000000000007</v>
      </c>
      <c r="O233" s="311">
        <f t="shared" si="164"/>
        <v>1.2747551686615888</v>
      </c>
      <c r="Q233" s="292">
        <v>227</v>
      </c>
      <c r="R233" s="289">
        <f t="shared" si="153"/>
        <v>53250</v>
      </c>
      <c r="S233" s="289">
        <f t="shared" si="165"/>
        <v>58575.000000000007</v>
      </c>
      <c r="T233" s="297">
        <v>43250</v>
      </c>
      <c r="U233" s="297">
        <f t="shared" si="166"/>
        <v>15325.000000000007</v>
      </c>
      <c r="V233" s="302">
        <f t="shared" si="167"/>
        <v>1.3543352601156071</v>
      </c>
      <c r="W233" s="306">
        <v>45960</v>
      </c>
      <c r="X233" s="297">
        <f t="shared" si="168"/>
        <v>12615.000000000007</v>
      </c>
      <c r="Y233" s="311">
        <f t="shared" si="169"/>
        <v>1.2744778067885119</v>
      </c>
      <c r="AA233" s="292">
        <v>227</v>
      </c>
      <c r="AB233" s="289">
        <f t="shared" si="154"/>
        <v>53950</v>
      </c>
      <c r="AC233" s="289">
        <f t="shared" si="170"/>
        <v>59345.000000000007</v>
      </c>
      <c r="AD233" s="297">
        <v>45650</v>
      </c>
      <c r="AE233" s="297">
        <f t="shared" si="171"/>
        <v>13695.000000000007</v>
      </c>
      <c r="AF233" s="302">
        <f t="shared" si="172"/>
        <v>1.3000000000000003</v>
      </c>
      <c r="AG233" s="306">
        <v>48360</v>
      </c>
      <c r="AH233" s="297">
        <f t="shared" si="173"/>
        <v>10985.000000000007</v>
      </c>
      <c r="AI233" s="311">
        <f t="shared" si="174"/>
        <v>1.2271505376344087</v>
      </c>
      <c r="AK233" s="292">
        <v>227</v>
      </c>
      <c r="AL233" s="289">
        <f t="shared" si="155"/>
        <v>54450</v>
      </c>
      <c r="AM233" s="289">
        <f t="shared" si="175"/>
        <v>59895.000000000007</v>
      </c>
      <c r="AN233" s="297">
        <v>45690</v>
      </c>
      <c r="AO233" s="297">
        <f t="shared" si="176"/>
        <v>14205.000000000007</v>
      </c>
      <c r="AP233" s="302">
        <f t="shared" si="177"/>
        <v>1.3108995403808275</v>
      </c>
      <c r="AQ233" s="306">
        <v>48410</v>
      </c>
      <c r="AR233" s="297">
        <f t="shared" si="178"/>
        <v>11485.000000000007</v>
      </c>
      <c r="AS233" s="311">
        <f t="shared" si="179"/>
        <v>1.2372443709977279</v>
      </c>
      <c r="AU233" s="292">
        <v>227</v>
      </c>
      <c r="AV233" s="289">
        <f t="shared" si="156"/>
        <v>54950</v>
      </c>
      <c r="AW233" s="289">
        <f t="shared" si="180"/>
        <v>60445.000000000007</v>
      </c>
      <c r="AX233" s="297">
        <v>45710</v>
      </c>
      <c r="AY233" s="297">
        <f t="shared" si="181"/>
        <v>14735.000000000007</v>
      </c>
      <c r="AZ233" s="302">
        <f t="shared" si="182"/>
        <v>1.3223583460949466</v>
      </c>
      <c r="BA233" s="306">
        <v>48430</v>
      </c>
      <c r="BB233" s="297">
        <f t="shared" si="183"/>
        <v>12015.000000000007</v>
      </c>
      <c r="BC233" s="311">
        <f t="shared" si="184"/>
        <v>1.2480900268428661</v>
      </c>
      <c r="BE233" s="292">
        <v>227</v>
      </c>
      <c r="BF233" s="289">
        <f t="shared" si="157"/>
        <v>55450</v>
      </c>
      <c r="BG233" s="289">
        <f t="shared" si="185"/>
        <v>60995.000000000007</v>
      </c>
      <c r="BH233" s="297">
        <v>45850</v>
      </c>
      <c r="BI233" s="297">
        <f t="shared" si="186"/>
        <v>15145.000000000007</v>
      </c>
      <c r="BJ233" s="302">
        <f t="shared" si="187"/>
        <v>1.3303162486368594</v>
      </c>
      <c r="BK233" s="306">
        <v>48570</v>
      </c>
      <c r="BL233" s="297">
        <f t="shared" si="188"/>
        <v>12425.000000000007</v>
      </c>
      <c r="BM233" s="311">
        <f t="shared" si="189"/>
        <v>1.2558163475396336</v>
      </c>
      <c r="BO233" s="292">
        <v>227</v>
      </c>
      <c r="BP233" s="289">
        <f t="shared" si="158"/>
        <v>56450</v>
      </c>
      <c r="BQ233" s="289">
        <f t="shared" si="190"/>
        <v>62095.000000000007</v>
      </c>
      <c r="BR233" s="297">
        <v>46240</v>
      </c>
      <c r="BS233" s="297">
        <f t="shared" si="191"/>
        <v>15855.000000000007</v>
      </c>
      <c r="BT233" s="302">
        <f t="shared" si="192"/>
        <v>1.3428849480968861</v>
      </c>
      <c r="BU233" s="306">
        <v>48960</v>
      </c>
      <c r="BV233" s="297">
        <f t="shared" si="193"/>
        <v>13135.000000000007</v>
      </c>
      <c r="BW233" s="311">
        <f t="shared" si="194"/>
        <v>1.26828022875817</v>
      </c>
      <c r="BY233" s="292">
        <v>227</v>
      </c>
      <c r="BZ233" s="289">
        <f t="shared" si="159"/>
        <v>57450</v>
      </c>
      <c r="CA233" s="289">
        <f t="shared" si="195"/>
        <v>63195.000000000007</v>
      </c>
      <c r="CB233" s="297">
        <v>46470</v>
      </c>
      <c r="CC233" s="297">
        <f t="shared" si="196"/>
        <v>16725.000000000007</v>
      </c>
      <c r="CD233" s="302">
        <f t="shared" si="197"/>
        <v>1.3599096191091029</v>
      </c>
      <c r="CE233" s="306">
        <v>49190</v>
      </c>
      <c r="CF233" s="297">
        <f t="shared" si="198"/>
        <v>14005.000000000007</v>
      </c>
      <c r="CG233" s="311">
        <f t="shared" si="199"/>
        <v>1.2847123399064853</v>
      </c>
    </row>
    <row r="234" spans="5:85">
      <c r="E234" s="289">
        <f>計算票!G235</f>
        <v>55840</v>
      </c>
      <c r="G234" s="292">
        <v>228</v>
      </c>
      <c r="H234" s="289">
        <f t="shared" si="152"/>
        <v>53500</v>
      </c>
      <c r="I234" s="289">
        <f t="shared" si="160"/>
        <v>58850.000000000007</v>
      </c>
      <c r="J234" s="297">
        <v>43430</v>
      </c>
      <c r="K234" s="297">
        <f t="shared" si="161"/>
        <v>15420.000000000007</v>
      </c>
      <c r="L234" s="302">
        <f t="shared" si="162"/>
        <v>1.3550541100621691</v>
      </c>
      <c r="M234" s="306">
        <v>46160</v>
      </c>
      <c r="N234" s="297">
        <f t="shared" si="163"/>
        <v>12690.000000000007</v>
      </c>
      <c r="O234" s="311">
        <f t="shared" si="164"/>
        <v>1.2749133448873484</v>
      </c>
      <c r="Q234" s="292">
        <v>228</v>
      </c>
      <c r="R234" s="289">
        <f t="shared" si="153"/>
        <v>53500</v>
      </c>
      <c r="S234" s="289">
        <f t="shared" si="165"/>
        <v>58850.000000000007</v>
      </c>
      <c r="T234" s="297">
        <v>43450</v>
      </c>
      <c r="U234" s="297">
        <f t="shared" si="166"/>
        <v>15400.000000000007</v>
      </c>
      <c r="V234" s="302">
        <f t="shared" si="167"/>
        <v>1.3544303797468356</v>
      </c>
      <c r="W234" s="306">
        <v>46170</v>
      </c>
      <c r="X234" s="297">
        <f t="shared" si="168"/>
        <v>12680.000000000007</v>
      </c>
      <c r="Y234" s="311">
        <f t="shared" si="169"/>
        <v>1.274637210309725</v>
      </c>
      <c r="AA234" s="292">
        <v>228</v>
      </c>
      <c r="AB234" s="289">
        <f t="shared" si="154"/>
        <v>54200</v>
      </c>
      <c r="AC234" s="289">
        <f t="shared" si="170"/>
        <v>59620.000000000007</v>
      </c>
      <c r="AD234" s="297">
        <v>45850</v>
      </c>
      <c r="AE234" s="297">
        <f t="shared" si="171"/>
        <v>13770.000000000007</v>
      </c>
      <c r="AF234" s="302">
        <f t="shared" si="172"/>
        <v>1.3003271537622685</v>
      </c>
      <c r="AG234" s="306">
        <v>48580</v>
      </c>
      <c r="AH234" s="297">
        <f t="shared" si="173"/>
        <v>11040.000000000007</v>
      </c>
      <c r="AI234" s="311">
        <f t="shared" si="174"/>
        <v>1.2272540139975301</v>
      </c>
      <c r="AK234" s="292">
        <v>228</v>
      </c>
      <c r="AL234" s="289">
        <f t="shared" si="155"/>
        <v>54700</v>
      </c>
      <c r="AM234" s="289">
        <f t="shared" si="175"/>
        <v>60170.000000000007</v>
      </c>
      <c r="AN234" s="297">
        <v>45900</v>
      </c>
      <c r="AO234" s="297">
        <f t="shared" si="176"/>
        <v>14270.000000000007</v>
      </c>
      <c r="AP234" s="302">
        <f t="shared" si="177"/>
        <v>1.3108932461873639</v>
      </c>
      <c r="AQ234" s="306">
        <v>48630</v>
      </c>
      <c r="AR234" s="297">
        <f t="shared" si="178"/>
        <v>11540.000000000007</v>
      </c>
      <c r="AS234" s="311">
        <f t="shared" si="179"/>
        <v>1.2373020769072591</v>
      </c>
      <c r="AU234" s="292">
        <v>228</v>
      </c>
      <c r="AV234" s="289">
        <f t="shared" si="156"/>
        <v>55200</v>
      </c>
      <c r="AW234" s="289">
        <f t="shared" si="180"/>
        <v>60720.000000000007</v>
      </c>
      <c r="AX234" s="297">
        <v>45920</v>
      </c>
      <c r="AY234" s="297">
        <f t="shared" si="181"/>
        <v>14800.000000000007</v>
      </c>
      <c r="AZ234" s="302">
        <f t="shared" si="182"/>
        <v>1.3222996515679444</v>
      </c>
      <c r="BA234" s="306">
        <v>48650</v>
      </c>
      <c r="BB234" s="297">
        <f t="shared" si="183"/>
        <v>12070.000000000007</v>
      </c>
      <c r="BC234" s="311">
        <f t="shared" si="184"/>
        <v>1.2480986639260021</v>
      </c>
      <c r="BE234" s="292">
        <v>228</v>
      </c>
      <c r="BF234" s="289">
        <f t="shared" si="157"/>
        <v>55700</v>
      </c>
      <c r="BG234" s="289">
        <f t="shared" si="185"/>
        <v>61270.000000000007</v>
      </c>
      <c r="BH234" s="297">
        <v>46060</v>
      </c>
      <c r="BI234" s="297">
        <f t="shared" si="186"/>
        <v>15210.000000000007</v>
      </c>
      <c r="BJ234" s="302">
        <f t="shared" si="187"/>
        <v>1.3302214502822407</v>
      </c>
      <c r="BK234" s="306">
        <v>48790</v>
      </c>
      <c r="BL234" s="297">
        <f t="shared" si="188"/>
        <v>12480.000000000007</v>
      </c>
      <c r="BM234" s="311">
        <f t="shared" si="189"/>
        <v>1.2557901209264195</v>
      </c>
      <c r="BO234" s="292">
        <v>228</v>
      </c>
      <c r="BP234" s="289">
        <f t="shared" si="158"/>
        <v>56700</v>
      </c>
      <c r="BQ234" s="289">
        <f t="shared" si="190"/>
        <v>62370.000000000007</v>
      </c>
      <c r="BR234" s="297">
        <v>46450</v>
      </c>
      <c r="BS234" s="297">
        <f t="shared" si="191"/>
        <v>15920.000000000007</v>
      </c>
      <c r="BT234" s="302">
        <f t="shared" si="192"/>
        <v>1.3427341227125944</v>
      </c>
      <c r="BU234" s="306">
        <v>49180</v>
      </c>
      <c r="BV234" s="297">
        <f t="shared" si="193"/>
        <v>13190.000000000007</v>
      </c>
      <c r="BW234" s="311">
        <f t="shared" si="194"/>
        <v>1.2681984546563645</v>
      </c>
      <c r="BY234" s="292">
        <v>228</v>
      </c>
      <c r="BZ234" s="289">
        <f t="shared" si="159"/>
        <v>57700</v>
      </c>
      <c r="CA234" s="289">
        <f t="shared" si="195"/>
        <v>63470.000000000007</v>
      </c>
      <c r="CB234" s="297">
        <v>46680</v>
      </c>
      <c r="CC234" s="297">
        <f t="shared" si="196"/>
        <v>16790.000000000007</v>
      </c>
      <c r="CD234" s="302">
        <f t="shared" si="197"/>
        <v>1.3596829477292203</v>
      </c>
      <c r="CE234" s="306">
        <v>49410</v>
      </c>
      <c r="CF234" s="297">
        <f t="shared" si="198"/>
        <v>14060.000000000007</v>
      </c>
      <c r="CG234" s="311">
        <f t="shared" si="199"/>
        <v>1.2845577818255416</v>
      </c>
    </row>
    <row r="235" spans="5:85">
      <c r="E235" s="289">
        <f>計算票!G236</f>
        <v>56110</v>
      </c>
      <c r="G235" s="292">
        <v>229</v>
      </c>
      <c r="H235" s="289">
        <f t="shared" ref="H235:H256" si="200">H234+$C$23</f>
        <v>53750</v>
      </c>
      <c r="I235" s="289">
        <f t="shared" si="160"/>
        <v>59125.000000000007</v>
      </c>
      <c r="J235" s="297">
        <v>43630</v>
      </c>
      <c r="K235" s="297">
        <f t="shared" si="161"/>
        <v>15495.000000000007</v>
      </c>
      <c r="L235" s="302">
        <f t="shared" si="162"/>
        <v>1.355145542058217</v>
      </c>
      <c r="M235" s="306">
        <v>46370</v>
      </c>
      <c r="N235" s="297">
        <f t="shared" si="163"/>
        <v>12755.000000000007</v>
      </c>
      <c r="O235" s="311">
        <f t="shared" si="164"/>
        <v>1.2750700884192367</v>
      </c>
      <c r="Q235" s="292">
        <v>229</v>
      </c>
      <c r="R235" s="289">
        <f t="shared" ref="R235:R256" si="201">R234+$C$23</f>
        <v>53750</v>
      </c>
      <c r="S235" s="289">
        <f t="shared" si="165"/>
        <v>59125.000000000007</v>
      </c>
      <c r="T235" s="297">
        <v>43640</v>
      </c>
      <c r="U235" s="297">
        <f t="shared" si="166"/>
        <v>15485.000000000007</v>
      </c>
      <c r="V235" s="302">
        <f t="shared" si="167"/>
        <v>1.3548350137488545</v>
      </c>
      <c r="W235" s="306">
        <v>46380</v>
      </c>
      <c r="X235" s="297">
        <f t="shared" si="168"/>
        <v>12745.000000000007</v>
      </c>
      <c r="Y235" s="311">
        <f t="shared" si="169"/>
        <v>1.2747951703320399</v>
      </c>
      <c r="AA235" s="292">
        <v>229</v>
      </c>
      <c r="AB235" s="289">
        <f t="shared" ref="AB235:AB256" si="202">AB234+$C$23</f>
        <v>54450</v>
      </c>
      <c r="AC235" s="289">
        <f t="shared" si="170"/>
        <v>59895.000000000007</v>
      </c>
      <c r="AD235" s="297">
        <v>46060</v>
      </c>
      <c r="AE235" s="297">
        <f t="shared" si="171"/>
        <v>13835.000000000007</v>
      </c>
      <c r="AF235" s="302">
        <f t="shared" si="172"/>
        <v>1.3003690838037345</v>
      </c>
      <c r="AG235" s="306">
        <v>48800</v>
      </c>
      <c r="AH235" s="297">
        <f t="shared" si="173"/>
        <v>11095.000000000007</v>
      </c>
      <c r="AI235" s="311">
        <f t="shared" si="174"/>
        <v>1.2273565573770493</v>
      </c>
      <c r="AK235" s="292">
        <v>229</v>
      </c>
      <c r="AL235" s="289">
        <f t="shared" ref="AL235:AL256" si="203">AL234+$C$23</f>
        <v>54950</v>
      </c>
      <c r="AM235" s="289">
        <f t="shared" si="175"/>
        <v>60445.000000000007</v>
      </c>
      <c r="AN235" s="297">
        <v>46110</v>
      </c>
      <c r="AO235" s="297">
        <f t="shared" si="176"/>
        <v>14335.000000000007</v>
      </c>
      <c r="AP235" s="302">
        <f t="shared" si="177"/>
        <v>1.310887009325526</v>
      </c>
      <c r="AQ235" s="306">
        <v>48850</v>
      </c>
      <c r="AR235" s="297">
        <f t="shared" si="178"/>
        <v>11595.000000000007</v>
      </c>
      <c r="AS235" s="311">
        <f t="shared" si="179"/>
        <v>1.2373592630501538</v>
      </c>
      <c r="AU235" s="292">
        <v>229</v>
      </c>
      <c r="AV235" s="289">
        <f t="shared" ref="AV235:AV256" si="204">AV234+$C$23</f>
        <v>55450</v>
      </c>
      <c r="AW235" s="289">
        <f t="shared" si="180"/>
        <v>60995.000000000007</v>
      </c>
      <c r="AX235" s="297">
        <v>46130</v>
      </c>
      <c r="AY235" s="297">
        <f t="shared" si="181"/>
        <v>14865.000000000007</v>
      </c>
      <c r="AZ235" s="302">
        <f t="shared" si="182"/>
        <v>1.3222414914372427</v>
      </c>
      <c r="BA235" s="306">
        <v>48870</v>
      </c>
      <c r="BB235" s="297">
        <f t="shared" si="183"/>
        <v>12125.000000000007</v>
      </c>
      <c r="BC235" s="311">
        <f t="shared" si="184"/>
        <v>1.248107223245345</v>
      </c>
      <c r="BE235" s="292">
        <v>229</v>
      </c>
      <c r="BF235" s="289">
        <f t="shared" ref="BF235:BF256" si="205">BF234+$C$23</f>
        <v>55950</v>
      </c>
      <c r="BG235" s="289">
        <f t="shared" si="185"/>
        <v>61545.000000000007</v>
      </c>
      <c r="BH235" s="297">
        <v>46270</v>
      </c>
      <c r="BI235" s="297">
        <f t="shared" si="186"/>
        <v>15275.000000000007</v>
      </c>
      <c r="BJ235" s="302">
        <f t="shared" si="187"/>
        <v>1.3301275124270586</v>
      </c>
      <c r="BK235" s="306">
        <v>49010</v>
      </c>
      <c r="BL235" s="297">
        <f t="shared" si="188"/>
        <v>12535.000000000007</v>
      </c>
      <c r="BM235" s="311">
        <f t="shared" si="189"/>
        <v>1.2557641297694349</v>
      </c>
      <c r="BO235" s="292">
        <v>229</v>
      </c>
      <c r="BP235" s="289">
        <f t="shared" ref="BP235:BP256" si="206">BP234+$C$23</f>
        <v>56950</v>
      </c>
      <c r="BQ235" s="289">
        <f t="shared" si="190"/>
        <v>62645.000000000007</v>
      </c>
      <c r="BR235" s="297">
        <v>46660</v>
      </c>
      <c r="BS235" s="297">
        <f t="shared" si="191"/>
        <v>15985.000000000007</v>
      </c>
      <c r="BT235" s="302">
        <f t="shared" si="192"/>
        <v>1.3425846549507074</v>
      </c>
      <c r="BU235" s="306">
        <v>49400</v>
      </c>
      <c r="BV235" s="297">
        <f t="shared" si="193"/>
        <v>13245.000000000007</v>
      </c>
      <c r="BW235" s="311">
        <f t="shared" si="194"/>
        <v>1.2681174089068827</v>
      </c>
      <c r="BY235" s="292">
        <v>229</v>
      </c>
      <c r="BZ235" s="289">
        <f t="shared" ref="BZ235:BZ256" si="207">BZ234+$C$23</f>
        <v>57950</v>
      </c>
      <c r="CA235" s="289">
        <f t="shared" si="195"/>
        <v>63745.000000000007</v>
      </c>
      <c r="CB235" s="297">
        <v>46890</v>
      </c>
      <c r="CC235" s="297">
        <f t="shared" si="196"/>
        <v>16855.000000000007</v>
      </c>
      <c r="CD235" s="302">
        <f t="shared" si="197"/>
        <v>1.3594583066751975</v>
      </c>
      <c r="CE235" s="306">
        <v>49630</v>
      </c>
      <c r="CF235" s="297">
        <f t="shared" si="198"/>
        <v>14115.000000000007</v>
      </c>
      <c r="CG235" s="311">
        <f t="shared" si="199"/>
        <v>1.2844045939955673</v>
      </c>
    </row>
    <row r="236" spans="5:85">
      <c r="E236" s="289">
        <f>計算票!G237</f>
        <v>56370</v>
      </c>
      <c r="G236" s="292">
        <v>230</v>
      </c>
      <c r="H236" s="289">
        <f t="shared" si="200"/>
        <v>54000</v>
      </c>
      <c r="I236" s="289">
        <f t="shared" si="160"/>
        <v>59400.000000000007</v>
      </c>
      <c r="J236" s="297">
        <v>43830</v>
      </c>
      <c r="K236" s="297">
        <f t="shared" si="161"/>
        <v>15570.000000000007</v>
      </c>
      <c r="L236" s="302">
        <f t="shared" si="162"/>
        <v>1.3552361396303902</v>
      </c>
      <c r="M236" s="306">
        <v>46580</v>
      </c>
      <c r="N236" s="297">
        <f t="shared" si="163"/>
        <v>12820.000000000007</v>
      </c>
      <c r="O236" s="311">
        <f t="shared" si="164"/>
        <v>1.2752254186346073</v>
      </c>
      <c r="Q236" s="292">
        <v>230</v>
      </c>
      <c r="R236" s="289">
        <f t="shared" si="201"/>
        <v>54000</v>
      </c>
      <c r="S236" s="289">
        <f t="shared" si="165"/>
        <v>59400.000000000007</v>
      </c>
      <c r="T236" s="297">
        <v>43840</v>
      </c>
      <c r="U236" s="297">
        <f t="shared" si="166"/>
        <v>15560.000000000007</v>
      </c>
      <c r="V236" s="302">
        <f t="shared" si="167"/>
        <v>1.3549270072992703</v>
      </c>
      <c r="W236" s="306">
        <v>46590</v>
      </c>
      <c r="X236" s="297">
        <f t="shared" si="168"/>
        <v>12810.000000000007</v>
      </c>
      <c r="Y236" s="311">
        <f t="shared" si="169"/>
        <v>1.2749517063747586</v>
      </c>
      <c r="AA236" s="292">
        <v>230</v>
      </c>
      <c r="AB236" s="289">
        <f t="shared" si="202"/>
        <v>54700</v>
      </c>
      <c r="AC236" s="289">
        <f t="shared" si="170"/>
        <v>60170.000000000007</v>
      </c>
      <c r="AD236" s="297">
        <v>46270</v>
      </c>
      <c r="AE236" s="297">
        <f t="shared" si="171"/>
        <v>13900.000000000007</v>
      </c>
      <c r="AF236" s="302">
        <f t="shared" si="172"/>
        <v>1.3004106332396803</v>
      </c>
      <c r="AG236" s="306">
        <v>49020</v>
      </c>
      <c r="AH236" s="297">
        <f t="shared" si="173"/>
        <v>11150.000000000007</v>
      </c>
      <c r="AI236" s="311">
        <f t="shared" si="174"/>
        <v>1.2274581803345574</v>
      </c>
      <c r="AK236" s="292">
        <v>230</v>
      </c>
      <c r="AL236" s="289">
        <f t="shared" si="203"/>
        <v>55200</v>
      </c>
      <c r="AM236" s="289">
        <f t="shared" si="175"/>
        <v>60720.000000000007</v>
      </c>
      <c r="AN236" s="297">
        <v>46320</v>
      </c>
      <c r="AO236" s="297">
        <f t="shared" si="176"/>
        <v>14400.000000000007</v>
      </c>
      <c r="AP236" s="302">
        <f t="shared" si="177"/>
        <v>1.3108808290155443</v>
      </c>
      <c r="AQ236" s="306">
        <v>49070</v>
      </c>
      <c r="AR236" s="297">
        <f t="shared" si="178"/>
        <v>11650.000000000007</v>
      </c>
      <c r="AS236" s="311">
        <f t="shared" si="179"/>
        <v>1.2374159364173631</v>
      </c>
      <c r="AU236" s="292">
        <v>230</v>
      </c>
      <c r="AV236" s="289">
        <f t="shared" si="204"/>
        <v>55700</v>
      </c>
      <c r="AW236" s="289">
        <f t="shared" si="180"/>
        <v>61270.000000000007</v>
      </c>
      <c r="AX236" s="297">
        <v>46340</v>
      </c>
      <c r="AY236" s="297">
        <f t="shared" si="181"/>
        <v>14930.000000000007</v>
      </c>
      <c r="AZ236" s="302">
        <f t="shared" si="182"/>
        <v>1.3221838584376351</v>
      </c>
      <c r="BA236" s="306">
        <v>49090</v>
      </c>
      <c r="BB236" s="297">
        <f t="shared" si="183"/>
        <v>12180.000000000007</v>
      </c>
      <c r="BC236" s="311">
        <f t="shared" si="184"/>
        <v>1.2481157058464047</v>
      </c>
      <c r="BE236" s="292">
        <v>230</v>
      </c>
      <c r="BF236" s="289">
        <f t="shared" si="205"/>
        <v>56200</v>
      </c>
      <c r="BG236" s="289">
        <f t="shared" si="185"/>
        <v>61820.000000000007</v>
      </c>
      <c r="BH236" s="297">
        <v>46480</v>
      </c>
      <c r="BI236" s="297">
        <f t="shared" si="186"/>
        <v>15340.000000000007</v>
      </c>
      <c r="BJ236" s="302">
        <f t="shared" si="187"/>
        <v>1.3300344234079176</v>
      </c>
      <c r="BK236" s="306">
        <v>49230</v>
      </c>
      <c r="BL236" s="297">
        <f t="shared" si="188"/>
        <v>12590.000000000007</v>
      </c>
      <c r="BM236" s="311">
        <f t="shared" si="189"/>
        <v>1.2557383709120455</v>
      </c>
      <c r="BO236" s="292">
        <v>230</v>
      </c>
      <c r="BP236" s="289">
        <f t="shared" si="206"/>
        <v>57200</v>
      </c>
      <c r="BQ236" s="289">
        <f t="shared" si="190"/>
        <v>62920.000000000007</v>
      </c>
      <c r="BR236" s="297">
        <v>46870</v>
      </c>
      <c r="BS236" s="297">
        <f t="shared" si="191"/>
        <v>16050.000000000007</v>
      </c>
      <c r="BT236" s="302">
        <f t="shared" si="192"/>
        <v>1.3424365265628335</v>
      </c>
      <c r="BU236" s="306">
        <v>49620</v>
      </c>
      <c r="BV236" s="297">
        <f t="shared" si="193"/>
        <v>13300.000000000007</v>
      </c>
      <c r="BW236" s="311">
        <f t="shared" si="194"/>
        <v>1.2680370818218463</v>
      </c>
      <c r="BY236" s="292">
        <v>230</v>
      </c>
      <c r="BZ236" s="289">
        <f t="shared" si="207"/>
        <v>58200</v>
      </c>
      <c r="CA236" s="289">
        <f t="shared" si="195"/>
        <v>64020.000000000007</v>
      </c>
      <c r="CB236" s="297">
        <v>47100</v>
      </c>
      <c r="CC236" s="297">
        <f t="shared" si="196"/>
        <v>16920.000000000007</v>
      </c>
      <c r="CD236" s="302">
        <f t="shared" si="197"/>
        <v>1.3592356687898091</v>
      </c>
      <c r="CE236" s="306">
        <v>49850</v>
      </c>
      <c r="CF236" s="297">
        <f t="shared" si="198"/>
        <v>14170.000000000007</v>
      </c>
      <c r="CG236" s="311">
        <f t="shared" si="199"/>
        <v>1.2842527582748247</v>
      </c>
    </row>
    <row r="237" spans="5:85">
      <c r="E237" s="289">
        <f>計算票!G238</f>
        <v>56630</v>
      </c>
      <c r="G237" s="292">
        <v>231</v>
      </c>
      <c r="H237" s="289">
        <f t="shared" si="200"/>
        <v>54250</v>
      </c>
      <c r="I237" s="289">
        <f t="shared" si="160"/>
        <v>59675.000000000007</v>
      </c>
      <c r="J237" s="297">
        <v>44030</v>
      </c>
      <c r="K237" s="297">
        <f t="shared" si="161"/>
        <v>15645.000000000007</v>
      </c>
      <c r="L237" s="302">
        <f t="shared" si="162"/>
        <v>1.3553259141494438</v>
      </c>
      <c r="M237" s="306">
        <v>46790</v>
      </c>
      <c r="N237" s="297">
        <f t="shared" si="163"/>
        <v>12885.000000000007</v>
      </c>
      <c r="O237" s="311">
        <f t="shared" si="164"/>
        <v>1.275379354562941</v>
      </c>
      <c r="Q237" s="292">
        <v>231</v>
      </c>
      <c r="R237" s="289">
        <f t="shared" si="201"/>
        <v>54250</v>
      </c>
      <c r="S237" s="289">
        <f t="shared" si="165"/>
        <v>59675.000000000007</v>
      </c>
      <c r="T237" s="297">
        <v>44040</v>
      </c>
      <c r="U237" s="297">
        <f t="shared" si="166"/>
        <v>15635.000000000007</v>
      </c>
      <c r="V237" s="302">
        <f t="shared" si="167"/>
        <v>1.355018165304269</v>
      </c>
      <c r="W237" s="306">
        <v>46800</v>
      </c>
      <c r="X237" s="297">
        <f t="shared" si="168"/>
        <v>12875.000000000007</v>
      </c>
      <c r="Y237" s="311">
        <f t="shared" si="169"/>
        <v>1.2751068376068377</v>
      </c>
      <c r="AA237" s="292">
        <v>231</v>
      </c>
      <c r="AB237" s="289">
        <f t="shared" si="202"/>
        <v>54950</v>
      </c>
      <c r="AC237" s="289">
        <f t="shared" si="170"/>
        <v>60445.000000000007</v>
      </c>
      <c r="AD237" s="297">
        <v>46480</v>
      </c>
      <c r="AE237" s="297">
        <f t="shared" si="171"/>
        <v>13965.000000000007</v>
      </c>
      <c r="AF237" s="302">
        <f t="shared" si="172"/>
        <v>1.3004518072289157</v>
      </c>
      <c r="AG237" s="306">
        <v>49240</v>
      </c>
      <c r="AH237" s="297">
        <f t="shared" si="173"/>
        <v>11205.000000000007</v>
      </c>
      <c r="AI237" s="311">
        <f t="shared" si="174"/>
        <v>1.2275588952071488</v>
      </c>
      <c r="AK237" s="292">
        <v>231</v>
      </c>
      <c r="AL237" s="289">
        <f t="shared" si="203"/>
        <v>55450</v>
      </c>
      <c r="AM237" s="289">
        <f t="shared" si="175"/>
        <v>60995.000000000007</v>
      </c>
      <c r="AN237" s="297">
        <v>46530</v>
      </c>
      <c r="AO237" s="297">
        <f t="shared" si="176"/>
        <v>14465.000000000007</v>
      </c>
      <c r="AP237" s="302">
        <f t="shared" si="177"/>
        <v>1.3108747044917259</v>
      </c>
      <c r="AQ237" s="306">
        <v>49290</v>
      </c>
      <c r="AR237" s="297">
        <f t="shared" si="178"/>
        <v>11705.000000000007</v>
      </c>
      <c r="AS237" s="311">
        <f t="shared" si="179"/>
        <v>1.2374721038750256</v>
      </c>
      <c r="AU237" s="292">
        <v>231</v>
      </c>
      <c r="AV237" s="289">
        <f t="shared" si="204"/>
        <v>55950</v>
      </c>
      <c r="AW237" s="289">
        <f t="shared" si="180"/>
        <v>61545.000000000007</v>
      </c>
      <c r="AX237" s="297">
        <v>46550</v>
      </c>
      <c r="AY237" s="297">
        <f t="shared" si="181"/>
        <v>14995.000000000007</v>
      </c>
      <c r="AZ237" s="302">
        <f t="shared" si="182"/>
        <v>1.3221267454350163</v>
      </c>
      <c r="BA237" s="306">
        <v>49310</v>
      </c>
      <c r="BB237" s="297">
        <f t="shared" si="183"/>
        <v>12235.000000000007</v>
      </c>
      <c r="BC237" s="311">
        <f t="shared" si="184"/>
        <v>1.2481241127560334</v>
      </c>
      <c r="BE237" s="292">
        <v>231</v>
      </c>
      <c r="BF237" s="289">
        <f t="shared" si="205"/>
        <v>56450</v>
      </c>
      <c r="BG237" s="289">
        <f t="shared" si="185"/>
        <v>62095.000000000007</v>
      </c>
      <c r="BH237" s="297">
        <v>46690</v>
      </c>
      <c r="BI237" s="297">
        <f t="shared" si="186"/>
        <v>15405.000000000007</v>
      </c>
      <c r="BJ237" s="302">
        <f t="shared" si="187"/>
        <v>1.3299421717712574</v>
      </c>
      <c r="BK237" s="306">
        <v>49450</v>
      </c>
      <c r="BL237" s="297">
        <f t="shared" si="188"/>
        <v>12645.000000000007</v>
      </c>
      <c r="BM237" s="311">
        <f t="shared" si="189"/>
        <v>1.2557128412537919</v>
      </c>
      <c r="BO237" s="292">
        <v>231</v>
      </c>
      <c r="BP237" s="289">
        <f t="shared" si="206"/>
        <v>57450</v>
      </c>
      <c r="BQ237" s="289">
        <f t="shared" si="190"/>
        <v>63195.000000000007</v>
      </c>
      <c r="BR237" s="297">
        <v>47080</v>
      </c>
      <c r="BS237" s="297">
        <f t="shared" si="191"/>
        <v>16115.000000000007</v>
      </c>
      <c r="BT237" s="302">
        <f t="shared" si="192"/>
        <v>1.3422897196261683</v>
      </c>
      <c r="BU237" s="306">
        <v>49840</v>
      </c>
      <c r="BV237" s="297">
        <f t="shared" si="193"/>
        <v>13355.000000000007</v>
      </c>
      <c r="BW237" s="311">
        <f t="shared" si="194"/>
        <v>1.2679574638844304</v>
      </c>
      <c r="BY237" s="292">
        <v>231</v>
      </c>
      <c r="BZ237" s="289">
        <f t="shared" si="207"/>
        <v>58450</v>
      </c>
      <c r="CA237" s="289">
        <f t="shared" si="195"/>
        <v>64295.000000000007</v>
      </c>
      <c r="CB237" s="297">
        <v>47310</v>
      </c>
      <c r="CC237" s="297">
        <f t="shared" si="196"/>
        <v>16985.000000000007</v>
      </c>
      <c r="CD237" s="302">
        <f t="shared" si="197"/>
        <v>1.3590150073980132</v>
      </c>
      <c r="CE237" s="306">
        <v>50070</v>
      </c>
      <c r="CF237" s="297">
        <f t="shared" si="198"/>
        <v>14225.000000000007</v>
      </c>
      <c r="CG237" s="311">
        <f t="shared" si="199"/>
        <v>1.2841022568404235</v>
      </c>
    </row>
    <row r="238" spans="5:85">
      <c r="E238" s="289">
        <f>計算票!G239</f>
        <v>56900</v>
      </c>
      <c r="G238" s="292">
        <v>232</v>
      </c>
      <c r="H238" s="289">
        <f t="shared" si="200"/>
        <v>54500</v>
      </c>
      <c r="I238" s="289">
        <f t="shared" si="160"/>
        <v>59950.000000000007</v>
      </c>
      <c r="J238" s="297">
        <v>44230</v>
      </c>
      <c r="K238" s="297">
        <f t="shared" si="161"/>
        <v>15720.000000000007</v>
      </c>
      <c r="L238" s="302">
        <f t="shared" si="162"/>
        <v>1.3554148767804659</v>
      </c>
      <c r="M238" s="306">
        <v>47000</v>
      </c>
      <c r="N238" s="297">
        <f t="shared" si="163"/>
        <v>12950.000000000007</v>
      </c>
      <c r="O238" s="311">
        <f t="shared" si="164"/>
        <v>1.2755319148936173</v>
      </c>
      <c r="Q238" s="292">
        <v>232</v>
      </c>
      <c r="R238" s="289">
        <f t="shared" si="201"/>
        <v>54500</v>
      </c>
      <c r="S238" s="289">
        <f t="shared" si="165"/>
        <v>59950.000000000007</v>
      </c>
      <c r="T238" s="297">
        <v>44240</v>
      </c>
      <c r="U238" s="297">
        <f t="shared" si="166"/>
        <v>15710.000000000007</v>
      </c>
      <c r="V238" s="302">
        <f t="shared" si="167"/>
        <v>1.3551084990958411</v>
      </c>
      <c r="W238" s="306">
        <v>47010</v>
      </c>
      <c r="X238" s="297">
        <f t="shared" si="168"/>
        <v>12940.000000000007</v>
      </c>
      <c r="Y238" s="311">
        <f t="shared" si="169"/>
        <v>1.2752605828547119</v>
      </c>
      <c r="AA238" s="292">
        <v>232</v>
      </c>
      <c r="AB238" s="289">
        <f t="shared" si="202"/>
        <v>55200</v>
      </c>
      <c r="AC238" s="289">
        <f t="shared" si="170"/>
        <v>60720.000000000007</v>
      </c>
      <c r="AD238" s="297">
        <v>46690</v>
      </c>
      <c r="AE238" s="297">
        <f t="shared" si="171"/>
        <v>14030.000000000007</v>
      </c>
      <c r="AF238" s="302">
        <f t="shared" si="172"/>
        <v>1.3004926108374386</v>
      </c>
      <c r="AG238" s="306">
        <v>49460</v>
      </c>
      <c r="AH238" s="297">
        <f t="shared" si="173"/>
        <v>11260.000000000007</v>
      </c>
      <c r="AI238" s="311">
        <f t="shared" si="174"/>
        <v>1.2276587141124142</v>
      </c>
      <c r="AK238" s="292">
        <v>232</v>
      </c>
      <c r="AL238" s="289">
        <f t="shared" si="203"/>
        <v>55700</v>
      </c>
      <c r="AM238" s="289">
        <f t="shared" si="175"/>
        <v>61270.000000000007</v>
      </c>
      <c r="AN238" s="297">
        <v>46730</v>
      </c>
      <c r="AO238" s="297">
        <f t="shared" si="176"/>
        <v>14540.000000000007</v>
      </c>
      <c r="AP238" s="302">
        <f t="shared" si="177"/>
        <v>1.3111491547185963</v>
      </c>
      <c r="AQ238" s="306">
        <v>49510</v>
      </c>
      <c r="AR238" s="297">
        <f t="shared" si="178"/>
        <v>11760.000000000007</v>
      </c>
      <c r="AS238" s="311">
        <f t="shared" si="179"/>
        <v>1.2375277721672391</v>
      </c>
      <c r="AU238" s="292">
        <v>232</v>
      </c>
      <c r="AV238" s="289">
        <f t="shared" si="204"/>
        <v>56200</v>
      </c>
      <c r="AW238" s="289">
        <f t="shared" si="180"/>
        <v>61820.000000000007</v>
      </c>
      <c r="AX238" s="297">
        <v>46760</v>
      </c>
      <c r="AY238" s="297">
        <f t="shared" si="181"/>
        <v>15060.000000000007</v>
      </c>
      <c r="AZ238" s="302">
        <f t="shared" si="182"/>
        <v>1.3220701454234389</v>
      </c>
      <c r="BA238" s="306">
        <v>49530</v>
      </c>
      <c r="BB238" s="297">
        <f t="shared" si="183"/>
        <v>12290.000000000007</v>
      </c>
      <c r="BC238" s="311">
        <f t="shared" si="184"/>
        <v>1.2481324449828388</v>
      </c>
      <c r="BE238" s="292">
        <v>232</v>
      </c>
      <c r="BF238" s="289">
        <f t="shared" si="205"/>
        <v>56700</v>
      </c>
      <c r="BG238" s="289">
        <f t="shared" si="185"/>
        <v>62370.000000000007</v>
      </c>
      <c r="BH238" s="297">
        <v>46900</v>
      </c>
      <c r="BI238" s="297">
        <f t="shared" si="186"/>
        <v>15470.000000000007</v>
      </c>
      <c r="BJ238" s="302">
        <f t="shared" si="187"/>
        <v>1.3298507462686568</v>
      </c>
      <c r="BK238" s="306">
        <v>49670</v>
      </c>
      <c r="BL238" s="297">
        <f t="shared" si="188"/>
        <v>12700.000000000007</v>
      </c>
      <c r="BM238" s="311">
        <f t="shared" si="189"/>
        <v>1.2556875377491445</v>
      </c>
      <c r="BO238" s="292">
        <v>232</v>
      </c>
      <c r="BP238" s="289">
        <f t="shared" si="206"/>
        <v>57700</v>
      </c>
      <c r="BQ238" s="289">
        <f t="shared" si="190"/>
        <v>63470.000000000007</v>
      </c>
      <c r="BR238" s="297">
        <v>47280</v>
      </c>
      <c r="BS238" s="297">
        <f t="shared" si="191"/>
        <v>16190.000000000007</v>
      </c>
      <c r="BT238" s="302">
        <f t="shared" si="192"/>
        <v>1.3424280879864638</v>
      </c>
      <c r="BU238" s="306">
        <v>50060</v>
      </c>
      <c r="BV238" s="297">
        <f t="shared" si="193"/>
        <v>13410.000000000007</v>
      </c>
      <c r="BW238" s="311">
        <f t="shared" si="194"/>
        <v>1.2678785457451061</v>
      </c>
      <c r="BY238" s="292">
        <v>232</v>
      </c>
      <c r="BZ238" s="289">
        <f t="shared" si="207"/>
        <v>58700</v>
      </c>
      <c r="CA238" s="289">
        <f t="shared" si="195"/>
        <v>64570.000000000007</v>
      </c>
      <c r="CB238" s="297">
        <v>47520</v>
      </c>
      <c r="CC238" s="297">
        <f t="shared" si="196"/>
        <v>17050.000000000007</v>
      </c>
      <c r="CD238" s="302">
        <f t="shared" si="197"/>
        <v>1.3587962962962965</v>
      </c>
      <c r="CE238" s="306">
        <v>50290</v>
      </c>
      <c r="CF238" s="297">
        <f t="shared" si="198"/>
        <v>14280.000000000007</v>
      </c>
      <c r="CG238" s="311">
        <f t="shared" si="199"/>
        <v>1.2839530721813484</v>
      </c>
    </row>
    <row r="239" spans="5:85">
      <c r="E239" s="289">
        <f>計算票!G240</f>
        <v>57160</v>
      </c>
      <c r="G239" s="292">
        <v>233</v>
      </c>
      <c r="H239" s="289">
        <f t="shared" si="200"/>
        <v>54750</v>
      </c>
      <c r="I239" s="289">
        <f t="shared" si="160"/>
        <v>60225.000000000007</v>
      </c>
      <c r="J239" s="297">
        <v>44420</v>
      </c>
      <c r="K239" s="297">
        <f t="shared" si="161"/>
        <v>15805.000000000007</v>
      </c>
      <c r="L239" s="302">
        <f t="shared" si="162"/>
        <v>1.3558081945069791</v>
      </c>
      <c r="M239" s="306">
        <v>47210</v>
      </c>
      <c r="N239" s="297">
        <f t="shared" si="163"/>
        <v>13015.000000000007</v>
      </c>
      <c r="O239" s="311">
        <f t="shared" si="164"/>
        <v>1.2756831179834782</v>
      </c>
      <c r="Q239" s="292">
        <v>233</v>
      </c>
      <c r="R239" s="289">
        <f t="shared" si="201"/>
        <v>54750</v>
      </c>
      <c r="S239" s="289">
        <f t="shared" si="165"/>
        <v>60225.000000000007</v>
      </c>
      <c r="T239" s="297">
        <v>44440</v>
      </c>
      <c r="U239" s="297">
        <f t="shared" si="166"/>
        <v>15785.000000000007</v>
      </c>
      <c r="V239" s="302">
        <f t="shared" si="167"/>
        <v>1.3551980198019804</v>
      </c>
      <c r="W239" s="306">
        <v>47220</v>
      </c>
      <c r="X239" s="297">
        <f t="shared" si="168"/>
        <v>13005.000000000007</v>
      </c>
      <c r="Y239" s="311">
        <f t="shared" si="169"/>
        <v>1.2754129606099112</v>
      </c>
      <c r="AA239" s="292">
        <v>233</v>
      </c>
      <c r="AB239" s="289">
        <f t="shared" si="202"/>
        <v>55450</v>
      </c>
      <c r="AC239" s="289">
        <f t="shared" si="170"/>
        <v>60995.000000000007</v>
      </c>
      <c r="AD239" s="297">
        <v>46900</v>
      </c>
      <c r="AE239" s="297">
        <f t="shared" si="171"/>
        <v>14095.000000000007</v>
      </c>
      <c r="AF239" s="302">
        <f t="shared" si="172"/>
        <v>1.3005330490405118</v>
      </c>
      <c r="AG239" s="306">
        <v>49680</v>
      </c>
      <c r="AH239" s="297">
        <f t="shared" si="173"/>
        <v>11315.000000000007</v>
      </c>
      <c r="AI239" s="311">
        <f t="shared" si="174"/>
        <v>1.2277576489533013</v>
      </c>
      <c r="AK239" s="292">
        <v>233</v>
      </c>
      <c r="AL239" s="289">
        <f t="shared" si="203"/>
        <v>55950</v>
      </c>
      <c r="AM239" s="289">
        <f t="shared" si="175"/>
        <v>61545.000000000007</v>
      </c>
      <c r="AN239" s="297">
        <v>46940</v>
      </c>
      <c r="AO239" s="297">
        <f t="shared" si="176"/>
        <v>14605.000000000007</v>
      </c>
      <c r="AP239" s="302">
        <f t="shared" si="177"/>
        <v>1.3111418832552195</v>
      </c>
      <c r="AQ239" s="306">
        <v>49730</v>
      </c>
      <c r="AR239" s="297">
        <f t="shared" si="178"/>
        <v>11815.000000000007</v>
      </c>
      <c r="AS239" s="311">
        <f t="shared" si="179"/>
        <v>1.2375829479187614</v>
      </c>
      <c r="AU239" s="292">
        <v>233</v>
      </c>
      <c r="AV239" s="289">
        <f t="shared" si="204"/>
        <v>56450</v>
      </c>
      <c r="AW239" s="289">
        <f t="shared" si="180"/>
        <v>62095.000000000007</v>
      </c>
      <c r="AX239" s="297">
        <v>46970</v>
      </c>
      <c r="AY239" s="297">
        <f t="shared" si="181"/>
        <v>15125.000000000007</v>
      </c>
      <c r="AZ239" s="302">
        <f t="shared" si="182"/>
        <v>1.3220140515222485</v>
      </c>
      <c r="BA239" s="306">
        <v>49750</v>
      </c>
      <c r="BB239" s="297">
        <f t="shared" si="183"/>
        <v>12345.000000000007</v>
      </c>
      <c r="BC239" s="311">
        <f t="shared" si="184"/>
        <v>1.248140703517588</v>
      </c>
      <c r="BE239" s="292">
        <v>233</v>
      </c>
      <c r="BF239" s="289">
        <f t="shared" si="205"/>
        <v>56950</v>
      </c>
      <c r="BG239" s="289">
        <f t="shared" si="185"/>
        <v>62645.000000000007</v>
      </c>
      <c r="BH239" s="297">
        <v>47110</v>
      </c>
      <c r="BI239" s="297">
        <f t="shared" si="186"/>
        <v>15535.000000000007</v>
      </c>
      <c r="BJ239" s="302">
        <f t="shared" si="187"/>
        <v>1.3297601358522608</v>
      </c>
      <c r="BK239" s="306">
        <v>49890</v>
      </c>
      <c r="BL239" s="297">
        <f t="shared" si="188"/>
        <v>12755.000000000007</v>
      </c>
      <c r="BM239" s="311">
        <f t="shared" si="189"/>
        <v>1.255662457406294</v>
      </c>
      <c r="BO239" s="292">
        <v>233</v>
      </c>
      <c r="BP239" s="289">
        <f t="shared" si="206"/>
        <v>57950</v>
      </c>
      <c r="BQ239" s="289">
        <f t="shared" si="190"/>
        <v>63745.000000000007</v>
      </c>
      <c r="BR239" s="297">
        <v>47490</v>
      </c>
      <c r="BS239" s="297">
        <f t="shared" si="191"/>
        <v>16255.000000000007</v>
      </c>
      <c r="BT239" s="302">
        <f t="shared" si="192"/>
        <v>1.3422825858075387</v>
      </c>
      <c r="BU239" s="306">
        <v>50280</v>
      </c>
      <c r="BV239" s="297">
        <f t="shared" si="193"/>
        <v>13465.000000000007</v>
      </c>
      <c r="BW239" s="311">
        <f t="shared" si="194"/>
        <v>1.2678003182179796</v>
      </c>
      <c r="BY239" s="292">
        <v>233</v>
      </c>
      <c r="BZ239" s="289">
        <f t="shared" si="207"/>
        <v>58950</v>
      </c>
      <c r="CA239" s="289">
        <f t="shared" si="195"/>
        <v>64845.000000000007</v>
      </c>
      <c r="CB239" s="297">
        <v>47720</v>
      </c>
      <c r="CC239" s="297">
        <f t="shared" si="196"/>
        <v>17125.000000000007</v>
      </c>
      <c r="CD239" s="302">
        <f t="shared" si="197"/>
        <v>1.3588642078792961</v>
      </c>
      <c r="CE239" s="306">
        <v>50510</v>
      </c>
      <c r="CF239" s="297">
        <f t="shared" si="198"/>
        <v>14335.000000000007</v>
      </c>
      <c r="CG239" s="311">
        <f t="shared" si="199"/>
        <v>1.2838051870916651</v>
      </c>
    </row>
    <row r="240" spans="5:85">
      <c r="E240" s="289">
        <f>計算票!G241</f>
        <v>57430</v>
      </c>
      <c r="G240" s="292">
        <v>234</v>
      </c>
      <c r="H240" s="289">
        <f t="shared" si="200"/>
        <v>55000</v>
      </c>
      <c r="I240" s="289">
        <f t="shared" si="160"/>
        <v>60500.000000000007</v>
      </c>
      <c r="J240" s="297">
        <v>44620</v>
      </c>
      <c r="K240" s="297">
        <f t="shared" si="161"/>
        <v>15880.000000000007</v>
      </c>
      <c r="L240" s="302">
        <f t="shared" si="162"/>
        <v>1.3558942178395339</v>
      </c>
      <c r="M240" s="306">
        <v>47420</v>
      </c>
      <c r="N240" s="297">
        <f t="shared" si="163"/>
        <v>13080.000000000007</v>
      </c>
      <c r="O240" s="311">
        <f t="shared" si="164"/>
        <v>1.2758329818641925</v>
      </c>
      <c r="Q240" s="292">
        <v>234</v>
      </c>
      <c r="R240" s="289">
        <f t="shared" si="201"/>
        <v>55000</v>
      </c>
      <c r="S240" s="289">
        <f t="shared" si="165"/>
        <v>60500.000000000007</v>
      </c>
      <c r="T240" s="297">
        <v>44630</v>
      </c>
      <c r="U240" s="297">
        <f t="shared" si="166"/>
        <v>15870.000000000007</v>
      </c>
      <c r="V240" s="302">
        <f t="shared" si="167"/>
        <v>1.3555904100380911</v>
      </c>
      <c r="W240" s="306">
        <v>47430</v>
      </c>
      <c r="X240" s="297">
        <f t="shared" si="168"/>
        <v>13070.000000000007</v>
      </c>
      <c r="Y240" s="311">
        <f t="shared" si="169"/>
        <v>1.2755639890364749</v>
      </c>
      <c r="AA240" s="292">
        <v>234</v>
      </c>
      <c r="AB240" s="289">
        <f t="shared" si="202"/>
        <v>55700</v>
      </c>
      <c r="AC240" s="289">
        <f t="shared" si="170"/>
        <v>61270.000000000007</v>
      </c>
      <c r="AD240" s="297">
        <v>47110</v>
      </c>
      <c r="AE240" s="297">
        <f t="shared" si="171"/>
        <v>14160.000000000007</v>
      </c>
      <c r="AF240" s="302">
        <f t="shared" si="172"/>
        <v>1.3005731267246872</v>
      </c>
      <c r="AG240" s="306">
        <v>49900</v>
      </c>
      <c r="AH240" s="297">
        <f t="shared" si="173"/>
        <v>11370.000000000007</v>
      </c>
      <c r="AI240" s="311">
        <f t="shared" si="174"/>
        <v>1.2278557114228459</v>
      </c>
      <c r="AK240" s="292">
        <v>234</v>
      </c>
      <c r="AL240" s="289">
        <f t="shared" si="203"/>
        <v>56200</v>
      </c>
      <c r="AM240" s="289">
        <f t="shared" si="175"/>
        <v>61820.000000000007</v>
      </c>
      <c r="AN240" s="297">
        <v>47150</v>
      </c>
      <c r="AO240" s="297">
        <f t="shared" si="176"/>
        <v>14670.000000000007</v>
      </c>
      <c r="AP240" s="302">
        <f t="shared" si="177"/>
        <v>1.3111346765641572</v>
      </c>
      <c r="AQ240" s="306">
        <v>49950</v>
      </c>
      <c r="AR240" s="297">
        <f t="shared" si="178"/>
        <v>11870.000000000007</v>
      </c>
      <c r="AS240" s="311">
        <f t="shared" si="179"/>
        <v>1.2376376376376377</v>
      </c>
      <c r="AU240" s="292">
        <v>234</v>
      </c>
      <c r="AV240" s="289">
        <f t="shared" si="204"/>
        <v>56700</v>
      </c>
      <c r="AW240" s="289">
        <f t="shared" si="180"/>
        <v>62370.000000000007</v>
      </c>
      <c r="AX240" s="297">
        <v>47170</v>
      </c>
      <c r="AY240" s="297">
        <f t="shared" si="181"/>
        <v>15200.000000000007</v>
      </c>
      <c r="AZ240" s="302">
        <f t="shared" si="182"/>
        <v>1.3222387110451559</v>
      </c>
      <c r="BA240" s="306">
        <v>49970</v>
      </c>
      <c r="BB240" s="297">
        <f t="shared" si="183"/>
        <v>12400.000000000007</v>
      </c>
      <c r="BC240" s="311">
        <f t="shared" si="184"/>
        <v>1.2481488893336004</v>
      </c>
      <c r="BE240" s="292">
        <v>234</v>
      </c>
      <c r="BF240" s="289">
        <f t="shared" si="205"/>
        <v>57200</v>
      </c>
      <c r="BG240" s="289">
        <f t="shared" si="185"/>
        <v>62920.000000000007</v>
      </c>
      <c r="BH240" s="297">
        <v>47320</v>
      </c>
      <c r="BI240" s="297">
        <f t="shared" si="186"/>
        <v>15600.000000000007</v>
      </c>
      <c r="BJ240" s="302">
        <f t="shared" si="187"/>
        <v>1.3296703296703298</v>
      </c>
      <c r="BK240" s="306">
        <v>50110</v>
      </c>
      <c r="BL240" s="297">
        <f t="shared" si="188"/>
        <v>12810.000000000007</v>
      </c>
      <c r="BM240" s="311">
        <f t="shared" si="189"/>
        <v>1.255637597285971</v>
      </c>
      <c r="BO240" s="292">
        <v>234</v>
      </c>
      <c r="BP240" s="289">
        <f t="shared" si="206"/>
        <v>58200</v>
      </c>
      <c r="BQ240" s="289">
        <f t="shared" si="190"/>
        <v>64020.000000000007</v>
      </c>
      <c r="BR240" s="297">
        <v>47700</v>
      </c>
      <c r="BS240" s="297">
        <f t="shared" si="191"/>
        <v>16320.000000000007</v>
      </c>
      <c r="BT240" s="302">
        <f t="shared" si="192"/>
        <v>1.3421383647798744</v>
      </c>
      <c r="BU240" s="306">
        <v>50500</v>
      </c>
      <c r="BV240" s="297">
        <f t="shared" si="193"/>
        <v>13520.000000000007</v>
      </c>
      <c r="BW240" s="311">
        <f t="shared" si="194"/>
        <v>1.267722772277228</v>
      </c>
      <c r="BY240" s="292">
        <v>234</v>
      </c>
      <c r="BZ240" s="289">
        <f t="shared" si="207"/>
        <v>59200</v>
      </c>
      <c r="CA240" s="289">
        <f t="shared" si="195"/>
        <v>65120.000000000007</v>
      </c>
      <c r="CB240" s="297">
        <v>47930</v>
      </c>
      <c r="CC240" s="297">
        <f t="shared" si="196"/>
        <v>17190.000000000007</v>
      </c>
      <c r="CD240" s="302">
        <f t="shared" si="197"/>
        <v>1.3586480283747133</v>
      </c>
      <c r="CE240" s="306">
        <v>50730</v>
      </c>
      <c r="CF240" s="297">
        <f t="shared" si="198"/>
        <v>14390.000000000007</v>
      </c>
      <c r="CG240" s="311">
        <f t="shared" si="199"/>
        <v>1.283658584663907</v>
      </c>
    </row>
    <row r="241" spans="5:85">
      <c r="E241" s="289">
        <f>計算票!G242</f>
        <v>57690</v>
      </c>
      <c r="G241" s="292">
        <v>235</v>
      </c>
      <c r="H241" s="289">
        <f t="shared" si="200"/>
        <v>55250</v>
      </c>
      <c r="I241" s="289">
        <f t="shared" si="160"/>
        <v>60775.000000000007</v>
      </c>
      <c r="J241" s="297">
        <v>44820</v>
      </c>
      <c r="K241" s="297">
        <f t="shared" si="161"/>
        <v>15955.000000000007</v>
      </c>
      <c r="L241" s="302">
        <f t="shared" si="162"/>
        <v>1.3559794734493531</v>
      </c>
      <c r="M241" s="306">
        <v>47630</v>
      </c>
      <c r="N241" s="297">
        <f t="shared" si="163"/>
        <v>13145.000000000007</v>
      </c>
      <c r="O241" s="311">
        <f t="shared" si="164"/>
        <v>1.2759815242494228</v>
      </c>
      <c r="Q241" s="292">
        <v>235</v>
      </c>
      <c r="R241" s="289">
        <f t="shared" si="201"/>
        <v>55250</v>
      </c>
      <c r="S241" s="289">
        <f t="shared" si="165"/>
        <v>60775.000000000007</v>
      </c>
      <c r="T241" s="297">
        <v>44830</v>
      </c>
      <c r="U241" s="297">
        <f t="shared" si="166"/>
        <v>15945.000000000007</v>
      </c>
      <c r="V241" s="302">
        <f t="shared" si="167"/>
        <v>1.3556770020075843</v>
      </c>
      <c r="W241" s="306">
        <v>47640</v>
      </c>
      <c r="X241" s="297">
        <f t="shared" si="168"/>
        <v>13135.000000000007</v>
      </c>
      <c r="Y241" s="311">
        <f t="shared" si="169"/>
        <v>1.2757136859781697</v>
      </c>
      <c r="AA241" s="292">
        <v>235</v>
      </c>
      <c r="AB241" s="289">
        <f t="shared" si="202"/>
        <v>55950</v>
      </c>
      <c r="AC241" s="289">
        <f t="shared" si="170"/>
        <v>61545.000000000007</v>
      </c>
      <c r="AD241" s="297">
        <v>47320</v>
      </c>
      <c r="AE241" s="297">
        <f t="shared" si="171"/>
        <v>14225.000000000007</v>
      </c>
      <c r="AF241" s="302">
        <f t="shared" si="172"/>
        <v>1.3006128486897719</v>
      </c>
      <c r="AG241" s="306">
        <v>50120</v>
      </c>
      <c r="AH241" s="297">
        <f t="shared" si="173"/>
        <v>11425.000000000007</v>
      </c>
      <c r="AI241" s="311">
        <f t="shared" si="174"/>
        <v>1.2279529130087792</v>
      </c>
      <c r="AK241" s="292">
        <v>235</v>
      </c>
      <c r="AL241" s="289">
        <f t="shared" si="203"/>
        <v>56450</v>
      </c>
      <c r="AM241" s="289">
        <f t="shared" si="175"/>
        <v>62095.000000000007</v>
      </c>
      <c r="AN241" s="297">
        <v>47360</v>
      </c>
      <c r="AO241" s="297">
        <f t="shared" si="176"/>
        <v>14735.000000000007</v>
      </c>
      <c r="AP241" s="302">
        <f t="shared" si="177"/>
        <v>1.311127533783784</v>
      </c>
      <c r="AQ241" s="306">
        <v>50170</v>
      </c>
      <c r="AR241" s="297">
        <f t="shared" si="178"/>
        <v>11925.000000000007</v>
      </c>
      <c r="AS241" s="311">
        <f t="shared" si="179"/>
        <v>1.2376918477177599</v>
      </c>
      <c r="AU241" s="292">
        <v>235</v>
      </c>
      <c r="AV241" s="289">
        <f t="shared" si="204"/>
        <v>56950</v>
      </c>
      <c r="AW241" s="289">
        <f t="shared" si="180"/>
        <v>62645.000000000007</v>
      </c>
      <c r="AX241" s="297">
        <v>47380</v>
      </c>
      <c r="AY241" s="297">
        <f t="shared" si="181"/>
        <v>15265.000000000007</v>
      </c>
      <c r="AZ241" s="302">
        <f t="shared" si="182"/>
        <v>1.3221823554242298</v>
      </c>
      <c r="BA241" s="306">
        <v>50190</v>
      </c>
      <c r="BB241" s="297">
        <f t="shared" si="183"/>
        <v>12455.000000000007</v>
      </c>
      <c r="BC241" s="311">
        <f t="shared" si="184"/>
        <v>1.248157003387129</v>
      </c>
      <c r="BE241" s="292">
        <v>235</v>
      </c>
      <c r="BF241" s="289">
        <f t="shared" si="205"/>
        <v>57450</v>
      </c>
      <c r="BG241" s="289">
        <f t="shared" si="185"/>
        <v>63195.000000000007</v>
      </c>
      <c r="BH241" s="297">
        <v>47530</v>
      </c>
      <c r="BI241" s="297">
        <f t="shared" si="186"/>
        <v>15665.000000000007</v>
      </c>
      <c r="BJ241" s="302">
        <f t="shared" si="187"/>
        <v>1.3295813170629078</v>
      </c>
      <c r="BK241" s="306">
        <v>50330</v>
      </c>
      <c r="BL241" s="297">
        <f t="shared" si="188"/>
        <v>12865.000000000007</v>
      </c>
      <c r="BM241" s="311">
        <f t="shared" si="189"/>
        <v>1.2556129545002981</v>
      </c>
      <c r="BO241" s="292">
        <v>235</v>
      </c>
      <c r="BP241" s="289">
        <f t="shared" si="206"/>
        <v>58450</v>
      </c>
      <c r="BQ241" s="289">
        <f t="shared" si="190"/>
        <v>64295.000000000007</v>
      </c>
      <c r="BR241" s="297">
        <v>47910</v>
      </c>
      <c r="BS241" s="297">
        <f t="shared" si="191"/>
        <v>16385.000000000007</v>
      </c>
      <c r="BT241" s="302">
        <f t="shared" si="192"/>
        <v>1.3419954080567733</v>
      </c>
      <c r="BU241" s="306">
        <v>50720</v>
      </c>
      <c r="BV241" s="297">
        <f t="shared" si="193"/>
        <v>13575.000000000007</v>
      </c>
      <c r="BW241" s="311">
        <f t="shared" si="194"/>
        <v>1.2676458990536279</v>
      </c>
      <c r="BY241" s="292">
        <v>235</v>
      </c>
      <c r="BZ241" s="289">
        <f t="shared" si="207"/>
        <v>59450</v>
      </c>
      <c r="CA241" s="289">
        <f t="shared" si="195"/>
        <v>65395.000000000007</v>
      </c>
      <c r="CB241" s="297">
        <v>48140</v>
      </c>
      <c r="CC241" s="297">
        <f t="shared" si="196"/>
        <v>17255.000000000007</v>
      </c>
      <c r="CD241" s="302">
        <f t="shared" si="197"/>
        <v>1.3584337349397593</v>
      </c>
      <c r="CE241" s="306">
        <v>50950</v>
      </c>
      <c r="CF241" s="297">
        <f t="shared" si="198"/>
        <v>14445.000000000007</v>
      </c>
      <c r="CG241" s="311">
        <f t="shared" si="199"/>
        <v>1.2835132482826301</v>
      </c>
    </row>
    <row r="242" spans="5:85">
      <c r="E242" s="289">
        <f>計算票!G243</f>
        <v>57950</v>
      </c>
      <c r="G242" s="292">
        <v>236</v>
      </c>
      <c r="H242" s="289">
        <f t="shared" si="200"/>
        <v>55500</v>
      </c>
      <c r="I242" s="289">
        <f t="shared" si="160"/>
        <v>61050.000000000007</v>
      </c>
      <c r="J242" s="297">
        <v>45020</v>
      </c>
      <c r="K242" s="297">
        <f t="shared" si="161"/>
        <v>16030.000000000007</v>
      </c>
      <c r="L242" s="302">
        <f t="shared" si="162"/>
        <v>1.3560639715681921</v>
      </c>
      <c r="M242" s="306">
        <v>47830</v>
      </c>
      <c r="N242" s="297">
        <f t="shared" si="163"/>
        <v>13220.000000000007</v>
      </c>
      <c r="O242" s="311">
        <f t="shared" si="164"/>
        <v>1.2763955676353755</v>
      </c>
      <c r="Q242" s="292">
        <v>236</v>
      </c>
      <c r="R242" s="289">
        <f t="shared" si="201"/>
        <v>55500</v>
      </c>
      <c r="S242" s="289">
        <f t="shared" si="165"/>
        <v>61050.000000000007</v>
      </c>
      <c r="T242" s="297">
        <v>45030</v>
      </c>
      <c r="U242" s="297">
        <f t="shared" si="166"/>
        <v>16020.000000000007</v>
      </c>
      <c r="V242" s="302">
        <f t="shared" si="167"/>
        <v>1.3557628247834779</v>
      </c>
      <c r="W242" s="306">
        <v>47850</v>
      </c>
      <c r="X242" s="297">
        <f t="shared" si="168"/>
        <v>13200.000000000007</v>
      </c>
      <c r="Y242" s="311">
        <f t="shared" si="169"/>
        <v>1.2758620689655173</v>
      </c>
      <c r="AA242" s="292">
        <v>236</v>
      </c>
      <c r="AB242" s="289">
        <f t="shared" si="202"/>
        <v>56200</v>
      </c>
      <c r="AC242" s="289">
        <f t="shared" si="170"/>
        <v>61820.000000000007</v>
      </c>
      <c r="AD242" s="297">
        <v>47530</v>
      </c>
      <c r="AE242" s="297">
        <f t="shared" si="171"/>
        <v>14290.000000000007</v>
      </c>
      <c r="AF242" s="302">
        <f t="shared" si="172"/>
        <v>1.3006522196507471</v>
      </c>
      <c r="AG242" s="306">
        <v>50340</v>
      </c>
      <c r="AH242" s="297">
        <f t="shared" si="173"/>
        <v>11480.000000000007</v>
      </c>
      <c r="AI242" s="311">
        <f t="shared" si="174"/>
        <v>1.2280492649980137</v>
      </c>
      <c r="AK242" s="292">
        <v>236</v>
      </c>
      <c r="AL242" s="289">
        <f t="shared" si="203"/>
        <v>56700</v>
      </c>
      <c r="AM242" s="289">
        <f t="shared" si="175"/>
        <v>62370.000000000007</v>
      </c>
      <c r="AN242" s="297">
        <v>47570</v>
      </c>
      <c r="AO242" s="297">
        <f t="shared" si="176"/>
        <v>14800.000000000007</v>
      </c>
      <c r="AP242" s="302">
        <f t="shared" si="177"/>
        <v>1.31112045406769</v>
      </c>
      <c r="AQ242" s="306">
        <v>50390</v>
      </c>
      <c r="AR242" s="297">
        <f t="shared" si="178"/>
        <v>11980.000000000007</v>
      </c>
      <c r="AS242" s="311">
        <f t="shared" si="179"/>
        <v>1.2377455844413576</v>
      </c>
      <c r="AU242" s="292">
        <v>236</v>
      </c>
      <c r="AV242" s="289">
        <f t="shared" si="204"/>
        <v>57200</v>
      </c>
      <c r="AW242" s="289">
        <f t="shared" si="180"/>
        <v>62920.000000000007</v>
      </c>
      <c r="AX242" s="297">
        <v>47590</v>
      </c>
      <c r="AY242" s="297">
        <f t="shared" si="181"/>
        <v>15330.000000000007</v>
      </c>
      <c r="AZ242" s="302">
        <f t="shared" si="182"/>
        <v>1.3221264971632698</v>
      </c>
      <c r="BA242" s="306">
        <v>50410</v>
      </c>
      <c r="BB242" s="297">
        <f t="shared" si="183"/>
        <v>12510.000000000007</v>
      </c>
      <c r="BC242" s="311">
        <f t="shared" si="184"/>
        <v>1.2481650466177348</v>
      </c>
      <c r="BE242" s="292">
        <v>236</v>
      </c>
      <c r="BF242" s="289">
        <f t="shared" si="205"/>
        <v>57700</v>
      </c>
      <c r="BG242" s="289">
        <f t="shared" si="185"/>
        <v>63470.000000000007</v>
      </c>
      <c r="BH242" s="297">
        <v>47740</v>
      </c>
      <c r="BI242" s="297">
        <f t="shared" si="186"/>
        <v>15730.000000000007</v>
      </c>
      <c r="BJ242" s="302">
        <f t="shared" si="187"/>
        <v>1.3294930875576039</v>
      </c>
      <c r="BK242" s="306">
        <v>50550</v>
      </c>
      <c r="BL242" s="297">
        <f t="shared" si="188"/>
        <v>12920.000000000007</v>
      </c>
      <c r="BM242" s="311">
        <f t="shared" si="189"/>
        <v>1.2555885262116717</v>
      </c>
      <c r="BO242" s="292">
        <v>236</v>
      </c>
      <c r="BP242" s="289">
        <f t="shared" si="206"/>
        <v>58700</v>
      </c>
      <c r="BQ242" s="289">
        <f t="shared" si="190"/>
        <v>64570.000000000007</v>
      </c>
      <c r="BR242" s="297">
        <v>48120</v>
      </c>
      <c r="BS242" s="297">
        <f t="shared" si="191"/>
        <v>16450.000000000007</v>
      </c>
      <c r="BT242" s="302">
        <f t="shared" si="192"/>
        <v>1.3418536990856194</v>
      </c>
      <c r="BU242" s="306">
        <v>50940</v>
      </c>
      <c r="BV242" s="297">
        <f t="shared" si="193"/>
        <v>13630.000000000007</v>
      </c>
      <c r="BW242" s="311">
        <f t="shared" si="194"/>
        <v>1.2675696898311741</v>
      </c>
      <c r="BY242" s="292">
        <v>236</v>
      </c>
      <c r="BZ242" s="289">
        <f t="shared" si="207"/>
        <v>59700</v>
      </c>
      <c r="CA242" s="289">
        <f t="shared" si="195"/>
        <v>65670</v>
      </c>
      <c r="CB242" s="297">
        <v>48350</v>
      </c>
      <c r="CC242" s="297">
        <f t="shared" si="196"/>
        <v>17320</v>
      </c>
      <c r="CD242" s="302">
        <f t="shared" si="197"/>
        <v>1.3582213029989658</v>
      </c>
      <c r="CE242" s="306">
        <v>51170</v>
      </c>
      <c r="CF242" s="297">
        <f t="shared" si="198"/>
        <v>14500</v>
      </c>
      <c r="CG242" s="311">
        <f t="shared" si="199"/>
        <v>1.2833691616181355</v>
      </c>
    </row>
    <row r="243" spans="5:85">
      <c r="E243" s="289">
        <f>計算票!G244</f>
        <v>58220</v>
      </c>
      <c r="G243" s="292">
        <v>237</v>
      </c>
      <c r="H243" s="289">
        <f t="shared" si="200"/>
        <v>55750</v>
      </c>
      <c r="I243" s="289">
        <f t="shared" si="160"/>
        <v>61325.000000000007</v>
      </c>
      <c r="J243" s="297">
        <v>45220</v>
      </c>
      <c r="K243" s="297">
        <f t="shared" si="161"/>
        <v>16105.000000000007</v>
      </c>
      <c r="L243" s="302">
        <f t="shared" si="162"/>
        <v>1.3561477222467937</v>
      </c>
      <c r="M243" s="306">
        <v>48040</v>
      </c>
      <c r="N243" s="297">
        <f t="shared" si="163"/>
        <v>13285.000000000007</v>
      </c>
      <c r="O243" s="311">
        <f t="shared" si="164"/>
        <v>1.2765403830141551</v>
      </c>
      <c r="Q243" s="292">
        <v>237</v>
      </c>
      <c r="R243" s="289">
        <f t="shared" si="201"/>
        <v>55750</v>
      </c>
      <c r="S243" s="289">
        <f t="shared" si="165"/>
        <v>61325.000000000007</v>
      </c>
      <c r="T243" s="297">
        <v>45230</v>
      </c>
      <c r="U243" s="297">
        <f t="shared" si="166"/>
        <v>16095.000000000007</v>
      </c>
      <c r="V243" s="302">
        <f t="shared" si="167"/>
        <v>1.3558478885695338</v>
      </c>
      <c r="W243" s="306">
        <v>48050</v>
      </c>
      <c r="X243" s="297">
        <f t="shared" si="168"/>
        <v>13275.000000000007</v>
      </c>
      <c r="Y243" s="311">
        <f t="shared" si="169"/>
        <v>1.2762747138397503</v>
      </c>
      <c r="AA243" s="292">
        <v>237</v>
      </c>
      <c r="AB243" s="289">
        <f t="shared" si="202"/>
        <v>56450</v>
      </c>
      <c r="AC243" s="289">
        <f t="shared" si="170"/>
        <v>62095.000000000007</v>
      </c>
      <c r="AD243" s="297">
        <v>47740</v>
      </c>
      <c r="AE243" s="297">
        <f t="shared" si="171"/>
        <v>14355.000000000007</v>
      </c>
      <c r="AF243" s="302">
        <f t="shared" si="172"/>
        <v>1.3006912442396314</v>
      </c>
      <c r="AG243" s="306">
        <v>50560</v>
      </c>
      <c r="AH243" s="297">
        <f t="shared" si="173"/>
        <v>11535.000000000007</v>
      </c>
      <c r="AI243" s="311">
        <f t="shared" si="174"/>
        <v>1.2281447784810129</v>
      </c>
      <c r="AK243" s="292">
        <v>237</v>
      </c>
      <c r="AL243" s="289">
        <f t="shared" si="203"/>
        <v>56950</v>
      </c>
      <c r="AM243" s="289">
        <f t="shared" si="175"/>
        <v>62645.000000000007</v>
      </c>
      <c r="AN243" s="297">
        <v>47780</v>
      </c>
      <c r="AO243" s="297">
        <f t="shared" si="176"/>
        <v>14865.000000000007</v>
      </c>
      <c r="AP243" s="302">
        <f t="shared" si="177"/>
        <v>1.3111134365843451</v>
      </c>
      <c r="AQ243" s="306">
        <v>50610</v>
      </c>
      <c r="AR243" s="297">
        <f t="shared" si="178"/>
        <v>12035.000000000007</v>
      </c>
      <c r="AS243" s="311">
        <f t="shared" si="179"/>
        <v>1.2377988539814266</v>
      </c>
      <c r="AU243" s="292">
        <v>237</v>
      </c>
      <c r="AV243" s="289">
        <f t="shared" si="204"/>
        <v>57450</v>
      </c>
      <c r="AW243" s="289">
        <f t="shared" si="180"/>
        <v>63195.000000000007</v>
      </c>
      <c r="AX243" s="297">
        <v>47800</v>
      </c>
      <c r="AY243" s="297">
        <f t="shared" si="181"/>
        <v>15395.000000000007</v>
      </c>
      <c r="AZ243" s="302">
        <f t="shared" si="182"/>
        <v>1.322071129707113</v>
      </c>
      <c r="BA243" s="306">
        <v>50630</v>
      </c>
      <c r="BB243" s="297">
        <f t="shared" si="183"/>
        <v>12565.000000000007</v>
      </c>
      <c r="BC243" s="311">
        <f t="shared" si="184"/>
        <v>1.2481730199486472</v>
      </c>
      <c r="BE243" s="292">
        <v>237</v>
      </c>
      <c r="BF243" s="289">
        <f t="shared" si="205"/>
        <v>57950</v>
      </c>
      <c r="BG243" s="289">
        <f t="shared" si="185"/>
        <v>63745.000000000007</v>
      </c>
      <c r="BH243" s="297">
        <v>47940</v>
      </c>
      <c r="BI243" s="297">
        <f t="shared" si="186"/>
        <v>15805.000000000007</v>
      </c>
      <c r="BJ243" s="302">
        <f t="shared" si="187"/>
        <v>1.3296829370045893</v>
      </c>
      <c r="BK243" s="306">
        <v>50770</v>
      </c>
      <c r="BL243" s="297">
        <f t="shared" si="188"/>
        <v>12975.000000000007</v>
      </c>
      <c r="BM243" s="311">
        <f t="shared" si="189"/>
        <v>1.2555643096316724</v>
      </c>
      <c r="BO243" s="292">
        <v>237</v>
      </c>
      <c r="BP243" s="289">
        <f t="shared" si="206"/>
        <v>58950</v>
      </c>
      <c r="BQ243" s="289">
        <f t="shared" si="190"/>
        <v>64845.000000000007</v>
      </c>
      <c r="BR243" s="297">
        <v>48330</v>
      </c>
      <c r="BS243" s="297">
        <f t="shared" si="191"/>
        <v>16515.000000000007</v>
      </c>
      <c r="BT243" s="302">
        <f t="shared" si="192"/>
        <v>1.34171322160149</v>
      </c>
      <c r="BU243" s="306">
        <v>51160</v>
      </c>
      <c r="BV243" s="297">
        <f t="shared" si="193"/>
        <v>13685.000000000007</v>
      </c>
      <c r="BW243" s="311">
        <f t="shared" si="194"/>
        <v>1.2674941360437844</v>
      </c>
      <c r="BY243" s="292">
        <v>237</v>
      </c>
      <c r="BZ243" s="289">
        <f t="shared" si="207"/>
        <v>59950</v>
      </c>
      <c r="CA243" s="289">
        <f t="shared" si="195"/>
        <v>65945</v>
      </c>
      <c r="CB243" s="297">
        <v>48560</v>
      </c>
      <c r="CC243" s="297">
        <f t="shared" si="196"/>
        <v>17385</v>
      </c>
      <c r="CD243" s="302">
        <f t="shared" si="197"/>
        <v>1.358010708401977</v>
      </c>
      <c r="CE243" s="306">
        <v>51390</v>
      </c>
      <c r="CF243" s="297">
        <f t="shared" si="198"/>
        <v>14555</v>
      </c>
      <c r="CG243" s="311">
        <f t="shared" si="199"/>
        <v>1.2832263086203541</v>
      </c>
    </row>
    <row r="244" spans="5:85">
      <c r="E244" s="289">
        <f>計算票!G245</f>
        <v>58480</v>
      </c>
      <c r="G244" s="292">
        <v>238</v>
      </c>
      <c r="H244" s="289">
        <f t="shared" si="200"/>
        <v>56000</v>
      </c>
      <c r="I244" s="289">
        <f t="shared" si="160"/>
        <v>61600.000000000007</v>
      </c>
      <c r="J244" s="297">
        <v>45410</v>
      </c>
      <c r="K244" s="297">
        <f t="shared" si="161"/>
        <v>16190.000000000007</v>
      </c>
      <c r="L244" s="302">
        <f t="shared" si="162"/>
        <v>1.3565293988108347</v>
      </c>
      <c r="M244" s="306">
        <v>48250</v>
      </c>
      <c r="N244" s="297">
        <f t="shared" si="163"/>
        <v>13350.000000000007</v>
      </c>
      <c r="O244" s="311">
        <f t="shared" si="164"/>
        <v>1.2766839378238344</v>
      </c>
      <c r="Q244" s="292">
        <v>238</v>
      </c>
      <c r="R244" s="289">
        <f t="shared" si="201"/>
        <v>56000</v>
      </c>
      <c r="S244" s="289">
        <f t="shared" si="165"/>
        <v>61600.000000000007</v>
      </c>
      <c r="T244" s="297">
        <v>45430</v>
      </c>
      <c r="U244" s="297">
        <f t="shared" si="166"/>
        <v>16170.000000000007</v>
      </c>
      <c r="V244" s="302">
        <f t="shared" si="167"/>
        <v>1.3559322033898307</v>
      </c>
      <c r="W244" s="306">
        <v>48260</v>
      </c>
      <c r="X244" s="297">
        <f t="shared" si="168"/>
        <v>13340.000000000007</v>
      </c>
      <c r="Y244" s="311">
        <f t="shared" si="169"/>
        <v>1.2764193949440532</v>
      </c>
      <c r="AA244" s="292">
        <v>238</v>
      </c>
      <c r="AB244" s="289">
        <f t="shared" si="202"/>
        <v>56700</v>
      </c>
      <c r="AC244" s="289">
        <f t="shared" si="170"/>
        <v>62370.000000000007</v>
      </c>
      <c r="AD244" s="297">
        <v>47940</v>
      </c>
      <c r="AE244" s="297">
        <f t="shared" si="171"/>
        <v>14430.000000000007</v>
      </c>
      <c r="AF244" s="302">
        <f t="shared" si="172"/>
        <v>1.3010012515644558</v>
      </c>
      <c r="AG244" s="306">
        <v>50780</v>
      </c>
      <c r="AH244" s="297">
        <f t="shared" si="173"/>
        <v>11590.000000000007</v>
      </c>
      <c r="AI244" s="311">
        <f t="shared" si="174"/>
        <v>1.2282394643560459</v>
      </c>
      <c r="AK244" s="292">
        <v>238</v>
      </c>
      <c r="AL244" s="289">
        <f t="shared" si="203"/>
        <v>57200</v>
      </c>
      <c r="AM244" s="289">
        <f t="shared" si="175"/>
        <v>62920.000000000007</v>
      </c>
      <c r="AN244" s="297">
        <v>47990</v>
      </c>
      <c r="AO244" s="297">
        <f t="shared" si="176"/>
        <v>14930.000000000007</v>
      </c>
      <c r="AP244" s="302">
        <f t="shared" si="177"/>
        <v>1.3111064805167745</v>
      </c>
      <c r="AQ244" s="306">
        <v>50830</v>
      </c>
      <c r="AR244" s="297">
        <f t="shared" si="178"/>
        <v>12090.000000000007</v>
      </c>
      <c r="AS244" s="311">
        <f t="shared" si="179"/>
        <v>1.2378516624040923</v>
      </c>
      <c r="AU244" s="292">
        <v>238</v>
      </c>
      <c r="AV244" s="289">
        <f t="shared" si="204"/>
        <v>57700</v>
      </c>
      <c r="AW244" s="289">
        <f t="shared" si="180"/>
        <v>63470.000000000007</v>
      </c>
      <c r="AX244" s="297">
        <v>48010</v>
      </c>
      <c r="AY244" s="297">
        <f t="shared" si="181"/>
        <v>15460.000000000007</v>
      </c>
      <c r="AZ244" s="302">
        <f t="shared" si="182"/>
        <v>1.3220162466152887</v>
      </c>
      <c r="BA244" s="306">
        <v>50850</v>
      </c>
      <c r="BB244" s="297">
        <f t="shared" si="183"/>
        <v>12620.000000000007</v>
      </c>
      <c r="BC244" s="311">
        <f t="shared" si="184"/>
        <v>1.2481809242871191</v>
      </c>
      <c r="BE244" s="292">
        <v>238</v>
      </c>
      <c r="BF244" s="289">
        <f t="shared" si="205"/>
        <v>58200</v>
      </c>
      <c r="BG244" s="289">
        <f t="shared" si="185"/>
        <v>64020.000000000007</v>
      </c>
      <c r="BH244" s="297">
        <v>48150</v>
      </c>
      <c r="BI244" s="297">
        <f t="shared" si="186"/>
        <v>15870.000000000007</v>
      </c>
      <c r="BJ244" s="302">
        <f t="shared" si="187"/>
        <v>1.3295950155763241</v>
      </c>
      <c r="BK244" s="306">
        <v>50990</v>
      </c>
      <c r="BL244" s="297">
        <f t="shared" si="188"/>
        <v>13030.000000000007</v>
      </c>
      <c r="BM244" s="311">
        <f t="shared" si="189"/>
        <v>1.255540302020004</v>
      </c>
      <c r="BO244" s="292">
        <v>238</v>
      </c>
      <c r="BP244" s="289">
        <f t="shared" si="206"/>
        <v>59200</v>
      </c>
      <c r="BQ244" s="289">
        <f t="shared" si="190"/>
        <v>65120.000000000007</v>
      </c>
      <c r="BR244" s="297">
        <v>48540</v>
      </c>
      <c r="BS244" s="297">
        <f t="shared" si="191"/>
        <v>16580.000000000007</v>
      </c>
      <c r="BT244" s="302">
        <f t="shared" si="192"/>
        <v>1.3415739596209313</v>
      </c>
      <c r="BU244" s="306">
        <v>51380</v>
      </c>
      <c r="BV244" s="297">
        <f t="shared" si="193"/>
        <v>13740.000000000007</v>
      </c>
      <c r="BW244" s="311">
        <f t="shared" si="194"/>
        <v>1.2674192292720905</v>
      </c>
      <c r="BY244" s="292">
        <v>238</v>
      </c>
      <c r="BZ244" s="289">
        <f t="shared" si="207"/>
        <v>60200</v>
      </c>
      <c r="CA244" s="289">
        <f t="shared" si="195"/>
        <v>66220</v>
      </c>
      <c r="CB244" s="297">
        <v>48770</v>
      </c>
      <c r="CC244" s="297">
        <f t="shared" si="196"/>
        <v>17450</v>
      </c>
      <c r="CD244" s="302">
        <f t="shared" si="197"/>
        <v>1.3578019274143942</v>
      </c>
      <c r="CE244" s="306">
        <v>51610</v>
      </c>
      <c r="CF244" s="297">
        <f t="shared" si="198"/>
        <v>14610</v>
      </c>
      <c r="CG244" s="311">
        <f t="shared" si="199"/>
        <v>1.2830846735128851</v>
      </c>
    </row>
    <row r="245" spans="5:85">
      <c r="E245" s="289">
        <f>計算票!G246</f>
        <v>58750</v>
      </c>
      <c r="G245" s="292">
        <v>239</v>
      </c>
      <c r="H245" s="289">
        <f t="shared" si="200"/>
        <v>56250</v>
      </c>
      <c r="I245" s="289">
        <f t="shared" si="160"/>
        <v>61875.000000000007</v>
      </c>
      <c r="J245" s="297">
        <v>45610</v>
      </c>
      <c r="K245" s="297">
        <f t="shared" si="161"/>
        <v>16265.000000000007</v>
      </c>
      <c r="L245" s="302">
        <f t="shared" si="162"/>
        <v>1.3566103924577946</v>
      </c>
      <c r="M245" s="306">
        <v>48460</v>
      </c>
      <c r="N245" s="297">
        <f t="shared" si="163"/>
        <v>13415.000000000007</v>
      </c>
      <c r="O245" s="311">
        <f t="shared" si="164"/>
        <v>1.2768262484523321</v>
      </c>
      <c r="Q245" s="292">
        <v>239</v>
      </c>
      <c r="R245" s="289">
        <f t="shared" si="201"/>
        <v>56250</v>
      </c>
      <c r="S245" s="289">
        <f t="shared" si="165"/>
        <v>61875.000000000007</v>
      </c>
      <c r="T245" s="297">
        <v>45620</v>
      </c>
      <c r="U245" s="297">
        <f t="shared" si="166"/>
        <v>16255.000000000007</v>
      </c>
      <c r="V245" s="302">
        <f t="shared" si="167"/>
        <v>1.356313020604998</v>
      </c>
      <c r="W245" s="306">
        <v>48470</v>
      </c>
      <c r="X245" s="297">
        <f t="shared" si="168"/>
        <v>13405.000000000007</v>
      </c>
      <c r="Y245" s="311">
        <f t="shared" si="169"/>
        <v>1.2765628223643493</v>
      </c>
      <c r="AA245" s="292">
        <v>239</v>
      </c>
      <c r="AB245" s="289">
        <f t="shared" si="202"/>
        <v>56950</v>
      </c>
      <c r="AC245" s="289">
        <f t="shared" si="170"/>
        <v>62645.000000000007</v>
      </c>
      <c r="AD245" s="297">
        <v>48150</v>
      </c>
      <c r="AE245" s="297">
        <f t="shared" si="171"/>
        <v>14495.000000000007</v>
      </c>
      <c r="AF245" s="302">
        <f t="shared" si="172"/>
        <v>1.3010384215991695</v>
      </c>
      <c r="AG245" s="306">
        <v>51000</v>
      </c>
      <c r="AH245" s="297">
        <f t="shared" si="173"/>
        <v>11645.000000000007</v>
      </c>
      <c r="AI245" s="311">
        <f t="shared" si="174"/>
        <v>1.2283333333333335</v>
      </c>
      <c r="AK245" s="292">
        <v>239</v>
      </c>
      <c r="AL245" s="289">
        <f t="shared" si="203"/>
        <v>57450</v>
      </c>
      <c r="AM245" s="289">
        <f t="shared" si="175"/>
        <v>63195.000000000007</v>
      </c>
      <c r="AN245" s="297">
        <v>48200</v>
      </c>
      <c r="AO245" s="297">
        <f t="shared" si="176"/>
        <v>14995.000000000007</v>
      </c>
      <c r="AP245" s="302">
        <f t="shared" si="177"/>
        <v>1.3110995850622409</v>
      </c>
      <c r="AQ245" s="306">
        <v>51050</v>
      </c>
      <c r="AR245" s="297">
        <f t="shared" si="178"/>
        <v>12145.000000000007</v>
      </c>
      <c r="AS245" s="311">
        <f t="shared" si="179"/>
        <v>1.2379040156709109</v>
      </c>
      <c r="AU245" s="292">
        <v>239</v>
      </c>
      <c r="AV245" s="289">
        <f t="shared" si="204"/>
        <v>57950</v>
      </c>
      <c r="AW245" s="289">
        <f t="shared" si="180"/>
        <v>63745.000000000007</v>
      </c>
      <c r="AX245" s="297">
        <v>48220</v>
      </c>
      <c r="AY245" s="297">
        <f t="shared" si="181"/>
        <v>15525.000000000007</v>
      </c>
      <c r="AZ245" s="302">
        <f t="shared" si="182"/>
        <v>1.3219618415595191</v>
      </c>
      <c r="BA245" s="306">
        <v>51070</v>
      </c>
      <c r="BB245" s="297">
        <f t="shared" si="183"/>
        <v>12675.000000000007</v>
      </c>
      <c r="BC245" s="311">
        <f t="shared" si="184"/>
        <v>1.2481887605247701</v>
      </c>
      <c r="BE245" s="292">
        <v>239</v>
      </c>
      <c r="BF245" s="289">
        <f t="shared" si="205"/>
        <v>58450</v>
      </c>
      <c r="BG245" s="289">
        <f t="shared" si="185"/>
        <v>64295.000000000007</v>
      </c>
      <c r="BH245" s="297">
        <v>48360</v>
      </c>
      <c r="BI245" s="297">
        <f t="shared" si="186"/>
        <v>15935.000000000007</v>
      </c>
      <c r="BJ245" s="302">
        <f t="shared" si="187"/>
        <v>1.3295078577336643</v>
      </c>
      <c r="BK245" s="306">
        <v>51210</v>
      </c>
      <c r="BL245" s="297">
        <f t="shared" si="188"/>
        <v>13085.000000000007</v>
      </c>
      <c r="BM245" s="311">
        <f t="shared" si="189"/>
        <v>1.2555165006834603</v>
      </c>
      <c r="BO245" s="292">
        <v>239</v>
      </c>
      <c r="BP245" s="289">
        <f t="shared" si="206"/>
        <v>59450</v>
      </c>
      <c r="BQ245" s="289">
        <f t="shared" si="190"/>
        <v>65395.000000000007</v>
      </c>
      <c r="BR245" s="297">
        <v>48750</v>
      </c>
      <c r="BS245" s="297">
        <f t="shared" si="191"/>
        <v>16645.000000000007</v>
      </c>
      <c r="BT245" s="302">
        <f t="shared" si="192"/>
        <v>1.3414358974358975</v>
      </c>
      <c r="BU245" s="306">
        <v>51600</v>
      </c>
      <c r="BV245" s="297">
        <f t="shared" si="193"/>
        <v>13795.000000000007</v>
      </c>
      <c r="BW245" s="311">
        <f t="shared" si="194"/>
        <v>1.2673449612403103</v>
      </c>
      <c r="BY245" s="292">
        <v>239</v>
      </c>
      <c r="BZ245" s="289">
        <f t="shared" si="207"/>
        <v>60450</v>
      </c>
      <c r="CA245" s="289">
        <f t="shared" si="195"/>
        <v>66495</v>
      </c>
      <c r="CB245" s="297">
        <v>48980</v>
      </c>
      <c r="CC245" s="297">
        <f t="shared" si="196"/>
        <v>17515</v>
      </c>
      <c r="CD245" s="302">
        <f t="shared" si="197"/>
        <v>1.3575949367088607</v>
      </c>
      <c r="CE245" s="306">
        <v>51830</v>
      </c>
      <c r="CF245" s="297">
        <f t="shared" si="198"/>
        <v>14665</v>
      </c>
      <c r="CG245" s="311">
        <f t="shared" si="199"/>
        <v>1.2829442407871889</v>
      </c>
    </row>
    <row r="246" spans="5:85">
      <c r="E246" s="289">
        <f>計算票!G247</f>
        <v>59010</v>
      </c>
      <c r="G246" s="292">
        <v>240</v>
      </c>
      <c r="H246" s="289">
        <f t="shared" si="200"/>
        <v>56500</v>
      </c>
      <c r="I246" s="289">
        <f t="shared" si="160"/>
        <v>62150.000000000007</v>
      </c>
      <c r="J246" s="297">
        <v>45810</v>
      </c>
      <c r="K246" s="297">
        <f t="shared" si="161"/>
        <v>16340.000000000007</v>
      </c>
      <c r="L246" s="302">
        <f t="shared" si="162"/>
        <v>1.356690678891072</v>
      </c>
      <c r="M246" s="306">
        <v>48670</v>
      </c>
      <c r="N246" s="297">
        <f t="shared" si="163"/>
        <v>13480.000000000007</v>
      </c>
      <c r="O246" s="311">
        <f t="shared" si="164"/>
        <v>1.2769673310047258</v>
      </c>
      <c r="Q246" s="292">
        <v>240</v>
      </c>
      <c r="R246" s="289">
        <f t="shared" si="201"/>
        <v>56500</v>
      </c>
      <c r="S246" s="289">
        <f t="shared" si="165"/>
        <v>62150.000000000007</v>
      </c>
      <c r="T246" s="297">
        <v>45820</v>
      </c>
      <c r="U246" s="297">
        <f t="shared" si="166"/>
        <v>16330.000000000007</v>
      </c>
      <c r="V246" s="302">
        <f t="shared" si="167"/>
        <v>1.3563945875163685</v>
      </c>
      <c r="W246" s="306">
        <v>48680</v>
      </c>
      <c r="X246" s="297">
        <f t="shared" si="168"/>
        <v>13470.000000000007</v>
      </c>
      <c r="Y246" s="311">
        <f t="shared" si="169"/>
        <v>1.2767050123253905</v>
      </c>
      <c r="AA246" s="292">
        <v>240</v>
      </c>
      <c r="AB246" s="289">
        <f t="shared" si="202"/>
        <v>57200</v>
      </c>
      <c r="AC246" s="289">
        <f t="shared" si="170"/>
        <v>62920.000000000007</v>
      </c>
      <c r="AD246" s="297">
        <v>48360</v>
      </c>
      <c r="AE246" s="297">
        <f t="shared" si="171"/>
        <v>14560.000000000007</v>
      </c>
      <c r="AF246" s="302">
        <f t="shared" si="172"/>
        <v>1.3010752688172045</v>
      </c>
      <c r="AG246" s="306">
        <v>51220</v>
      </c>
      <c r="AH246" s="297">
        <f t="shared" si="173"/>
        <v>11700.000000000007</v>
      </c>
      <c r="AI246" s="311">
        <f t="shared" si="174"/>
        <v>1.2284263959390864</v>
      </c>
      <c r="AK246" s="292">
        <v>240</v>
      </c>
      <c r="AL246" s="289">
        <f t="shared" si="203"/>
        <v>57700</v>
      </c>
      <c r="AM246" s="289">
        <f t="shared" si="175"/>
        <v>63470.000000000007</v>
      </c>
      <c r="AN246" s="297">
        <v>48410</v>
      </c>
      <c r="AO246" s="297">
        <f t="shared" si="176"/>
        <v>15060.000000000007</v>
      </c>
      <c r="AP246" s="302">
        <f t="shared" si="177"/>
        <v>1.3110927494319358</v>
      </c>
      <c r="AQ246" s="306">
        <v>51270</v>
      </c>
      <c r="AR246" s="297">
        <f t="shared" si="178"/>
        <v>12200.000000000007</v>
      </c>
      <c r="AS246" s="311">
        <f t="shared" si="179"/>
        <v>1.2379559196411158</v>
      </c>
      <c r="AU246" s="292">
        <v>240</v>
      </c>
      <c r="AV246" s="289">
        <f t="shared" si="204"/>
        <v>58200</v>
      </c>
      <c r="AW246" s="289">
        <f t="shared" si="180"/>
        <v>64020.000000000007</v>
      </c>
      <c r="AX246" s="297">
        <v>48430</v>
      </c>
      <c r="AY246" s="297">
        <f t="shared" si="181"/>
        <v>15590.000000000007</v>
      </c>
      <c r="AZ246" s="302">
        <f t="shared" si="182"/>
        <v>1.3219079083212886</v>
      </c>
      <c r="BA246" s="306">
        <v>51290</v>
      </c>
      <c r="BB246" s="297">
        <f t="shared" si="183"/>
        <v>12730.000000000007</v>
      </c>
      <c r="BC246" s="311">
        <f t="shared" si="184"/>
        <v>1.2481965295379218</v>
      </c>
      <c r="BE246" s="292">
        <v>240</v>
      </c>
      <c r="BF246" s="289">
        <f t="shared" si="205"/>
        <v>58700</v>
      </c>
      <c r="BG246" s="289">
        <f t="shared" si="185"/>
        <v>64570.000000000007</v>
      </c>
      <c r="BH246" s="297">
        <v>48570</v>
      </c>
      <c r="BI246" s="297">
        <f t="shared" si="186"/>
        <v>16000.000000000007</v>
      </c>
      <c r="BJ246" s="302">
        <f t="shared" si="187"/>
        <v>1.329421453572164</v>
      </c>
      <c r="BK246" s="306">
        <v>51430</v>
      </c>
      <c r="BL246" s="297">
        <f t="shared" si="188"/>
        <v>13140.000000000007</v>
      </c>
      <c r="BM246" s="311">
        <f t="shared" si="189"/>
        <v>1.2554929029749176</v>
      </c>
      <c r="BO246" s="292">
        <v>240</v>
      </c>
      <c r="BP246" s="289">
        <f t="shared" si="206"/>
        <v>59700</v>
      </c>
      <c r="BQ246" s="289">
        <f t="shared" si="190"/>
        <v>65670</v>
      </c>
      <c r="BR246" s="297">
        <v>48960</v>
      </c>
      <c r="BS246" s="297">
        <f t="shared" si="191"/>
        <v>16710</v>
      </c>
      <c r="BT246" s="302">
        <f t="shared" si="192"/>
        <v>1.3412990196078431</v>
      </c>
      <c r="BU246" s="306">
        <v>51820</v>
      </c>
      <c r="BV246" s="297">
        <f t="shared" si="193"/>
        <v>13850</v>
      </c>
      <c r="BW246" s="311">
        <f t="shared" si="194"/>
        <v>1.2672713238131996</v>
      </c>
      <c r="BY246" s="292">
        <v>240</v>
      </c>
      <c r="BZ246" s="289">
        <f t="shared" si="207"/>
        <v>60700</v>
      </c>
      <c r="CA246" s="289">
        <f t="shared" si="195"/>
        <v>66770</v>
      </c>
      <c r="CB246" s="297">
        <v>49190</v>
      </c>
      <c r="CC246" s="297">
        <f t="shared" si="196"/>
        <v>17580</v>
      </c>
      <c r="CD246" s="302">
        <f t="shared" si="197"/>
        <v>1.3573897133563733</v>
      </c>
      <c r="CE246" s="306">
        <v>52050</v>
      </c>
      <c r="CF246" s="297">
        <f t="shared" si="198"/>
        <v>14720</v>
      </c>
      <c r="CG246" s="311">
        <f t="shared" si="199"/>
        <v>1.282804995196926</v>
      </c>
    </row>
    <row r="247" spans="5:85">
      <c r="E247" s="289">
        <f>計算票!G248</f>
        <v>59270</v>
      </c>
      <c r="G247" s="292">
        <v>241</v>
      </c>
      <c r="H247" s="289">
        <f t="shared" si="200"/>
        <v>56750</v>
      </c>
      <c r="I247" s="289">
        <f t="shared" si="160"/>
        <v>62425.000000000007</v>
      </c>
      <c r="J247" s="297">
        <v>46010</v>
      </c>
      <c r="K247" s="297">
        <f t="shared" si="161"/>
        <v>16415.000000000007</v>
      </c>
      <c r="L247" s="302">
        <f t="shared" si="162"/>
        <v>1.3567702673331885</v>
      </c>
      <c r="M247" s="306">
        <v>48880</v>
      </c>
      <c r="N247" s="297">
        <f t="shared" si="163"/>
        <v>13545.000000000007</v>
      </c>
      <c r="O247" s="311">
        <f t="shared" si="164"/>
        <v>1.2771072013093292</v>
      </c>
      <c r="Q247" s="292">
        <v>241</v>
      </c>
      <c r="R247" s="289">
        <f t="shared" si="201"/>
        <v>56750</v>
      </c>
      <c r="S247" s="289">
        <f t="shared" si="165"/>
        <v>62425.000000000007</v>
      </c>
      <c r="T247" s="297">
        <v>46020</v>
      </c>
      <c r="U247" s="297">
        <f t="shared" si="166"/>
        <v>16405.000000000007</v>
      </c>
      <c r="V247" s="302">
        <f t="shared" si="167"/>
        <v>1.3564754454584964</v>
      </c>
      <c r="W247" s="306">
        <v>48890</v>
      </c>
      <c r="X247" s="297">
        <f t="shared" si="168"/>
        <v>13535.000000000007</v>
      </c>
      <c r="Y247" s="311">
        <f t="shared" si="169"/>
        <v>1.2768459807731645</v>
      </c>
      <c r="AA247" s="292">
        <v>241</v>
      </c>
      <c r="AB247" s="289">
        <f t="shared" si="202"/>
        <v>57450</v>
      </c>
      <c r="AC247" s="289">
        <f t="shared" si="170"/>
        <v>63195.000000000007</v>
      </c>
      <c r="AD247" s="297">
        <v>48570</v>
      </c>
      <c r="AE247" s="297">
        <f t="shared" si="171"/>
        <v>14625.000000000007</v>
      </c>
      <c r="AF247" s="302">
        <f t="shared" si="172"/>
        <v>1.3011117974058062</v>
      </c>
      <c r="AG247" s="306">
        <v>51440</v>
      </c>
      <c r="AH247" s="297">
        <f t="shared" si="173"/>
        <v>11755.000000000007</v>
      </c>
      <c r="AI247" s="311">
        <f t="shared" si="174"/>
        <v>1.2285186625194402</v>
      </c>
      <c r="AK247" s="292">
        <v>241</v>
      </c>
      <c r="AL247" s="289">
        <f t="shared" si="203"/>
        <v>57950</v>
      </c>
      <c r="AM247" s="289">
        <f t="shared" si="175"/>
        <v>63745.000000000007</v>
      </c>
      <c r="AN247" s="297">
        <v>48620</v>
      </c>
      <c r="AO247" s="297">
        <f t="shared" si="176"/>
        <v>15125.000000000007</v>
      </c>
      <c r="AP247" s="302">
        <f t="shared" si="177"/>
        <v>1.311085972850679</v>
      </c>
      <c r="AQ247" s="306">
        <v>51490</v>
      </c>
      <c r="AR247" s="297">
        <f t="shared" si="178"/>
        <v>12255.000000000007</v>
      </c>
      <c r="AS247" s="311">
        <f t="shared" si="179"/>
        <v>1.238007380073801</v>
      </c>
      <c r="AU247" s="292">
        <v>241</v>
      </c>
      <c r="AV247" s="289">
        <f t="shared" si="204"/>
        <v>58450</v>
      </c>
      <c r="AW247" s="289">
        <f t="shared" si="180"/>
        <v>64295.000000000007</v>
      </c>
      <c r="AX247" s="297">
        <v>48640</v>
      </c>
      <c r="AY247" s="297">
        <f t="shared" si="181"/>
        <v>15655.000000000007</v>
      </c>
      <c r="AZ247" s="302">
        <f t="shared" si="182"/>
        <v>1.3218544407894739</v>
      </c>
      <c r="BA247" s="306">
        <v>51510</v>
      </c>
      <c r="BB247" s="297">
        <f t="shared" si="183"/>
        <v>12785.000000000007</v>
      </c>
      <c r="BC247" s="311">
        <f t="shared" si="184"/>
        <v>1.2482042321879248</v>
      </c>
      <c r="BE247" s="292">
        <v>241</v>
      </c>
      <c r="BF247" s="289">
        <f t="shared" si="205"/>
        <v>58950</v>
      </c>
      <c r="BG247" s="289">
        <f t="shared" si="185"/>
        <v>64845.000000000007</v>
      </c>
      <c r="BH247" s="297">
        <v>48780</v>
      </c>
      <c r="BI247" s="297">
        <f t="shared" si="186"/>
        <v>16065.000000000007</v>
      </c>
      <c r="BJ247" s="302">
        <f t="shared" si="187"/>
        <v>1.3293357933579337</v>
      </c>
      <c r="BK247" s="306">
        <v>51650</v>
      </c>
      <c r="BL247" s="297">
        <f t="shared" si="188"/>
        <v>13195.000000000007</v>
      </c>
      <c r="BM247" s="311">
        <f t="shared" si="189"/>
        <v>1.2554695062923524</v>
      </c>
      <c r="BO247" s="292">
        <v>241</v>
      </c>
      <c r="BP247" s="289">
        <f t="shared" si="206"/>
        <v>59950</v>
      </c>
      <c r="BQ247" s="289">
        <f t="shared" si="190"/>
        <v>65945</v>
      </c>
      <c r="BR247" s="297">
        <v>49170</v>
      </c>
      <c r="BS247" s="297">
        <f t="shared" si="191"/>
        <v>16775</v>
      </c>
      <c r="BT247" s="302">
        <f t="shared" si="192"/>
        <v>1.3411633109619687</v>
      </c>
      <c r="BU247" s="306">
        <v>52040</v>
      </c>
      <c r="BV247" s="297">
        <f t="shared" si="193"/>
        <v>13905</v>
      </c>
      <c r="BW247" s="311">
        <f t="shared" si="194"/>
        <v>1.2671983089930823</v>
      </c>
      <c r="BY247" s="292">
        <v>241</v>
      </c>
      <c r="BZ247" s="289">
        <f t="shared" si="207"/>
        <v>60950</v>
      </c>
      <c r="CA247" s="289">
        <f t="shared" si="195"/>
        <v>67045</v>
      </c>
      <c r="CB247" s="297">
        <v>49400</v>
      </c>
      <c r="CC247" s="297">
        <f t="shared" si="196"/>
        <v>17645</v>
      </c>
      <c r="CD247" s="302">
        <f t="shared" si="197"/>
        <v>1.3571862348178139</v>
      </c>
      <c r="CE247" s="306">
        <v>52270</v>
      </c>
      <c r="CF247" s="297">
        <f t="shared" si="198"/>
        <v>14775</v>
      </c>
      <c r="CG247" s="311">
        <f t="shared" si="199"/>
        <v>1.2826669217524393</v>
      </c>
    </row>
    <row r="248" spans="5:85">
      <c r="E248" s="289">
        <f>計算票!G249</f>
        <v>59540</v>
      </c>
      <c r="G248" s="292">
        <v>242</v>
      </c>
      <c r="H248" s="289">
        <f t="shared" si="200"/>
        <v>57000</v>
      </c>
      <c r="I248" s="289">
        <f t="shared" si="160"/>
        <v>62700.000000000007</v>
      </c>
      <c r="J248" s="297">
        <v>46210</v>
      </c>
      <c r="K248" s="297">
        <f t="shared" si="161"/>
        <v>16490.000000000007</v>
      </c>
      <c r="L248" s="302">
        <f t="shared" si="162"/>
        <v>1.3568491668470031</v>
      </c>
      <c r="M248" s="306">
        <v>49090</v>
      </c>
      <c r="N248" s="297">
        <f t="shared" si="163"/>
        <v>13610.000000000007</v>
      </c>
      <c r="O248" s="311">
        <f t="shared" si="164"/>
        <v>1.2772458749236097</v>
      </c>
      <c r="Q248" s="292">
        <v>242</v>
      </c>
      <c r="R248" s="289">
        <f t="shared" si="201"/>
        <v>57000</v>
      </c>
      <c r="S248" s="289">
        <f t="shared" si="165"/>
        <v>62700.000000000007</v>
      </c>
      <c r="T248" s="297">
        <v>46220</v>
      </c>
      <c r="U248" s="297">
        <f t="shared" si="166"/>
        <v>16480.000000000007</v>
      </c>
      <c r="V248" s="302">
        <f t="shared" si="167"/>
        <v>1.3565556036347903</v>
      </c>
      <c r="W248" s="306">
        <v>49100</v>
      </c>
      <c r="X248" s="297">
        <f t="shared" si="168"/>
        <v>13600.000000000007</v>
      </c>
      <c r="Y248" s="311">
        <f t="shared" si="169"/>
        <v>1.2769857433808556</v>
      </c>
      <c r="AA248" s="292">
        <v>242</v>
      </c>
      <c r="AB248" s="289">
        <f t="shared" si="202"/>
        <v>57700</v>
      </c>
      <c r="AC248" s="289">
        <f t="shared" si="170"/>
        <v>63470.000000000007</v>
      </c>
      <c r="AD248" s="297">
        <v>48780</v>
      </c>
      <c r="AE248" s="297">
        <f t="shared" si="171"/>
        <v>14690.000000000007</v>
      </c>
      <c r="AF248" s="302">
        <f t="shared" si="172"/>
        <v>1.3011480114801151</v>
      </c>
      <c r="AG248" s="306">
        <v>51660</v>
      </c>
      <c r="AH248" s="297">
        <f t="shared" si="173"/>
        <v>11810.000000000007</v>
      </c>
      <c r="AI248" s="311">
        <f t="shared" si="174"/>
        <v>1.2286101432442897</v>
      </c>
      <c r="AK248" s="292">
        <v>242</v>
      </c>
      <c r="AL248" s="289">
        <f t="shared" si="203"/>
        <v>58200</v>
      </c>
      <c r="AM248" s="289">
        <f t="shared" si="175"/>
        <v>64020.000000000007</v>
      </c>
      <c r="AN248" s="297">
        <v>48820</v>
      </c>
      <c r="AO248" s="297">
        <f t="shared" si="176"/>
        <v>15200.000000000007</v>
      </c>
      <c r="AP248" s="302">
        <f t="shared" si="177"/>
        <v>1.3113478082752972</v>
      </c>
      <c r="AQ248" s="306">
        <v>51710</v>
      </c>
      <c r="AR248" s="297">
        <f t="shared" si="178"/>
        <v>12310.000000000007</v>
      </c>
      <c r="AS248" s="311">
        <f t="shared" si="179"/>
        <v>1.2380584026300523</v>
      </c>
      <c r="AU248" s="292">
        <v>242</v>
      </c>
      <c r="AV248" s="289">
        <f t="shared" si="204"/>
        <v>58700</v>
      </c>
      <c r="AW248" s="289">
        <f t="shared" si="180"/>
        <v>64570.000000000007</v>
      </c>
      <c r="AX248" s="297">
        <v>48850</v>
      </c>
      <c r="AY248" s="297">
        <f t="shared" si="181"/>
        <v>15720.000000000007</v>
      </c>
      <c r="AZ248" s="302">
        <f t="shared" si="182"/>
        <v>1.321801432958035</v>
      </c>
      <c r="BA248" s="306">
        <v>51730</v>
      </c>
      <c r="BB248" s="297">
        <f t="shared" si="183"/>
        <v>12840.000000000007</v>
      </c>
      <c r="BC248" s="311">
        <f t="shared" si="184"/>
        <v>1.248211869321477</v>
      </c>
      <c r="BE248" s="292">
        <v>242</v>
      </c>
      <c r="BF248" s="289">
        <f t="shared" si="205"/>
        <v>59200</v>
      </c>
      <c r="BG248" s="289">
        <f t="shared" si="185"/>
        <v>65120.000000000007</v>
      </c>
      <c r="BH248" s="297">
        <v>48990</v>
      </c>
      <c r="BI248" s="297">
        <f t="shared" si="186"/>
        <v>16130.000000000007</v>
      </c>
      <c r="BJ248" s="302">
        <f t="shared" si="187"/>
        <v>1.3292508675239847</v>
      </c>
      <c r="BK248" s="306">
        <v>51870</v>
      </c>
      <c r="BL248" s="297">
        <f t="shared" si="188"/>
        <v>13250.000000000007</v>
      </c>
      <c r="BM248" s="311">
        <f t="shared" si="189"/>
        <v>1.2554463080778873</v>
      </c>
      <c r="BO248" s="292">
        <v>242</v>
      </c>
      <c r="BP248" s="289">
        <f t="shared" si="206"/>
        <v>60200</v>
      </c>
      <c r="BQ248" s="289">
        <f t="shared" si="190"/>
        <v>66220</v>
      </c>
      <c r="BR248" s="297">
        <v>49370</v>
      </c>
      <c r="BS248" s="297">
        <f t="shared" si="191"/>
        <v>16850</v>
      </c>
      <c r="BT248" s="302">
        <f t="shared" si="192"/>
        <v>1.3413003848490987</v>
      </c>
      <c r="BU248" s="306">
        <v>52260</v>
      </c>
      <c r="BV248" s="297">
        <f t="shared" si="193"/>
        <v>13960</v>
      </c>
      <c r="BW248" s="311">
        <f t="shared" si="194"/>
        <v>1.2671259089169538</v>
      </c>
      <c r="BY248" s="292">
        <v>242</v>
      </c>
      <c r="BZ248" s="289">
        <f t="shared" si="207"/>
        <v>61200</v>
      </c>
      <c r="CA248" s="289">
        <f t="shared" si="195"/>
        <v>67320</v>
      </c>
      <c r="CB248" s="297">
        <v>49610</v>
      </c>
      <c r="CC248" s="297">
        <f t="shared" si="196"/>
        <v>17710</v>
      </c>
      <c r="CD248" s="302">
        <f t="shared" si="197"/>
        <v>1.3569844789356984</v>
      </c>
      <c r="CE248" s="306">
        <v>52490</v>
      </c>
      <c r="CF248" s="297">
        <f t="shared" si="198"/>
        <v>14830</v>
      </c>
      <c r="CG248" s="311">
        <f t="shared" si="199"/>
        <v>1.2825300057153743</v>
      </c>
    </row>
    <row r="249" spans="5:85">
      <c r="E249" s="289">
        <f>計算票!G250</f>
        <v>59800</v>
      </c>
      <c r="G249" s="292">
        <v>243</v>
      </c>
      <c r="H249" s="289">
        <f t="shared" si="200"/>
        <v>57250</v>
      </c>
      <c r="I249" s="289">
        <f t="shared" si="160"/>
        <v>62975.000000000007</v>
      </c>
      <c r="J249" s="297">
        <v>46400</v>
      </c>
      <c r="K249" s="297">
        <f t="shared" si="161"/>
        <v>16575.000000000007</v>
      </c>
      <c r="L249" s="302">
        <f t="shared" si="162"/>
        <v>1.3572198275862071</v>
      </c>
      <c r="M249" s="306">
        <v>49300</v>
      </c>
      <c r="N249" s="297">
        <f t="shared" si="163"/>
        <v>13675.000000000007</v>
      </c>
      <c r="O249" s="311">
        <f t="shared" si="164"/>
        <v>1.2773833671399595</v>
      </c>
      <c r="Q249" s="292">
        <v>243</v>
      </c>
      <c r="R249" s="289">
        <f t="shared" si="201"/>
        <v>57250</v>
      </c>
      <c r="S249" s="289">
        <f t="shared" si="165"/>
        <v>62975.000000000007</v>
      </c>
      <c r="T249" s="297">
        <v>46420</v>
      </c>
      <c r="U249" s="297">
        <f t="shared" si="166"/>
        <v>16555.000000000007</v>
      </c>
      <c r="V249" s="302">
        <f t="shared" si="167"/>
        <v>1.3566350710900474</v>
      </c>
      <c r="W249" s="306">
        <v>49310</v>
      </c>
      <c r="X249" s="297">
        <f t="shared" si="168"/>
        <v>13665.000000000007</v>
      </c>
      <c r="Y249" s="311">
        <f t="shared" si="169"/>
        <v>1.2771243155546543</v>
      </c>
      <c r="AA249" s="292">
        <v>243</v>
      </c>
      <c r="AB249" s="289">
        <f t="shared" si="202"/>
        <v>57950</v>
      </c>
      <c r="AC249" s="289">
        <f t="shared" si="170"/>
        <v>63745.000000000007</v>
      </c>
      <c r="AD249" s="297">
        <v>48990</v>
      </c>
      <c r="AE249" s="297">
        <f t="shared" si="171"/>
        <v>14755.000000000007</v>
      </c>
      <c r="AF249" s="302">
        <f t="shared" si="172"/>
        <v>1.3011839150847113</v>
      </c>
      <c r="AG249" s="306">
        <v>51880</v>
      </c>
      <c r="AH249" s="297">
        <f t="shared" si="173"/>
        <v>11865.000000000007</v>
      </c>
      <c r="AI249" s="311">
        <f t="shared" si="174"/>
        <v>1.2287008481110255</v>
      </c>
      <c r="AK249" s="292">
        <v>243</v>
      </c>
      <c r="AL249" s="289">
        <f t="shared" si="203"/>
        <v>58450</v>
      </c>
      <c r="AM249" s="289">
        <f t="shared" si="175"/>
        <v>64295.000000000007</v>
      </c>
      <c r="AN249" s="297">
        <v>49030</v>
      </c>
      <c r="AO249" s="297">
        <f t="shared" si="176"/>
        <v>15265.000000000007</v>
      </c>
      <c r="AP249" s="302">
        <f t="shared" si="177"/>
        <v>1.3113399959208649</v>
      </c>
      <c r="AQ249" s="306">
        <v>51930</v>
      </c>
      <c r="AR249" s="297">
        <f t="shared" si="178"/>
        <v>12365.000000000007</v>
      </c>
      <c r="AS249" s="311">
        <f t="shared" si="179"/>
        <v>1.2381089928750242</v>
      </c>
      <c r="AU249" s="292">
        <v>243</v>
      </c>
      <c r="AV249" s="289">
        <f t="shared" si="204"/>
        <v>58950</v>
      </c>
      <c r="AW249" s="289">
        <f t="shared" si="180"/>
        <v>64845.000000000007</v>
      </c>
      <c r="AX249" s="297">
        <v>49060</v>
      </c>
      <c r="AY249" s="297">
        <f t="shared" si="181"/>
        <v>15785.000000000007</v>
      </c>
      <c r="AZ249" s="302">
        <f t="shared" si="182"/>
        <v>1.321748878923767</v>
      </c>
      <c r="BA249" s="306">
        <v>51950</v>
      </c>
      <c r="BB249" s="297">
        <f t="shared" si="183"/>
        <v>12895.000000000007</v>
      </c>
      <c r="BC249" s="311">
        <f t="shared" si="184"/>
        <v>1.2482194417709338</v>
      </c>
      <c r="BE249" s="292">
        <v>243</v>
      </c>
      <c r="BF249" s="289">
        <f t="shared" si="205"/>
        <v>59450</v>
      </c>
      <c r="BG249" s="289">
        <f t="shared" si="185"/>
        <v>65395.000000000007</v>
      </c>
      <c r="BH249" s="297">
        <v>49200</v>
      </c>
      <c r="BI249" s="297">
        <f t="shared" si="186"/>
        <v>16195.000000000007</v>
      </c>
      <c r="BJ249" s="302">
        <f t="shared" si="187"/>
        <v>1.3291666666666668</v>
      </c>
      <c r="BK249" s="306">
        <v>52090</v>
      </c>
      <c r="BL249" s="297">
        <f t="shared" si="188"/>
        <v>13305.000000000007</v>
      </c>
      <c r="BM249" s="311">
        <f t="shared" si="189"/>
        <v>1.2554233058168556</v>
      </c>
      <c r="BO249" s="292">
        <v>243</v>
      </c>
      <c r="BP249" s="289">
        <f t="shared" si="206"/>
        <v>60450</v>
      </c>
      <c r="BQ249" s="289">
        <f t="shared" si="190"/>
        <v>66495</v>
      </c>
      <c r="BR249" s="297">
        <v>49580</v>
      </c>
      <c r="BS249" s="297">
        <f t="shared" si="191"/>
        <v>16915</v>
      </c>
      <c r="BT249" s="302">
        <f t="shared" si="192"/>
        <v>1.34116579265833</v>
      </c>
      <c r="BU249" s="306">
        <v>52480</v>
      </c>
      <c r="BV249" s="297">
        <f t="shared" si="193"/>
        <v>14015</v>
      </c>
      <c r="BW249" s="311">
        <f t="shared" si="194"/>
        <v>1.2670541158536586</v>
      </c>
      <c r="BY249" s="292">
        <v>243</v>
      </c>
      <c r="BZ249" s="289">
        <f t="shared" si="207"/>
        <v>61450</v>
      </c>
      <c r="CA249" s="289">
        <f t="shared" si="195"/>
        <v>67595</v>
      </c>
      <c r="CB249" s="297">
        <v>49810</v>
      </c>
      <c r="CC249" s="297">
        <f t="shared" si="196"/>
        <v>17785</v>
      </c>
      <c r="CD249" s="302">
        <f t="shared" si="197"/>
        <v>1.3570568159004217</v>
      </c>
      <c r="CE249" s="306">
        <v>52710</v>
      </c>
      <c r="CF249" s="297">
        <f t="shared" si="198"/>
        <v>14885</v>
      </c>
      <c r="CG249" s="311">
        <f t="shared" si="199"/>
        <v>1.2823942325934359</v>
      </c>
    </row>
    <row r="250" spans="5:85">
      <c r="E250" s="289">
        <f>計算票!G251</f>
        <v>60070</v>
      </c>
      <c r="G250" s="292">
        <v>244</v>
      </c>
      <c r="H250" s="289">
        <f t="shared" si="200"/>
        <v>57500</v>
      </c>
      <c r="I250" s="289">
        <f t="shared" si="160"/>
        <v>63250.000000000007</v>
      </c>
      <c r="J250" s="297">
        <v>46600</v>
      </c>
      <c r="K250" s="297">
        <f t="shared" si="161"/>
        <v>16650.000000000007</v>
      </c>
      <c r="L250" s="302">
        <f t="shared" si="162"/>
        <v>1.357296137339056</v>
      </c>
      <c r="M250" s="306">
        <v>49510</v>
      </c>
      <c r="N250" s="297">
        <f t="shared" si="163"/>
        <v>13740.000000000007</v>
      </c>
      <c r="O250" s="311">
        <f t="shared" si="164"/>
        <v>1.2775196929913151</v>
      </c>
      <c r="Q250" s="292">
        <v>244</v>
      </c>
      <c r="R250" s="289">
        <f t="shared" si="201"/>
        <v>57500</v>
      </c>
      <c r="S250" s="289">
        <f t="shared" si="165"/>
        <v>63250.000000000007</v>
      </c>
      <c r="T250" s="297">
        <v>46610</v>
      </c>
      <c r="U250" s="297">
        <f t="shared" si="166"/>
        <v>16640.000000000007</v>
      </c>
      <c r="V250" s="302">
        <f t="shared" si="167"/>
        <v>1.3570049345633985</v>
      </c>
      <c r="W250" s="306">
        <v>49520</v>
      </c>
      <c r="X250" s="297">
        <f t="shared" si="168"/>
        <v>13730.000000000007</v>
      </c>
      <c r="Y250" s="311">
        <f t="shared" si="169"/>
        <v>1.2772617124394186</v>
      </c>
      <c r="AA250" s="292">
        <v>244</v>
      </c>
      <c r="AB250" s="289">
        <f t="shared" si="202"/>
        <v>58200</v>
      </c>
      <c r="AC250" s="289">
        <f t="shared" si="170"/>
        <v>64020.000000000007</v>
      </c>
      <c r="AD250" s="297">
        <v>49200</v>
      </c>
      <c r="AE250" s="297">
        <f t="shared" si="171"/>
        <v>14820.000000000007</v>
      </c>
      <c r="AF250" s="302">
        <f t="shared" si="172"/>
        <v>1.301219512195122</v>
      </c>
      <c r="AG250" s="306">
        <v>52100</v>
      </c>
      <c r="AH250" s="297">
        <f t="shared" si="173"/>
        <v>11920.000000000007</v>
      </c>
      <c r="AI250" s="311">
        <f t="shared" si="174"/>
        <v>1.2287907869481767</v>
      </c>
      <c r="AK250" s="292">
        <v>244</v>
      </c>
      <c r="AL250" s="289">
        <f t="shared" si="203"/>
        <v>58700</v>
      </c>
      <c r="AM250" s="289">
        <f t="shared" si="175"/>
        <v>64570.000000000007</v>
      </c>
      <c r="AN250" s="297">
        <v>49240</v>
      </c>
      <c r="AO250" s="297">
        <f t="shared" si="176"/>
        <v>15330.000000000007</v>
      </c>
      <c r="AP250" s="302">
        <f t="shared" si="177"/>
        <v>1.3113322502030871</v>
      </c>
      <c r="AQ250" s="306">
        <v>52150</v>
      </c>
      <c r="AR250" s="297">
        <f t="shared" si="178"/>
        <v>12420.000000000007</v>
      </c>
      <c r="AS250" s="311">
        <f t="shared" si="179"/>
        <v>1.2381591562799619</v>
      </c>
      <c r="AU250" s="292">
        <v>244</v>
      </c>
      <c r="AV250" s="289">
        <f t="shared" si="204"/>
        <v>59200</v>
      </c>
      <c r="AW250" s="289">
        <f t="shared" si="180"/>
        <v>65120.000000000007</v>
      </c>
      <c r="AX250" s="297">
        <v>49260</v>
      </c>
      <c r="AY250" s="297">
        <f t="shared" si="181"/>
        <v>15860.000000000007</v>
      </c>
      <c r="AZ250" s="302">
        <f t="shared" si="182"/>
        <v>1.3219650832318313</v>
      </c>
      <c r="BA250" s="306">
        <v>52170</v>
      </c>
      <c r="BB250" s="297">
        <f t="shared" si="183"/>
        <v>12950.000000000007</v>
      </c>
      <c r="BC250" s="311">
        <f t="shared" si="184"/>
        <v>1.2482269503546102</v>
      </c>
      <c r="BE250" s="292">
        <v>244</v>
      </c>
      <c r="BF250" s="289">
        <f t="shared" si="205"/>
        <v>59700</v>
      </c>
      <c r="BG250" s="289">
        <f t="shared" si="185"/>
        <v>65670</v>
      </c>
      <c r="BH250" s="297">
        <v>49410</v>
      </c>
      <c r="BI250" s="297">
        <f t="shared" si="186"/>
        <v>16260</v>
      </c>
      <c r="BJ250" s="302">
        <f t="shared" si="187"/>
        <v>1.329083181542198</v>
      </c>
      <c r="BK250" s="306">
        <v>52310</v>
      </c>
      <c r="BL250" s="297">
        <f t="shared" si="188"/>
        <v>13360</v>
      </c>
      <c r="BM250" s="311">
        <f t="shared" si="189"/>
        <v>1.2554004970368955</v>
      </c>
      <c r="BO250" s="292">
        <v>244</v>
      </c>
      <c r="BP250" s="289">
        <f t="shared" si="206"/>
        <v>60700</v>
      </c>
      <c r="BQ250" s="289">
        <f t="shared" si="190"/>
        <v>66770</v>
      </c>
      <c r="BR250" s="297">
        <v>49790</v>
      </c>
      <c r="BS250" s="297">
        <f t="shared" si="191"/>
        <v>16980</v>
      </c>
      <c r="BT250" s="302">
        <f t="shared" si="192"/>
        <v>1.3410323358104037</v>
      </c>
      <c r="BU250" s="306">
        <v>52700</v>
      </c>
      <c r="BV250" s="297">
        <f t="shared" si="193"/>
        <v>14070</v>
      </c>
      <c r="BW250" s="311">
        <f t="shared" si="194"/>
        <v>1.2669829222011386</v>
      </c>
      <c r="BY250" s="292">
        <v>244</v>
      </c>
      <c r="BZ250" s="289">
        <f t="shared" si="207"/>
        <v>61700</v>
      </c>
      <c r="CA250" s="289">
        <f t="shared" si="195"/>
        <v>67870</v>
      </c>
      <c r="CB250" s="297">
        <v>50020</v>
      </c>
      <c r="CC250" s="297">
        <f t="shared" si="196"/>
        <v>17850</v>
      </c>
      <c r="CD250" s="302">
        <f t="shared" si="197"/>
        <v>1.3568572570971611</v>
      </c>
      <c r="CE250" s="306">
        <v>52930</v>
      </c>
      <c r="CF250" s="297">
        <f t="shared" si="198"/>
        <v>14940</v>
      </c>
      <c r="CG250" s="311">
        <f t="shared" si="199"/>
        <v>1.282259588135273</v>
      </c>
    </row>
    <row r="251" spans="5:85">
      <c r="E251" s="289">
        <f>計算票!G252</f>
        <v>60330</v>
      </c>
      <c r="G251" s="292">
        <v>245</v>
      </c>
      <c r="H251" s="289">
        <f t="shared" si="200"/>
        <v>57750</v>
      </c>
      <c r="I251" s="289">
        <f t="shared" si="160"/>
        <v>63525.000000000007</v>
      </c>
      <c r="J251" s="297">
        <v>46800</v>
      </c>
      <c r="K251" s="297">
        <f t="shared" si="161"/>
        <v>16725.000000000007</v>
      </c>
      <c r="L251" s="302">
        <f t="shared" si="162"/>
        <v>1.3573717948717949</v>
      </c>
      <c r="M251" s="306">
        <v>49720</v>
      </c>
      <c r="N251" s="297">
        <f t="shared" si="163"/>
        <v>13805.000000000007</v>
      </c>
      <c r="O251" s="311">
        <f t="shared" si="164"/>
        <v>1.2776548672566372</v>
      </c>
      <c r="Q251" s="292">
        <v>245</v>
      </c>
      <c r="R251" s="289">
        <f t="shared" si="201"/>
        <v>57750</v>
      </c>
      <c r="S251" s="289">
        <f t="shared" si="165"/>
        <v>63525.000000000007</v>
      </c>
      <c r="T251" s="297">
        <v>46810</v>
      </c>
      <c r="U251" s="297">
        <f t="shared" si="166"/>
        <v>16715.000000000007</v>
      </c>
      <c r="V251" s="302">
        <f t="shared" si="167"/>
        <v>1.3570818201239052</v>
      </c>
      <c r="W251" s="306">
        <v>49730</v>
      </c>
      <c r="X251" s="297">
        <f t="shared" si="168"/>
        <v>13795.000000000007</v>
      </c>
      <c r="Y251" s="311">
        <f t="shared" si="169"/>
        <v>1.2773979489241907</v>
      </c>
      <c r="AA251" s="292">
        <v>245</v>
      </c>
      <c r="AB251" s="289">
        <f t="shared" si="202"/>
        <v>58450</v>
      </c>
      <c r="AC251" s="289">
        <f t="shared" si="170"/>
        <v>64295.000000000007</v>
      </c>
      <c r="AD251" s="297">
        <v>49410</v>
      </c>
      <c r="AE251" s="297">
        <f t="shared" si="171"/>
        <v>14885.000000000007</v>
      </c>
      <c r="AF251" s="302">
        <f t="shared" si="172"/>
        <v>1.3012548067192877</v>
      </c>
      <c r="AG251" s="306">
        <v>52320</v>
      </c>
      <c r="AH251" s="297">
        <f t="shared" si="173"/>
        <v>11975.000000000007</v>
      </c>
      <c r="AI251" s="311">
        <f t="shared" si="174"/>
        <v>1.2288799694189605</v>
      </c>
      <c r="AK251" s="292">
        <v>245</v>
      </c>
      <c r="AL251" s="289">
        <f t="shared" si="203"/>
        <v>58950</v>
      </c>
      <c r="AM251" s="289">
        <f t="shared" si="175"/>
        <v>64845.000000000007</v>
      </c>
      <c r="AN251" s="297">
        <v>49450</v>
      </c>
      <c r="AO251" s="297">
        <f t="shared" si="176"/>
        <v>15395.000000000007</v>
      </c>
      <c r="AP251" s="302">
        <f t="shared" si="177"/>
        <v>1.3113245702730032</v>
      </c>
      <c r="AQ251" s="306">
        <v>52370</v>
      </c>
      <c r="AR251" s="297">
        <f t="shared" si="178"/>
        <v>12475.000000000007</v>
      </c>
      <c r="AS251" s="311">
        <f t="shared" si="179"/>
        <v>1.2382088982241743</v>
      </c>
      <c r="AU251" s="292">
        <v>245</v>
      </c>
      <c r="AV251" s="289">
        <f t="shared" si="204"/>
        <v>59450</v>
      </c>
      <c r="AW251" s="289">
        <f t="shared" si="180"/>
        <v>65395.000000000007</v>
      </c>
      <c r="AX251" s="297">
        <v>49470</v>
      </c>
      <c r="AY251" s="297">
        <f t="shared" si="181"/>
        <v>15925.000000000007</v>
      </c>
      <c r="AZ251" s="302">
        <f t="shared" si="182"/>
        <v>1.3219122700626644</v>
      </c>
      <c r="BA251" s="306">
        <v>52390</v>
      </c>
      <c r="BB251" s="297">
        <f t="shared" si="183"/>
        <v>13005.000000000007</v>
      </c>
      <c r="BC251" s="311">
        <f t="shared" si="184"/>
        <v>1.2482343958770759</v>
      </c>
      <c r="BE251" s="292">
        <v>245</v>
      </c>
      <c r="BF251" s="289">
        <f t="shared" si="205"/>
        <v>59950</v>
      </c>
      <c r="BG251" s="289">
        <f t="shared" si="185"/>
        <v>65945</v>
      </c>
      <c r="BH251" s="297">
        <v>49620</v>
      </c>
      <c r="BI251" s="297">
        <f t="shared" si="186"/>
        <v>16325</v>
      </c>
      <c r="BJ251" s="302">
        <f t="shared" si="187"/>
        <v>1.3290004030632809</v>
      </c>
      <c r="BK251" s="306">
        <v>52530</v>
      </c>
      <c r="BL251" s="297">
        <f t="shared" si="188"/>
        <v>13415</v>
      </c>
      <c r="BM251" s="311">
        <f t="shared" si="189"/>
        <v>1.2553778793070627</v>
      </c>
      <c r="BO251" s="292">
        <v>245</v>
      </c>
      <c r="BP251" s="289">
        <f t="shared" si="206"/>
        <v>60950</v>
      </c>
      <c r="BQ251" s="289">
        <f t="shared" si="190"/>
        <v>67045</v>
      </c>
      <c r="BR251" s="297">
        <v>50000</v>
      </c>
      <c r="BS251" s="297">
        <f t="shared" si="191"/>
        <v>17045</v>
      </c>
      <c r="BT251" s="302">
        <f t="shared" si="192"/>
        <v>1.3409</v>
      </c>
      <c r="BU251" s="306">
        <v>52920</v>
      </c>
      <c r="BV251" s="297">
        <f t="shared" si="193"/>
        <v>14125</v>
      </c>
      <c r="BW251" s="311">
        <f t="shared" si="194"/>
        <v>1.2669123204837491</v>
      </c>
      <c r="BY251" s="292">
        <v>245</v>
      </c>
      <c r="BZ251" s="289">
        <f t="shared" si="207"/>
        <v>61950</v>
      </c>
      <c r="CA251" s="289">
        <f t="shared" si="195"/>
        <v>68145</v>
      </c>
      <c r="CB251" s="297">
        <v>50230</v>
      </c>
      <c r="CC251" s="297">
        <f t="shared" si="196"/>
        <v>17915</v>
      </c>
      <c r="CD251" s="302">
        <f t="shared" si="197"/>
        <v>1.3566593669122038</v>
      </c>
      <c r="CE251" s="306">
        <v>53150</v>
      </c>
      <c r="CF251" s="297">
        <f t="shared" si="198"/>
        <v>14995</v>
      </c>
      <c r="CG251" s="311">
        <f t="shared" si="199"/>
        <v>1.2821260583254939</v>
      </c>
    </row>
    <row r="252" spans="5:85">
      <c r="E252" s="289">
        <f>計算票!G253</f>
        <v>60590</v>
      </c>
      <c r="G252" s="292">
        <v>246</v>
      </c>
      <c r="H252" s="289">
        <f t="shared" si="200"/>
        <v>58000</v>
      </c>
      <c r="I252" s="289">
        <f t="shared" si="160"/>
        <v>63800.000000000007</v>
      </c>
      <c r="J252" s="297">
        <v>47000</v>
      </c>
      <c r="K252" s="297">
        <f t="shared" si="161"/>
        <v>16800.000000000007</v>
      </c>
      <c r="L252" s="302">
        <f t="shared" si="162"/>
        <v>1.3574468085106384</v>
      </c>
      <c r="M252" s="306">
        <v>49920</v>
      </c>
      <c r="N252" s="297">
        <f t="shared" si="163"/>
        <v>13880.000000000007</v>
      </c>
      <c r="O252" s="311">
        <f t="shared" si="164"/>
        <v>1.278044871794872</v>
      </c>
      <c r="Q252" s="292">
        <v>246</v>
      </c>
      <c r="R252" s="289">
        <f t="shared" si="201"/>
        <v>58000</v>
      </c>
      <c r="S252" s="289">
        <f t="shared" si="165"/>
        <v>63800.000000000007</v>
      </c>
      <c r="T252" s="297">
        <v>47010</v>
      </c>
      <c r="U252" s="297">
        <f t="shared" si="166"/>
        <v>16790.000000000007</v>
      </c>
      <c r="V252" s="302">
        <f t="shared" si="167"/>
        <v>1.357158051478409</v>
      </c>
      <c r="W252" s="306">
        <v>49940</v>
      </c>
      <c r="X252" s="297">
        <f t="shared" si="168"/>
        <v>13860.000000000007</v>
      </c>
      <c r="Y252" s="311">
        <f t="shared" si="169"/>
        <v>1.2775330396475773</v>
      </c>
      <c r="AA252" s="292">
        <v>246</v>
      </c>
      <c r="AB252" s="289">
        <f t="shared" si="202"/>
        <v>58700</v>
      </c>
      <c r="AC252" s="289">
        <f t="shared" si="170"/>
        <v>64570.000000000007</v>
      </c>
      <c r="AD252" s="297">
        <v>49620</v>
      </c>
      <c r="AE252" s="297">
        <f t="shared" si="171"/>
        <v>14950.000000000007</v>
      </c>
      <c r="AF252" s="302">
        <f t="shared" si="172"/>
        <v>1.3012898024989925</v>
      </c>
      <c r="AG252" s="306">
        <v>52540</v>
      </c>
      <c r="AH252" s="297">
        <f t="shared" si="173"/>
        <v>12030.000000000007</v>
      </c>
      <c r="AI252" s="311">
        <f t="shared" si="174"/>
        <v>1.2289684050247431</v>
      </c>
      <c r="AK252" s="292">
        <v>246</v>
      </c>
      <c r="AL252" s="289">
        <f t="shared" si="203"/>
        <v>59200</v>
      </c>
      <c r="AM252" s="289">
        <f t="shared" si="175"/>
        <v>65120.000000000007</v>
      </c>
      <c r="AN252" s="297">
        <v>49660</v>
      </c>
      <c r="AO252" s="297">
        <f t="shared" si="176"/>
        <v>15460.000000000007</v>
      </c>
      <c r="AP252" s="302">
        <f t="shared" si="177"/>
        <v>1.3113169552960131</v>
      </c>
      <c r="AQ252" s="306">
        <v>52590</v>
      </c>
      <c r="AR252" s="297">
        <f t="shared" si="178"/>
        <v>12530.000000000007</v>
      </c>
      <c r="AS252" s="311">
        <f t="shared" si="179"/>
        <v>1.2382582239969577</v>
      </c>
      <c r="AU252" s="292">
        <v>246</v>
      </c>
      <c r="AV252" s="289">
        <f t="shared" si="204"/>
        <v>59700</v>
      </c>
      <c r="AW252" s="289">
        <f t="shared" si="180"/>
        <v>65670</v>
      </c>
      <c r="AX252" s="297">
        <v>49680</v>
      </c>
      <c r="AY252" s="297">
        <f t="shared" si="181"/>
        <v>15990</v>
      </c>
      <c r="AZ252" s="302">
        <f t="shared" si="182"/>
        <v>1.3218599033816425</v>
      </c>
      <c r="BA252" s="306">
        <v>52610</v>
      </c>
      <c r="BB252" s="297">
        <f t="shared" si="183"/>
        <v>13060</v>
      </c>
      <c r="BC252" s="311">
        <f t="shared" si="184"/>
        <v>1.2482417791294431</v>
      </c>
      <c r="BE252" s="292">
        <v>246</v>
      </c>
      <c r="BF252" s="289">
        <f t="shared" si="205"/>
        <v>60200</v>
      </c>
      <c r="BG252" s="289">
        <f t="shared" si="185"/>
        <v>66220</v>
      </c>
      <c r="BH252" s="297">
        <v>49830</v>
      </c>
      <c r="BI252" s="297">
        <f t="shared" si="186"/>
        <v>16390</v>
      </c>
      <c r="BJ252" s="302">
        <f t="shared" si="187"/>
        <v>1.3289183222958056</v>
      </c>
      <c r="BK252" s="306">
        <v>52750</v>
      </c>
      <c r="BL252" s="297">
        <f t="shared" si="188"/>
        <v>13470</v>
      </c>
      <c r="BM252" s="311">
        <f t="shared" si="189"/>
        <v>1.2553554502369668</v>
      </c>
      <c r="BO252" s="292">
        <v>246</v>
      </c>
      <c r="BP252" s="289">
        <f t="shared" si="206"/>
        <v>61200</v>
      </c>
      <c r="BQ252" s="289">
        <f t="shared" si="190"/>
        <v>67320</v>
      </c>
      <c r="BR252" s="297">
        <v>50210</v>
      </c>
      <c r="BS252" s="297">
        <f t="shared" si="191"/>
        <v>17110</v>
      </c>
      <c r="BT252" s="302">
        <f t="shared" si="192"/>
        <v>1.3407687711611234</v>
      </c>
      <c r="BU252" s="306">
        <v>53140</v>
      </c>
      <c r="BV252" s="297">
        <f t="shared" si="193"/>
        <v>14180</v>
      </c>
      <c r="BW252" s="311">
        <f t="shared" si="194"/>
        <v>1.2668423033496425</v>
      </c>
      <c r="BY252" s="292">
        <v>246</v>
      </c>
      <c r="BZ252" s="289">
        <f t="shared" si="207"/>
        <v>62200</v>
      </c>
      <c r="CA252" s="289">
        <f t="shared" si="195"/>
        <v>68420</v>
      </c>
      <c r="CB252" s="297">
        <v>50440</v>
      </c>
      <c r="CC252" s="297">
        <f t="shared" si="196"/>
        <v>17980</v>
      </c>
      <c r="CD252" s="302">
        <f t="shared" si="197"/>
        <v>1.3564631245043617</v>
      </c>
      <c r="CE252" s="306">
        <v>53370</v>
      </c>
      <c r="CF252" s="297">
        <f t="shared" si="198"/>
        <v>15050</v>
      </c>
      <c r="CG252" s="311">
        <f t="shared" si="199"/>
        <v>1.2819936293798013</v>
      </c>
    </row>
    <row r="253" spans="5:85">
      <c r="E253" s="289">
        <f>計算票!G254</f>
        <v>60860</v>
      </c>
      <c r="G253" s="292">
        <v>247</v>
      </c>
      <c r="H253" s="289">
        <f t="shared" si="200"/>
        <v>58250</v>
      </c>
      <c r="I253" s="289">
        <f t="shared" si="160"/>
        <v>64075.000000000007</v>
      </c>
      <c r="J253" s="297">
        <v>47200</v>
      </c>
      <c r="K253" s="297">
        <f t="shared" si="161"/>
        <v>16875.000000000007</v>
      </c>
      <c r="L253" s="302">
        <f t="shared" si="162"/>
        <v>1.3575211864406782</v>
      </c>
      <c r="M253" s="306">
        <v>50130</v>
      </c>
      <c r="N253" s="297">
        <f t="shared" si="163"/>
        <v>13945.000000000007</v>
      </c>
      <c r="O253" s="311">
        <f t="shared" si="164"/>
        <v>1.2781767404747657</v>
      </c>
      <c r="Q253" s="292">
        <v>247</v>
      </c>
      <c r="R253" s="289">
        <f t="shared" si="201"/>
        <v>58250</v>
      </c>
      <c r="S253" s="289">
        <f t="shared" si="165"/>
        <v>64075.000000000007</v>
      </c>
      <c r="T253" s="297">
        <v>47210</v>
      </c>
      <c r="U253" s="297">
        <f t="shared" si="166"/>
        <v>16865.000000000007</v>
      </c>
      <c r="V253" s="302">
        <f t="shared" si="167"/>
        <v>1.357233636941326</v>
      </c>
      <c r="W253" s="306">
        <v>50140</v>
      </c>
      <c r="X253" s="297">
        <f t="shared" si="168"/>
        <v>13935.000000000007</v>
      </c>
      <c r="Y253" s="311">
        <f t="shared" si="169"/>
        <v>1.2779218189070605</v>
      </c>
      <c r="AA253" s="292">
        <v>247</v>
      </c>
      <c r="AB253" s="289">
        <f t="shared" si="202"/>
        <v>58950</v>
      </c>
      <c r="AC253" s="289">
        <f t="shared" si="170"/>
        <v>64845.000000000007</v>
      </c>
      <c r="AD253" s="297">
        <v>49830</v>
      </c>
      <c r="AE253" s="297">
        <f t="shared" si="171"/>
        <v>15015.000000000007</v>
      </c>
      <c r="AF253" s="302">
        <f t="shared" si="172"/>
        <v>1.3013245033112584</v>
      </c>
      <c r="AG253" s="306">
        <v>52760</v>
      </c>
      <c r="AH253" s="297">
        <f t="shared" si="173"/>
        <v>12085.000000000007</v>
      </c>
      <c r="AI253" s="311">
        <f t="shared" si="174"/>
        <v>1.2290561031084155</v>
      </c>
      <c r="AK253" s="292">
        <v>247</v>
      </c>
      <c r="AL253" s="289">
        <f t="shared" si="203"/>
        <v>59450</v>
      </c>
      <c r="AM253" s="289">
        <f t="shared" si="175"/>
        <v>65395.000000000007</v>
      </c>
      <c r="AN253" s="297">
        <v>49870</v>
      </c>
      <c r="AO253" s="297">
        <f t="shared" si="176"/>
        <v>15525.000000000007</v>
      </c>
      <c r="AP253" s="302">
        <f t="shared" si="177"/>
        <v>1.3113094044515743</v>
      </c>
      <c r="AQ253" s="306">
        <v>52810</v>
      </c>
      <c r="AR253" s="297">
        <f t="shared" si="178"/>
        <v>12585.000000000007</v>
      </c>
      <c r="AS253" s="311">
        <f t="shared" si="179"/>
        <v>1.23830713879947</v>
      </c>
      <c r="AU253" s="292">
        <v>247</v>
      </c>
      <c r="AV253" s="289">
        <f t="shared" si="204"/>
        <v>59950</v>
      </c>
      <c r="AW253" s="289">
        <f t="shared" si="180"/>
        <v>65945</v>
      </c>
      <c r="AX253" s="297">
        <v>49890</v>
      </c>
      <c r="AY253" s="297">
        <f t="shared" si="181"/>
        <v>16055</v>
      </c>
      <c r="AZ253" s="302">
        <f t="shared" si="182"/>
        <v>1.3218079775506113</v>
      </c>
      <c r="BA253" s="306">
        <v>52830</v>
      </c>
      <c r="BB253" s="297">
        <f t="shared" si="183"/>
        <v>13115</v>
      </c>
      <c r="BC253" s="311">
        <f t="shared" si="184"/>
        <v>1.2482491008896461</v>
      </c>
      <c r="BE253" s="292">
        <v>247</v>
      </c>
      <c r="BF253" s="289">
        <f t="shared" si="205"/>
        <v>60450</v>
      </c>
      <c r="BG253" s="289">
        <f t="shared" si="185"/>
        <v>66495</v>
      </c>
      <c r="BH253" s="297">
        <v>50030</v>
      </c>
      <c r="BI253" s="297">
        <f t="shared" si="186"/>
        <v>16465</v>
      </c>
      <c r="BJ253" s="302">
        <f t="shared" si="187"/>
        <v>1.329102538476914</v>
      </c>
      <c r="BK253" s="306">
        <v>52970</v>
      </c>
      <c r="BL253" s="297">
        <f t="shared" si="188"/>
        <v>13525</v>
      </c>
      <c r="BM253" s="311">
        <f t="shared" si="189"/>
        <v>1.2553332074759298</v>
      </c>
      <c r="BO253" s="292">
        <v>247</v>
      </c>
      <c r="BP253" s="289">
        <f t="shared" si="206"/>
        <v>61450</v>
      </c>
      <c r="BQ253" s="289">
        <f t="shared" si="190"/>
        <v>67595</v>
      </c>
      <c r="BR253" s="297">
        <v>50420</v>
      </c>
      <c r="BS253" s="297">
        <f t="shared" si="191"/>
        <v>17175</v>
      </c>
      <c r="BT253" s="302">
        <f t="shared" si="192"/>
        <v>1.3406386354621183</v>
      </c>
      <c r="BU253" s="306">
        <v>53360</v>
      </c>
      <c r="BV253" s="297">
        <f t="shared" si="193"/>
        <v>14235</v>
      </c>
      <c r="BW253" s="311">
        <f t="shared" si="194"/>
        <v>1.2667728635682158</v>
      </c>
      <c r="BY253" s="292">
        <v>247</v>
      </c>
      <c r="BZ253" s="289">
        <f t="shared" si="207"/>
        <v>62450</v>
      </c>
      <c r="CA253" s="289">
        <f t="shared" si="195"/>
        <v>68695</v>
      </c>
      <c r="CB253" s="297">
        <v>50650</v>
      </c>
      <c r="CC253" s="297">
        <f t="shared" si="196"/>
        <v>18045</v>
      </c>
      <c r="CD253" s="302">
        <f t="shared" si="197"/>
        <v>1.3562685093780849</v>
      </c>
      <c r="CE253" s="306">
        <v>53590</v>
      </c>
      <c r="CF253" s="297">
        <f t="shared" si="198"/>
        <v>15105</v>
      </c>
      <c r="CG253" s="311">
        <f t="shared" si="199"/>
        <v>1.2818622877402501</v>
      </c>
    </row>
    <row r="254" spans="5:85">
      <c r="E254" s="289">
        <f>計算票!G255</f>
        <v>61120</v>
      </c>
      <c r="G254" s="292">
        <v>248</v>
      </c>
      <c r="H254" s="289">
        <f t="shared" si="200"/>
        <v>58500</v>
      </c>
      <c r="I254" s="289">
        <f t="shared" si="160"/>
        <v>64350.000000000007</v>
      </c>
      <c r="J254" s="297">
        <v>47390</v>
      </c>
      <c r="K254" s="297">
        <f t="shared" si="161"/>
        <v>16960.000000000007</v>
      </c>
      <c r="L254" s="302">
        <f t="shared" si="162"/>
        <v>1.3578814095800804</v>
      </c>
      <c r="M254" s="306">
        <v>50340</v>
      </c>
      <c r="N254" s="297">
        <f t="shared" si="163"/>
        <v>14010.000000000007</v>
      </c>
      <c r="O254" s="311">
        <f t="shared" si="164"/>
        <v>1.2783075089392135</v>
      </c>
      <c r="Q254" s="292">
        <v>248</v>
      </c>
      <c r="R254" s="289">
        <f t="shared" si="201"/>
        <v>58500</v>
      </c>
      <c r="S254" s="289">
        <f t="shared" si="165"/>
        <v>64350.000000000007</v>
      </c>
      <c r="T254" s="297">
        <v>47410</v>
      </c>
      <c r="U254" s="297">
        <f t="shared" si="166"/>
        <v>16940.000000000007</v>
      </c>
      <c r="V254" s="302">
        <f t="shared" si="167"/>
        <v>1.3573085846867752</v>
      </c>
      <c r="W254" s="306">
        <v>50350</v>
      </c>
      <c r="X254" s="297">
        <f t="shared" si="168"/>
        <v>14000.000000000007</v>
      </c>
      <c r="Y254" s="311">
        <f t="shared" si="169"/>
        <v>1.2780536246276069</v>
      </c>
      <c r="AA254" s="292">
        <v>248</v>
      </c>
      <c r="AB254" s="289">
        <f t="shared" si="202"/>
        <v>59200</v>
      </c>
      <c r="AC254" s="289">
        <f t="shared" si="170"/>
        <v>65120.000000000007</v>
      </c>
      <c r="AD254" s="297">
        <v>50030</v>
      </c>
      <c r="AE254" s="297">
        <f t="shared" si="171"/>
        <v>15090.000000000007</v>
      </c>
      <c r="AF254" s="302">
        <f t="shared" si="172"/>
        <v>1.3016190285828504</v>
      </c>
      <c r="AG254" s="306">
        <v>52980</v>
      </c>
      <c r="AH254" s="297">
        <f t="shared" si="173"/>
        <v>12140.000000000007</v>
      </c>
      <c r="AI254" s="311">
        <f t="shared" si="174"/>
        <v>1.2291430728576822</v>
      </c>
      <c r="AK254" s="292">
        <v>248</v>
      </c>
      <c r="AL254" s="289">
        <f t="shared" si="203"/>
        <v>59700</v>
      </c>
      <c r="AM254" s="289">
        <f t="shared" si="175"/>
        <v>65670</v>
      </c>
      <c r="AN254" s="297">
        <v>50080</v>
      </c>
      <c r="AO254" s="297">
        <f t="shared" si="176"/>
        <v>15590</v>
      </c>
      <c r="AP254" s="302">
        <f t="shared" si="177"/>
        <v>1.3113019169329074</v>
      </c>
      <c r="AQ254" s="306">
        <v>53030</v>
      </c>
      <c r="AR254" s="297">
        <f t="shared" si="178"/>
        <v>12640</v>
      </c>
      <c r="AS254" s="311">
        <f t="shared" si="179"/>
        <v>1.2383556477465585</v>
      </c>
      <c r="AU254" s="292">
        <v>248</v>
      </c>
      <c r="AV254" s="289">
        <f t="shared" si="204"/>
        <v>60200</v>
      </c>
      <c r="AW254" s="289">
        <f t="shared" si="180"/>
        <v>66220</v>
      </c>
      <c r="AX254" s="297">
        <v>50100</v>
      </c>
      <c r="AY254" s="297">
        <f t="shared" si="181"/>
        <v>16120</v>
      </c>
      <c r="AZ254" s="302">
        <f t="shared" si="182"/>
        <v>1.3217564870259482</v>
      </c>
      <c r="BA254" s="306">
        <v>53050</v>
      </c>
      <c r="BB254" s="297">
        <f t="shared" si="183"/>
        <v>13170</v>
      </c>
      <c r="BC254" s="311">
        <f t="shared" si="184"/>
        <v>1.2482563619227145</v>
      </c>
      <c r="BE254" s="292">
        <v>248</v>
      </c>
      <c r="BF254" s="289">
        <f t="shared" si="205"/>
        <v>60700</v>
      </c>
      <c r="BG254" s="289">
        <f t="shared" si="185"/>
        <v>66770</v>
      </c>
      <c r="BH254" s="297">
        <v>50240</v>
      </c>
      <c r="BI254" s="297">
        <f t="shared" si="186"/>
        <v>16530</v>
      </c>
      <c r="BJ254" s="302">
        <f t="shared" si="187"/>
        <v>1.3290207006369428</v>
      </c>
      <c r="BK254" s="306">
        <v>53190</v>
      </c>
      <c r="BL254" s="297">
        <f t="shared" si="188"/>
        <v>13580</v>
      </c>
      <c r="BM254" s="311">
        <f t="shared" si="189"/>
        <v>1.255311148712164</v>
      </c>
      <c r="BO254" s="292">
        <v>248</v>
      </c>
      <c r="BP254" s="289">
        <f t="shared" si="206"/>
        <v>61700</v>
      </c>
      <c r="BQ254" s="289">
        <f t="shared" si="190"/>
        <v>67870</v>
      </c>
      <c r="BR254" s="297">
        <v>50630</v>
      </c>
      <c r="BS254" s="297">
        <f t="shared" si="191"/>
        <v>17240</v>
      </c>
      <c r="BT254" s="302">
        <f t="shared" si="192"/>
        <v>1.3405095793008097</v>
      </c>
      <c r="BU254" s="306">
        <v>53580</v>
      </c>
      <c r="BV254" s="297">
        <f t="shared" si="193"/>
        <v>14290</v>
      </c>
      <c r="BW254" s="311">
        <f t="shared" si="194"/>
        <v>1.2667039940276223</v>
      </c>
      <c r="BY254" s="292">
        <v>248</v>
      </c>
      <c r="BZ254" s="289">
        <f t="shared" si="207"/>
        <v>62700</v>
      </c>
      <c r="CA254" s="289">
        <f t="shared" si="195"/>
        <v>68970</v>
      </c>
      <c r="CB254" s="297">
        <v>50860</v>
      </c>
      <c r="CC254" s="297">
        <f t="shared" si="196"/>
        <v>18110</v>
      </c>
      <c r="CD254" s="302">
        <f t="shared" si="197"/>
        <v>1.3560755013763273</v>
      </c>
      <c r="CE254" s="306">
        <v>53810</v>
      </c>
      <c r="CF254" s="297">
        <f t="shared" si="198"/>
        <v>15160</v>
      </c>
      <c r="CG254" s="311">
        <f t="shared" si="199"/>
        <v>1.2817320200706188</v>
      </c>
    </row>
    <row r="255" spans="5:85">
      <c r="E255" s="289">
        <f>計算票!G256</f>
        <v>61390</v>
      </c>
      <c r="G255" s="292">
        <v>249</v>
      </c>
      <c r="H255" s="289">
        <f t="shared" si="200"/>
        <v>58750</v>
      </c>
      <c r="I255" s="289">
        <f t="shared" si="160"/>
        <v>64625.000000000007</v>
      </c>
      <c r="J255" s="297">
        <v>47590</v>
      </c>
      <c r="K255" s="297">
        <f t="shared" si="161"/>
        <v>17035.000000000007</v>
      </c>
      <c r="L255" s="302">
        <f t="shared" si="162"/>
        <v>1.3579533515444422</v>
      </c>
      <c r="M255" s="306">
        <v>50550</v>
      </c>
      <c r="N255" s="297">
        <f t="shared" si="163"/>
        <v>14075.000000000007</v>
      </c>
      <c r="O255" s="311">
        <f t="shared" si="164"/>
        <v>1.2784371909000991</v>
      </c>
      <c r="Q255" s="292">
        <v>249</v>
      </c>
      <c r="R255" s="289">
        <f t="shared" si="201"/>
        <v>58750</v>
      </c>
      <c r="S255" s="289">
        <f t="shared" si="165"/>
        <v>64625.000000000007</v>
      </c>
      <c r="T255" s="297">
        <v>47600</v>
      </c>
      <c r="U255" s="297">
        <f t="shared" si="166"/>
        <v>17025.000000000007</v>
      </c>
      <c r="V255" s="302">
        <f t="shared" si="167"/>
        <v>1.3576680672268908</v>
      </c>
      <c r="W255" s="306">
        <v>50560</v>
      </c>
      <c r="X255" s="297">
        <f t="shared" si="168"/>
        <v>14065.000000000007</v>
      </c>
      <c r="Y255" s="311">
        <f t="shared" si="169"/>
        <v>1.2781843354430382</v>
      </c>
      <c r="AA255" s="292">
        <v>249</v>
      </c>
      <c r="AB255" s="289">
        <f t="shared" si="202"/>
        <v>59450</v>
      </c>
      <c r="AC255" s="289">
        <f t="shared" si="170"/>
        <v>65395.000000000007</v>
      </c>
      <c r="AD255" s="297">
        <v>50240</v>
      </c>
      <c r="AE255" s="297">
        <f t="shared" si="171"/>
        <v>15155.000000000007</v>
      </c>
      <c r="AF255" s="302">
        <f t="shared" si="172"/>
        <v>1.3016520700636944</v>
      </c>
      <c r="AG255" s="306">
        <v>53200</v>
      </c>
      <c r="AH255" s="297">
        <f t="shared" si="173"/>
        <v>12195.000000000007</v>
      </c>
      <c r="AI255" s="311">
        <f t="shared" si="174"/>
        <v>1.2292293233082707</v>
      </c>
      <c r="AK255" s="292">
        <v>249</v>
      </c>
      <c r="AL255" s="289">
        <f t="shared" si="203"/>
        <v>59950</v>
      </c>
      <c r="AM255" s="289">
        <f t="shared" si="175"/>
        <v>65945</v>
      </c>
      <c r="AN255" s="297">
        <v>50290</v>
      </c>
      <c r="AO255" s="297">
        <f t="shared" si="176"/>
        <v>15655</v>
      </c>
      <c r="AP255" s="302">
        <f t="shared" si="177"/>
        <v>1.3112944919467091</v>
      </c>
      <c r="AQ255" s="306">
        <v>53250</v>
      </c>
      <c r="AR255" s="297">
        <f t="shared" si="178"/>
        <v>12695</v>
      </c>
      <c r="AS255" s="311">
        <f t="shared" si="179"/>
        <v>1.2384037558685446</v>
      </c>
      <c r="AU255" s="292">
        <v>249</v>
      </c>
      <c r="AV255" s="289">
        <f t="shared" si="204"/>
        <v>60450</v>
      </c>
      <c r="AW255" s="289">
        <f t="shared" si="180"/>
        <v>66495</v>
      </c>
      <c r="AX255" s="297">
        <v>50310</v>
      </c>
      <c r="AY255" s="297">
        <f t="shared" si="181"/>
        <v>16185</v>
      </c>
      <c r="AZ255" s="302">
        <f t="shared" si="182"/>
        <v>1.3217054263565891</v>
      </c>
      <c r="BA255" s="306">
        <v>53270</v>
      </c>
      <c r="BB255" s="297">
        <f t="shared" si="183"/>
        <v>13225</v>
      </c>
      <c r="BC255" s="311">
        <f t="shared" si="184"/>
        <v>1.2482635629810399</v>
      </c>
      <c r="BE255" s="292">
        <v>249</v>
      </c>
      <c r="BF255" s="289">
        <f t="shared" si="205"/>
        <v>60950</v>
      </c>
      <c r="BG255" s="289">
        <f t="shared" si="185"/>
        <v>67045</v>
      </c>
      <c r="BH255" s="297">
        <v>50450</v>
      </c>
      <c r="BI255" s="297">
        <f t="shared" si="186"/>
        <v>16595</v>
      </c>
      <c r="BJ255" s="302">
        <f t="shared" si="187"/>
        <v>1.3289395441030722</v>
      </c>
      <c r="BK255" s="306">
        <v>53410</v>
      </c>
      <c r="BL255" s="297">
        <f t="shared" si="188"/>
        <v>13635</v>
      </c>
      <c r="BM255" s="311">
        <f t="shared" si="189"/>
        <v>1.2552892716719715</v>
      </c>
      <c r="BO255" s="292">
        <v>249</v>
      </c>
      <c r="BP255" s="289">
        <f t="shared" si="206"/>
        <v>61950</v>
      </c>
      <c r="BQ255" s="289">
        <f t="shared" si="190"/>
        <v>68145</v>
      </c>
      <c r="BR255" s="297">
        <v>50840</v>
      </c>
      <c r="BS255" s="297">
        <f t="shared" si="191"/>
        <v>17305</v>
      </c>
      <c r="BT255" s="302">
        <f t="shared" si="192"/>
        <v>1.3403815892997639</v>
      </c>
      <c r="BU255" s="306">
        <v>53800</v>
      </c>
      <c r="BV255" s="297">
        <f t="shared" si="193"/>
        <v>14345</v>
      </c>
      <c r="BW255" s="311">
        <f t="shared" si="194"/>
        <v>1.2666356877323419</v>
      </c>
      <c r="BY255" s="292">
        <v>249</v>
      </c>
      <c r="BZ255" s="289">
        <f t="shared" si="207"/>
        <v>62950</v>
      </c>
      <c r="CA255" s="289">
        <f t="shared" si="195"/>
        <v>69245</v>
      </c>
      <c r="CB255" s="297">
        <v>51070</v>
      </c>
      <c r="CC255" s="297">
        <f t="shared" si="196"/>
        <v>18175</v>
      </c>
      <c r="CD255" s="302">
        <f t="shared" si="197"/>
        <v>1.3558840806735852</v>
      </c>
      <c r="CE255" s="306">
        <v>54030</v>
      </c>
      <c r="CF255" s="297">
        <f t="shared" si="198"/>
        <v>15215</v>
      </c>
      <c r="CG255" s="311">
        <f t="shared" si="199"/>
        <v>1.2816028132518971</v>
      </c>
    </row>
    <row r="256" spans="5:85">
      <c r="E256" s="289">
        <f>計算票!G257</f>
        <v>61650</v>
      </c>
      <c r="G256" s="292">
        <v>250</v>
      </c>
      <c r="H256" s="289">
        <f t="shared" si="200"/>
        <v>59000</v>
      </c>
      <c r="I256" s="289">
        <f t="shared" si="160"/>
        <v>64900.000000000007</v>
      </c>
      <c r="J256" s="297">
        <v>47790</v>
      </c>
      <c r="K256" s="297">
        <f t="shared" si="161"/>
        <v>17110.000000000007</v>
      </c>
      <c r="L256" s="302">
        <f t="shared" si="162"/>
        <v>1.3580246913580249</v>
      </c>
      <c r="M256" s="306">
        <v>50760</v>
      </c>
      <c r="N256" s="297">
        <f t="shared" si="163"/>
        <v>14140.000000000007</v>
      </c>
      <c r="O256" s="311">
        <f t="shared" si="164"/>
        <v>1.2785657998423958</v>
      </c>
      <c r="Q256" s="292">
        <v>250</v>
      </c>
      <c r="R256" s="289">
        <f t="shared" si="201"/>
        <v>59000</v>
      </c>
      <c r="S256" s="289">
        <f t="shared" si="165"/>
        <v>64900.000000000007</v>
      </c>
      <c r="T256" s="297">
        <v>47800</v>
      </c>
      <c r="U256" s="297">
        <f t="shared" si="166"/>
        <v>17100.000000000007</v>
      </c>
      <c r="V256" s="302">
        <f t="shared" si="167"/>
        <v>1.3577405857740588</v>
      </c>
      <c r="W256" s="306">
        <v>50770</v>
      </c>
      <c r="X256" s="297">
        <f t="shared" si="168"/>
        <v>14130.000000000007</v>
      </c>
      <c r="Y256" s="311">
        <f t="shared" si="169"/>
        <v>1.2783139649399253</v>
      </c>
      <c r="AA256" s="292">
        <v>250</v>
      </c>
      <c r="AB256" s="289">
        <f t="shared" si="202"/>
        <v>59700</v>
      </c>
      <c r="AC256" s="289">
        <f t="shared" si="170"/>
        <v>65670</v>
      </c>
      <c r="AD256" s="297">
        <v>50450</v>
      </c>
      <c r="AE256" s="297">
        <f t="shared" si="171"/>
        <v>15220</v>
      </c>
      <c r="AF256" s="302">
        <f t="shared" si="172"/>
        <v>1.3016848364717541</v>
      </c>
      <c r="AG256" s="306">
        <v>53420</v>
      </c>
      <c r="AH256" s="297">
        <f t="shared" si="173"/>
        <v>12250</v>
      </c>
      <c r="AI256" s="311">
        <f t="shared" si="174"/>
        <v>1.229314863347061</v>
      </c>
      <c r="AK256" s="292">
        <v>250</v>
      </c>
      <c r="AL256" s="289">
        <f t="shared" si="203"/>
        <v>60200</v>
      </c>
      <c r="AM256" s="289">
        <f t="shared" si="175"/>
        <v>66220</v>
      </c>
      <c r="AN256" s="297">
        <v>50500</v>
      </c>
      <c r="AO256" s="297">
        <f t="shared" si="176"/>
        <v>15720</v>
      </c>
      <c r="AP256" s="302">
        <f t="shared" si="177"/>
        <v>1.3112871287128713</v>
      </c>
      <c r="AQ256" s="306">
        <v>53470</v>
      </c>
      <c r="AR256" s="297">
        <f t="shared" si="178"/>
        <v>12750</v>
      </c>
      <c r="AS256" s="311">
        <f t="shared" si="179"/>
        <v>1.2384514681129606</v>
      </c>
      <c r="AU256" s="292">
        <v>250</v>
      </c>
      <c r="AV256" s="289">
        <f t="shared" si="204"/>
        <v>60700</v>
      </c>
      <c r="AW256" s="289">
        <f t="shared" si="180"/>
        <v>66770</v>
      </c>
      <c r="AX256" s="297">
        <v>50520</v>
      </c>
      <c r="AY256" s="297">
        <f t="shared" si="181"/>
        <v>16250</v>
      </c>
      <c r="AZ256" s="302">
        <f t="shared" si="182"/>
        <v>1.3216547901821061</v>
      </c>
      <c r="BA256" s="306">
        <v>53490</v>
      </c>
      <c r="BB256" s="297">
        <f t="shared" si="183"/>
        <v>13280</v>
      </c>
      <c r="BC256" s="311">
        <f t="shared" si="184"/>
        <v>1.2482707048046364</v>
      </c>
      <c r="BE256" s="292">
        <v>250</v>
      </c>
      <c r="BF256" s="289">
        <f t="shared" si="205"/>
        <v>61200</v>
      </c>
      <c r="BG256" s="289">
        <f t="shared" si="185"/>
        <v>67320</v>
      </c>
      <c r="BH256" s="297">
        <v>50660</v>
      </c>
      <c r="BI256" s="297">
        <f t="shared" si="186"/>
        <v>16660</v>
      </c>
      <c r="BJ256" s="302">
        <f t="shared" si="187"/>
        <v>1.3288590604026846</v>
      </c>
      <c r="BK256" s="306">
        <v>53630</v>
      </c>
      <c r="BL256" s="297">
        <f t="shared" si="188"/>
        <v>13690</v>
      </c>
      <c r="BM256" s="311">
        <f t="shared" si="189"/>
        <v>1.2552675741189632</v>
      </c>
      <c r="BO256" s="292">
        <v>250</v>
      </c>
      <c r="BP256" s="289">
        <f t="shared" si="206"/>
        <v>62200</v>
      </c>
      <c r="BQ256" s="289">
        <f t="shared" si="190"/>
        <v>68420</v>
      </c>
      <c r="BR256" s="297">
        <v>51050</v>
      </c>
      <c r="BS256" s="297">
        <f t="shared" si="191"/>
        <v>17370</v>
      </c>
      <c r="BT256" s="302">
        <f t="shared" si="192"/>
        <v>1.340254652301665</v>
      </c>
      <c r="BU256" s="306">
        <v>54020</v>
      </c>
      <c r="BV256" s="297">
        <f t="shared" si="193"/>
        <v>14400</v>
      </c>
      <c r="BW256" s="311">
        <f t="shared" si="194"/>
        <v>1.2665679378008146</v>
      </c>
      <c r="BY256" s="292">
        <v>250</v>
      </c>
      <c r="BZ256" s="289">
        <f t="shared" si="207"/>
        <v>63200</v>
      </c>
      <c r="CA256" s="289">
        <f t="shared" si="195"/>
        <v>69520</v>
      </c>
      <c r="CB256" s="297">
        <v>51280</v>
      </c>
      <c r="CC256" s="297">
        <f t="shared" si="196"/>
        <v>18240</v>
      </c>
      <c r="CD256" s="302">
        <f t="shared" si="197"/>
        <v>1.3556942277691109</v>
      </c>
      <c r="CE256" s="306">
        <v>54250</v>
      </c>
      <c r="CF256" s="297">
        <f t="shared" si="198"/>
        <v>15270</v>
      </c>
      <c r="CG256" s="311">
        <f t="shared" si="199"/>
        <v>1.2814746543778801</v>
      </c>
    </row>
  </sheetData>
  <mergeCells count="16">
    <mergeCell ref="J4:L4"/>
    <mergeCell ref="M4:O4"/>
    <mergeCell ref="T4:V4"/>
    <mergeCell ref="W4:Y4"/>
    <mergeCell ref="AD4:AF4"/>
    <mergeCell ref="AG4:AI4"/>
    <mergeCell ref="AN4:AP4"/>
    <mergeCell ref="AQ4:AS4"/>
    <mergeCell ref="AX4:AZ4"/>
    <mergeCell ref="BA4:BC4"/>
    <mergeCell ref="BH4:BJ4"/>
    <mergeCell ref="BK4:BM4"/>
    <mergeCell ref="BR4:BT4"/>
    <mergeCell ref="BU4:BW4"/>
    <mergeCell ref="CB4:CD4"/>
    <mergeCell ref="CE4:CG4"/>
  </mergeCells>
  <phoneticPr fontId="20" type="Hiragana"/>
  <conditionalFormatting sqref="L1:L1048575">
    <cfRule type="top10" dxfId="31" priority="31" percent="1" bottom="1" rank="10"/>
    <cfRule type="top10" dxfId="30" priority="32" percent="1" rank="10"/>
  </conditionalFormatting>
  <conditionalFormatting sqref="O3:O1048575 O1">
    <cfRule type="top10" dxfId="29" priority="30" percent="1" rank="10"/>
    <cfRule type="top10" dxfId="28" priority="29" percent="1" bottom="1" rank="10"/>
  </conditionalFormatting>
  <conditionalFormatting sqref="V1:V1048575">
    <cfRule type="top10" dxfId="27" priority="27" percent="1" bottom="1" rank="10"/>
    <cfRule type="top10" dxfId="26" priority="28" percent="1" rank="10"/>
  </conditionalFormatting>
  <conditionalFormatting sqref="Y1 Y3:Y1048575">
    <cfRule type="top10" dxfId="25" priority="26" percent="1" rank="10"/>
    <cfRule type="top10" dxfId="24" priority="25" percent="1" bottom="1" rank="10"/>
  </conditionalFormatting>
  <conditionalFormatting sqref="AF1:AF1048575">
    <cfRule type="top10" dxfId="23" priority="23" percent="1" bottom="1" rank="10"/>
    <cfRule type="top10" dxfId="22" priority="24" percent="1" rank="10"/>
  </conditionalFormatting>
  <conditionalFormatting sqref="AI3:AI1048575 AI1">
    <cfRule type="top10" dxfId="21" priority="22" percent="1" rank="10"/>
    <cfRule type="top10" dxfId="20" priority="21" percent="1" bottom="1" rank="10"/>
  </conditionalFormatting>
  <conditionalFormatting sqref="AP1:AP1048575">
    <cfRule type="top10" dxfId="19" priority="19" percent="1" bottom="1" rank="10"/>
    <cfRule type="top10" dxfId="18" priority="20" percent="1" rank="10"/>
  </conditionalFormatting>
  <conditionalFormatting sqref="AS1 AS3:AS1048575">
    <cfRule type="top10" dxfId="17" priority="18" percent="1" rank="10"/>
    <cfRule type="top10" dxfId="16" priority="17" percent="1" bottom="1" rank="10"/>
  </conditionalFormatting>
  <conditionalFormatting sqref="AZ1:AZ1048575">
    <cfRule type="top10" dxfId="15" priority="15" percent="1" bottom="1" rank="10"/>
    <cfRule type="top10" dxfId="14" priority="16" percent="1" rank="10"/>
  </conditionalFormatting>
  <conditionalFormatting sqref="BC3:BC1048575 BC1">
    <cfRule type="top10" dxfId="13" priority="14" percent="1" rank="10"/>
    <cfRule type="top10" dxfId="12" priority="13" percent="1" bottom="1" rank="10"/>
  </conditionalFormatting>
  <conditionalFormatting sqref="BJ1:BJ1048575">
    <cfRule type="top10" dxfId="11" priority="11" percent="1" bottom="1" rank="10"/>
    <cfRule type="top10" dxfId="10" priority="12" percent="1" rank="10"/>
  </conditionalFormatting>
  <conditionalFormatting sqref="BM1 BM3:BM1048575">
    <cfRule type="top10" dxfId="9" priority="10" percent="1" rank="10"/>
    <cfRule type="top10" dxfId="8" priority="9" percent="1" bottom="1" rank="10"/>
  </conditionalFormatting>
  <conditionalFormatting sqref="BT1:BT1048575">
    <cfRule type="top10" dxfId="7" priority="7" percent="1" bottom="1" rank="10"/>
    <cfRule type="top10" dxfId="6" priority="8" percent="1" rank="10"/>
  </conditionalFormatting>
  <conditionalFormatting sqref="BW3:BW1048575 BW1">
    <cfRule type="top10" dxfId="5" priority="6" percent="1" rank="10"/>
    <cfRule type="top10" dxfId="4" priority="5" percent="1" bottom="1" rank="10"/>
  </conditionalFormatting>
  <conditionalFormatting sqref="CD1:CD1048575">
    <cfRule type="top10" dxfId="3" priority="3" percent="1" bottom="1" rank="10"/>
    <cfRule type="top10" dxfId="2" priority="4" percent="1" rank="10"/>
  </conditionalFormatting>
  <conditionalFormatting sqref="CG1 CG3:CG1048575">
    <cfRule type="top10" dxfId="1" priority="2" percent="1" rank="10"/>
    <cfRule type="top10" dxfId="0" priority="1" percent="1" bottom="1" rank="10"/>
  </conditionalFormatting>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8</vt:i4>
      </vt:variant>
    </vt:vector>
  </HeadingPairs>
  <TitlesOfParts>
    <vt:vector size="8" baseType="lpstr">
      <vt:lpstr>上下水道料金計算表</vt:lpstr>
      <vt:lpstr>早見表</vt:lpstr>
      <vt:lpstr>新旧比較</vt:lpstr>
      <vt:lpstr>計算票</vt:lpstr>
      <vt:lpstr>単価明細</vt:lpstr>
      <vt:lpstr>Sheet1</vt:lpstr>
      <vt:lpstr>9</vt:lpstr>
      <vt:lpstr>10</vt:lpstr>
    </vt:vector>
  </TitlesOfParts>
  <Company>南丹市役所</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南丹市役所</dc:creator>
  <cp:lastModifiedBy>Administrator</cp:lastModifiedBy>
  <cp:lastPrinted>2014-01-09T01:35:30Z</cp:lastPrinted>
  <dcterms:created xsi:type="dcterms:W3CDTF">2013-12-13T02:43:36Z</dcterms:created>
  <dcterms:modified xsi:type="dcterms:W3CDTF">2026-07-08T04:19:16Z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2026-07-08T04:19:16Z</vt:filetime>
  </property>
</Properties>
</file>