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YyQyi6ooYbJezti1V6ZKMSVyc7e0SJd4+SejKoyubeF0RRM8zYn/70UauDKuiELZy4Zr+21TF1fP9iTT9DQHA==" workbookSaltValue="Y/IpziAmfLddUMIJLiHlB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<sst xmlns="http://schemas.openxmlformats.org/spreadsheetml/2006/main" xmlns:r="http://schemas.openxmlformats.org/officeDocument/2006/relationships" count="114" uniqueCount="114">
  <si>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</si>
  <si>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</si>
  <si>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</si>
  <si>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</si>
  <si>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</si>
  <si>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</si>
  <si>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</si>
  <si>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</si>
  <si>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</si>
  <si>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</si>
  <si>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</si>
  <si>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</si>
  <si>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</si>
  <si>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</si>
  <si>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</si>
  <si>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</si>
  <si>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</si>
  <si>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</si>
  <si>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</si>
  <si>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</si>
  <si>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</si>
  <si>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</si>
  <si>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</si>
  <si>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</si>
  <si>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</si>
  <si>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</si>
  <si>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</si>
  <si>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</si>
  <si>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</si>
  <si>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</si>
  <si>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</si>
  <si>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</si>
  <si>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</si>
  <si>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</si>
  <si>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</si>
  <si>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</si>
  <si>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</si>
  <si>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</si>
  <si>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</si>
  <si>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</si>
  <si>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</si>
  <si>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</si>
  <si>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</si>
  <si>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</si>
  <si>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</si>
  <si>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</si>
  <si>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</si>
  <si>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</si>
  <si>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</si>
  <si>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</si>
  <si>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</si>
  <si>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</si>
  <si>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</si>
  <si>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</si>
  <si>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</si>
  <si>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</si>
  <si>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</si>
  <si>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</si>
  <si>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</si>
  <si>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</si>
  <si>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</si>
  <si>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</si>
  <si>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</si>
  <si>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</si>
  <si>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</si>
  <si>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</si>
  <si>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</si>
  <si>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</si>
  <si>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</si>
  <si>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</si>
  <si>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</si>
  <si>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</si>
  <si>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</si>
  <si>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</si>
  <si>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</si>
  <si>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</si>
  <si>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</si>
  <si>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</si>
  <si>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</si>
  <si>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</si>
  <si>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</si>
  <si>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</si>
  <si>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</si>
  <si>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</si>
  <si>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</si>
  <si>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</si>
  <si>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</si>
  <si>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</si>
  <si>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</si>
  <si>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</si>
  <si>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</si>
  <si>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</si>
  <si>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</si>
  <si>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</si>
  <si>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</si>
  <si>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</si>
  <si>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</si>
  <si>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</si>
  <si>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</si>
  <si>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</si>
  <si>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</si>
  <si>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</si>
  <si>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</si>
  <si>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</si>
  <si>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</si>
  <si>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</si>
  <si>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</si>
  <si>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</si>
  <si>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</si>
  <si>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</si>
  <si>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</si>
  <si>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
　公営企業会計移行後4年度目であるため、有形固定資産減価償却率は低い状況となっているが、供用開始の平成7年から28年が経過しており、実際には老朽化が進んでいる。機械装置などは耐用年数を超えているものもあるため、長寿命化や更新の検討を進めているところである。
②管渠老朽化率、③管渠改善率
　法定耐用年数を超過したものがないため、管渠老朽化率は0％となっており、老朽管渠の更新や改良も実施していないことから、管渠改善率も0％となっている。</t>
    <rPh sb="129" eb="130">
      <t>スス</t>
    </rPh>
    <phoneticPr fontId="1"/>
  </si>
  <si>
    <t>経常収支は黒字であり累積欠損金は発生していないものの、今後は人口減少による使用料収入の減少や施設の老朽化に伴う経費の増加等により経営の悪化が見込まれる。また、建設改良費等の財源に充てるための企業債の次年度償還額が多額であることから、流動比率が低いため、資金繰りには十分に留意して経営を行う必要がある。
　本市は人口に対して処理区域が広く地形上の起伏も多いため、必然的に経費が嵩むことから厳しい財政運営を強いられており、今後、使用料収入が大幅に増加する見込みもないため、使用料改定を検討しているところである。また、処理場及び管渠施設が更新の時期に差し掛かりつつあり、計画的な事業運営が求められる。
　これらの課題を踏まえて、将来にわたって安定的に事業を継続していくために今後の経営方針や事業計画の見直しを行い、状況の変化に対応した持続可能な経営に取り組んでいく。</t>
  </si>
  <si>
    <t>①経常収支比率、⑤経費回収率
　経常収支比率は100%を上回っており、経費回収率も100％に近い数値であるが、今後は使用料収入等の減少や、施設の老朽化等に伴う経費の増加により経営の悪化が見込まれるため、汚水処理費の削減努力を行ったうえで、適正な料金水準について検討しているところである。
③流動比率
　建設改良費等の財源に充てるための企業債の次年度償還額が多額であることから、100％を下回っている。
④企業債残高対事業規模比率
　類似団体平均を大幅に下回ってはいるものの、今後の投資規模や料金水準等について検討する必要がある。
⑥汚水処理原価
　類似団体平均を下回っているものの、汚水処理経費の増加傾向により今後も上昇が見込まれるため、経費の削減等に努める必要がある。
⑦施設利用率
　施設利用率は類似団体平均と同程度であるが、水洗化率が90％を超えているにもかかわらず低い状況である。人口増加を前提とした事業計画に基づいて施設が整備されているものの、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124" eb="126">
      <t>スイジュン</t>
    </rPh>
    <rPh sb="326" eb="327">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</si>
</sst>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0.39</c:v>
                </c:pt>
                <c:pt idx="2">
                  <c:v>0.1</c:v>
                </c:pt>
                <c:pt idx="3">
                  <c:v>8.e-002</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108.23</c:v>
                </c:pt>
                <c:pt idx="2">
                  <c:v>112.55</c:v>
                </c:pt>
                <c:pt idx="3">
                  <c:v>111.68</c:v>
                </c:pt>
                <c:pt idx="4">
                  <c:v>111.36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105.78</c:v>
                </c:pt>
                <c:pt idx="2">
                  <c:v>106.09</c:v>
                </c:pt>
                <c:pt idx="3">
                  <c:v>106.44</c:v>
                </c:pt>
                <c:pt idx="4">
                  <c:v>107.11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4.21</c:v>
                </c:pt>
                <c:pt idx="2">
                  <c:v>7.99</c:v>
                </c:pt>
                <c:pt idx="3">
                  <c:v>11.48</c:v>
                </c:pt>
                <c:pt idx="4">
                  <c:v>14.41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21.36</c:v>
                </c:pt>
                <c:pt idx="2">
                  <c:v>22.79</c:v>
                </c:pt>
                <c:pt idx="3">
                  <c:v>24.8</c:v>
                </c:pt>
                <c:pt idx="4">
                  <c:v>26.77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1.e-002</c:v>
                </c:pt>
                <c:pt idx="2">
                  <c:v>1.e-002</c:v>
                </c:pt>
                <c:pt idx="3">
                  <c:v>2.e-002</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63.96</c:v>
                </c:pt>
                <c:pt idx="2">
                  <c:v>69.42</c:v>
                </c:pt>
                <c:pt idx="3">
                  <c:v>72.86</c:v>
                </c:pt>
                <c:pt idx="4">
                  <c:v>69.540000000000006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71.88</c:v>
                </c:pt>
                <c:pt idx="2">
                  <c:v>79.75</c:v>
                </c:pt>
                <c:pt idx="3">
                  <c:v>81.650000000000006</c:v>
                </c:pt>
                <c:pt idx="4">
                  <c:v>75.12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44.24</c:v>
                </c:pt>
                <c:pt idx="2">
                  <c:v>43.07</c:v>
                </c:pt>
                <c:pt idx="3">
                  <c:v>45.42</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355.34</c:v>
                </c:pt>
                <c:pt idx="2">
                  <c:v>241.29</c:v>
                </c:pt>
                <c:pt idx="3">
                  <c:v>159.13999999999999</c:v>
                </c:pt>
                <c:pt idx="4">
                  <c:v>150.9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1258.43</c:v>
                </c:pt>
                <c:pt idx="2">
                  <c:v>1163.75</c:v>
                </c:pt>
                <c:pt idx="3">
                  <c:v>1195.47</c:v>
                </c:pt>
                <c:pt idx="4">
                  <c:v>1168.69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98.4</c:v>
                </c:pt>
                <c:pt idx="2">
                  <c:v>95.77</c:v>
                </c:pt>
                <c:pt idx="3">
                  <c:v>96.2</c:v>
                </c:pt>
                <c:pt idx="4">
                  <c:v>96.12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73.36</c:v>
                </c:pt>
                <c:pt idx="2">
                  <c:v>72.599999999999994</c:v>
                </c:pt>
                <c:pt idx="3">
                  <c:v>69.430000000000007</c:v>
                </c:pt>
                <c:pt idx="4">
                  <c:v>70.709999999999994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188.03</c:v>
                </c:pt>
                <c:pt idx="2">
                  <c:v>194.02</c:v>
                </c:pt>
                <c:pt idx="3">
                  <c:v>193.86</c:v>
                </c:pt>
                <c:pt idx="4">
                  <c:v>194.31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224.88</c:v>
                </c:pt>
                <c:pt idx="2">
                  <c:v>228.64</c:v>
                </c:pt>
                <c:pt idx="3">
                  <c:v>239.46</c:v>
                </c:pt>
                <c:pt idx="4">
                  <c:v>233.15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40.33</c:v>
                </c:pt>
                <c:pt idx="2">
                  <c:v>41.21</c:v>
                </c:pt>
                <c:pt idx="3">
                  <c:v>41.01</c:v>
                </c:pt>
                <c:pt idx="4">
                  <c:v>42.24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42.4</c:v>
                </c:pt>
                <c:pt idx="2">
                  <c:v>42.28</c:v>
                </c:pt>
                <c:pt idx="3">
                  <c:v>41.06</c:v>
                </c:pt>
                <c:pt idx="4">
                  <c:v>42.09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91.03</c:v>
                </c:pt>
                <c:pt idx="2">
                  <c:v>91.61</c:v>
                </c:pt>
                <c:pt idx="3">
                  <c:v>91.69</c:v>
                </c:pt>
                <c:pt idx="4">
                  <c:v>91.49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84.19</c:v>
                </c:pt>
                <c:pt idx="2">
                  <c:v>84.34</c:v>
                </c:pt>
                <c:pt idx="3">
                  <c:v>84.34</c:v>
                </c:pt>
                <c:pt idx="4">
                  <c:v>84.73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Q13" sqref="Q1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南丹市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18</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30123</v>
      </c>
      <c r="AM8" s="21"/>
      <c r="AN8" s="21"/>
      <c r="AO8" s="21"/>
      <c r="AP8" s="21"/>
      <c r="AQ8" s="21"/>
      <c r="AR8" s="21"/>
      <c r="AS8" s="21"/>
      <c r="AT8" s="7">
        <f>データ!T6</f>
        <v>616.4</v>
      </c>
      <c r="AU8" s="7"/>
      <c r="AV8" s="7"/>
      <c r="AW8" s="7"/>
      <c r="AX8" s="7"/>
      <c r="AY8" s="7"/>
      <c r="AZ8" s="7"/>
      <c r="BA8" s="7"/>
      <c r="BB8" s="7">
        <f>データ!U6</f>
        <v>48.87</v>
      </c>
      <c r="BC8" s="7"/>
      <c r="BD8" s="7"/>
      <c r="BE8" s="7"/>
      <c r="BF8" s="7"/>
      <c r="BG8" s="7"/>
      <c r="BH8" s="7"/>
      <c r="BI8" s="7"/>
      <c r="BJ8" s="3"/>
      <c r="BK8" s="3"/>
      <c r="BL8" s="27" t="s">
        <v>17</v>
      </c>
      <c r="BM8" s="39"/>
      <c r="BN8" s="48"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67.94</v>
      </c>
      <c r="J10" s="7"/>
      <c r="K10" s="7"/>
      <c r="L10" s="7"/>
      <c r="M10" s="7"/>
      <c r="N10" s="7"/>
      <c r="O10" s="7"/>
      <c r="P10" s="7">
        <f>データ!P6</f>
        <v>19.149999999999999</v>
      </c>
      <c r="Q10" s="7"/>
      <c r="R10" s="7"/>
      <c r="S10" s="7"/>
      <c r="T10" s="7"/>
      <c r="U10" s="7"/>
      <c r="V10" s="7"/>
      <c r="W10" s="7">
        <f>データ!Q6</f>
        <v>79.25</v>
      </c>
      <c r="X10" s="7"/>
      <c r="Y10" s="7"/>
      <c r="Z10" s="7"/>
      <c r="AA10" s="7"/>
      <c r="AB10" s="7"/>
      <c r="AC10" s="7"/>
      <c r="AD10" s="21">
        <f>データ!R6</f>
        <v>3520</v>
      </c>
      <c r="AE10" s="21"/>
      <c r="AF10" s="21"/>
      <c r="AG10" s="21"/>
      <c r="AH10" s="21"/>
      <c r="AI10" s="21"/>
      <c r="AJ10" s="21"/>
      <c r="AK10" s="2"/>
      <c r="AL10" s="21">
        <f>データ!V6</f>
        <v>5708</v>
      </c>
      <c r="AM10" s="21"/>
      <c r="AN10" s="21"/>
      <c r="AO10" s="21"/>
      <c r="AP10" s="21"/>
      <c r="AQ10" s="21"/>
      <c r="AR10" s="21"/>
      <c r="AS10" s="21"/>
      <c r="AT10" s="7">
        <f>データ!W6</f>
        <v>3.25</v>
      </c>
      <c r="AU10" s="7"/>
      <c r="AV10" s="7"/>
      <c r="AW10" s="7"/>
      <c r="AX10" s="7"/>
      <c r="AY10" s="7"/>
      <c r="AZ10" s="7"/>
      <c r="BA10" s="7"/>
      <c r="BB10" s="7">
        <f>データ!X6</f>
        <v>1756.31</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111</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35</v>
      </c>
      <c r="N84" s="12" t="s">
        <v>51</v>
      </c>
      <c r="O84" s="12" t="s">
        <v>53</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f7DjIucmcXoa7htC1cgUanG83Lw3aJb9Maoe1KcrSXmjGcnin8ewMUG4KMNYuvNbiCTA3FRRarTEyfxxFll3Q==" saltValue="EafdKio8nvsk5h0u0C5ti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0</v>
      </c>
      <c r="C3" s="64" t="s">
        <v>58</v>
      </c>
      <c r="D3" s="64" t="s">
        <v>59</v>
      </c>
      <c r="E3" s="64" t="s">
        <v>7</v>
      </c>
      <c r="F3" s="64" t="s">
        <v>6</v>
      </c>
      <c r="G3" s="64" t="s">
        <v>27</v>
      </c>
      <c r="H3" s="70" t="s">
        <v>60</v>
      </c>
      <c r="I3" s="73"/>
      <c r="J3" s="73"/>
      <c r="K3" s="73"/>
      <c r="L3" s="73"/>
      <c r="M3" s="73"/>
      <c r="N3" s="73"/>
      <c r="O3" s="73"/>
      <c r="P3" s="73"/>
      <c r="Q3" s="73"/>
      <c r="R3" s="73"/>
      <c r="S3" s="73"/>
      <c r="T3" s="73"/>
      <c r="U3" s="73"/>
      <c r="V3" s="73"/>
      <c r="W3" s="73"/>
      <c r="X3" s="78"/>
      <c r="Y3" s="81"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61</v>
      </c>
      <c r="B4" s="65"/>
      <c r="C4" s="65"/>
      <c r="D4" s="65"/>
      <c r="E4" s="65"/>
      <c r="F4" s="65"/>
      <c r="G4" s="65"/>
      <c r="H4" s="71"/>
      <c r="I4" s="74"/>
      <c r="J4" s="74"/>
      <c r="K4" s="74"/>
      <c r="L4" s="74"/>
      <c r="M4" s="74"/>
      <c r="N4" s="74"/>
      <c r="O4" s="74"/>
      <c r="P4" s="74"/>
      <c r="Q4" s="74"/>
      <c r="R4" s="74"/>
      <c r="S4" s="74"/>
      <c r="T4" s="74"/>
      <c r="U4" s="74"/>
      <c r="V4" s="74"/>
      <c r="W4" s="74"/>
      <c r="X4" s="79"/>
      <c r="Y4" s="82" t="s">
        <v>52</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62</v>
      </c>
      <c r="BG4" s="82"/>
      <c r="BH4" s="82"/>
      <c r="BI4" s="82"/>
      <c r="BJ4" s="82"/>
      <c r="BK4" s="82"/>
      <c r="BL4" s="82"/>
      <c r="BM4" s="82"/>
      <c r="BN4" s="82"/>
      <c r="BO4" s="82"/>
      <c r="BP4" s="82"/>
      <c r="BQ4" s="82" t="s">
        <v>4</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38</v>
      </c>
      <c r="DU4" s="82"/>
      <c r="DV4" s="82"/>
      <c r="DW4" s="82"/>
      <c r="DX4" s="82"/>
      <c r="DY4" s="82"/>
      <c r="DZ4" s="82"/>
      <c r="EA4" s="82"/>
      <c r="EB4" s="82"/>
      <c r="EC4" s="82"/>
      <c r="ED4" s="82"/>
      <c r="EE4" s="82" t="s">
        <v>68</v>
      </c>
      <c r="EF4" s="82"/>
      <c r="EG4" s="82"/>
      <c r="EH4" s="82"/>
      <c r="EI4" s="82"/>
      <c r="EJ4" s="82"/>
      <c r="EK4" s="82"/>
      <c r="EL4" s="82"/>
      <c r="EM4" s="82"/>
      <c r="EN4" s="82"/>
      <c r="EO4" s="82"/>
    </row>
    <row r="5" spans="1:148">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65</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44</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8" s="61" customFormat="1">
      <c r="A6" s="62" t="s">
        <v>95</v>
      </c>
      <c r="B6" s="67">
        <f t="shared" ref="B6:X6" si="1">B7</f>
        <v>2023</v>
      </c>
      <c r="C6" s="67">
        <f t="shared" si="1"/>
        <v>262137</v>
      </c>
      <c r="D6" s="67">
        <f t="shared" si="1"/>
        <v>46</v>
      </c>
      <c r="E6" s="67">
        <f t="shared" si="1"/>
        <v>17</v>
      </c>
      <c r="F6" s="67">
        <f t="shared" si="1"/>
        <v>4</v>
      </c>
      <c r="G6" s="67">
        <f t="shared" si="1"/>
        <v>0</v>
      </c>
      <c r="H6" s="67" t="str">
        <f t="shared" si="1"/>
        <v>京都府　南丹市</v>
      </c>
      <c r="I6" s="67" t="str">
        <f t="shared" si="1"/>
        <v>法適用</v>
      </c>
      <c r="J6" s="67" t="str">
        <f t="shared" si="1"/>
        <v>下水道事業</v>
      </c>
      <c r="K6" s="67" t="str">
        <f t="shared" si="1"/>
        <v>特定環境保全公共下水道</v>
      </c>
      <c r="L6" s="67" t="str">
        <f t="shared" si="1"/>
        <v>D2</v>
      </c>
      <c r="M6" s="67" t="str">
        <f t="shared" si="1"/>
        <v>非設置</v>
      </c>
      <c r="N6" s="75" t="str">
        <f t="shared" si="1"/>
        <v>-</v>
      </c>
      <c r="O6" s="75">
        <f t="shared" si="1"/>
        <v>67.94</v>
      </c>
      <c r="P6" s="75">
        <f t="shared" si="1"/>
        <v>19.149999999999999</v>
      </c>
      <c r="Q6" s="75">
        <f t="shared" si="1"/>
        <v>79.25</v>
      </c>
      <c r="R6" s="75">
        <f t="shared" si="1"/>
        <v>3520</v>
      </c>
      <c r="S6" s="75">
        <f t="shared" si="1"/>
        <v>30123</v>
      </c>
      <c r="T6" s="75">
        <f t="shared" si="1"/>
        <v>616.4</v>
      </c>
      <c r="U6" s="75">
        <f t="shared" si="1"/>
        <v>48.87</v>
      </c>
      <c r="V6" s="75">
        <f t="shared" si="1"/>
        <v>5708</v>
      </c>
      <c r="W6" s="75">
        <f t="shared" si="1"/>
        <v>3.25</v>
      </c>
      <c r="X6" s="75">
        <f t="shared" si="1"/>
        <v>1756.31</v>
      </c>
      <c r="Y6" s="83" t="str">
        <f t="shared" ref="Y6:AH6" si="2">IF(Y7="",NA(),Y7)</f>
        <v>-</v>
      </c>
      <c r="Z6" s="83">
        <f t="shared" si="2"/>
        <v>108.23</v>
      </c>
      <c r="AA6" s="83">
        <f t="shared" si="2"/>
        <v>112.55</v>
      </c>
      <c r="AB6" s="83">
        <f t="shared" si="2"/>
        <v>111.68</v>
      </c>
      <c r="AC6" s="83">
        <f t="shared" si="2"/>
        <v>111.36</v>
      </c>
      <c r="AD6" s="83" t="str">
        <f t="shared" si="2"/>
        <v>-</v>
      </c>
      <c r="AE6" s="83">
        <f t="shared" si="2"/>
        <v>105.78</v>
      </c>
      <c r="AF6" s="83">
        <f t="shared" si="2"/>
        <v>106.09</v>
      </c>
      <c r="AG6" s="83">
        <f t="shared" si="2"/>
        <v>106.44</v>
      </c>
      <c r="AH6" s="83">
        <f t="shared" si="2"/>
        <v>107.11</v>
      </c>
      <c r="AI6" s="75" t="str">
        <f>IF(AI7="","",IF(AI7="-","【-】","【"&amp;SUBSTITUTE(TEXT(AI7,"#,##0.00"),"-","△")&amp;"】"))</f>
        <v>【105.09】</v>
      </c>
      <c r="AJ6" s="83" t="str">
        <f t="shared" ref="AJ6:AS6" si="3">IF(AJ7="",NA(),AJ7)</f>
        <v>-</v>
      </c>
      <c r="AK6" s="75">
        <f t="shared" si="3"/>
        <v>0</v>
      </c>
      <c r="AL6" s="75">
        <f t="shared" si="3"/>
        <v>0</v>
      </c>
      <c r="AM6" s="75">
        <f t="shared" si="3"/>
        <v>0</v>
      </c>
      <c r="AN6" s="75">
        <f t="shared" si="3"/>
        <v>0</v>
      </c>
      <c r="AO6" s="83" t="str">
        <f t="shared" si="3"/>
        <v>-</v>
      </c>
      <c r="AP6" s="83">
        <f t="shared" si="3"/>
        <v>63.96</v>
      </c>
      <c r="AQ6" s="83">
        <f t="shared" si="3"/>
        <v>69.42</v>
      </c>
      <c r="AR6" s="83">
        <f t="shared" si="3"/>
        <v>72.86</v>
      </c>
      <c r="AS6" s="83">
        <f t="shared" si="3"/>
        <v>69.540000000000006</v>
      </c>
      <c r="AT6" s="75" t="str">
        <f>IF(AT7="","",IF(AT7="-","【-】","【"&amp;SUBSTITUTE(TEXT(AT7,"#,##0.00"),"-","△")&amp;"】"))</f>
        <v>【65.73】</v>
      </c>
      <c r="AU6" s="83" t="str">
        <f t="shared" ref="AU6:BD6" si="4">IF(AU7="",NA(),AU7)</f>
        <v>-</v>
      </c>
      <c r="AV6" s="83">
        <f t="shared" si="4"/>
        <v>71.88</v>
      </c>
      <c r="AW6" s="83">
        <f t="shared" si="4"/>
        <v>79.75</v>
      </c>
      <c r="AX6" s="83">
        <f t="shared" si="4"/>
        <v>81.650000000000006</v>
      </c>
      <c r="AY6" s="83">
        <f t="shared" si="4"/>
        <v>75.12</v>
      </c>
      <c r="AZ6" s="83" t="str">
        <f t="shared" si="4"/>
        <v>-</v>
      </c>
      <c r="BA6" s="83">
        <f t="shared" si="4"/>
        <v>44.24</v>
      </c>
      <c r="BB6" s="83">
        <f t="shared" si="4"/>
        <v>43.07</v>
      </c>
      <c r="BC6" s="83">
        <f t="shared" si="4"/>
        <v>45.42</v>
      </c>
      <c r="BD6" s="83">
        <f t="shared" si="4"/>
        <v>50.63</v>
      </c>
      <c r="BE6" s="75" t="str">
        <f>IF(BE7="","",IF(BE7="-","【-】","【"&amp;SUBSTITUTE(TEXT(BE7,"#,##0.00"),"-","△")&amp;"】"))</f>
        <v>【48.91】</v>
      </c>
      <c r="BF6" s="83" t="str">
        <f t="shared" ref="BF6:BO6" si="5">IF(BF7="",NA(),BF7)</f>
        <v>-</v>
      </c>
      <c r="BG6" s="83">
        <f t="shared" si="5"/>
        <v>355.34</v>
      </c>
      <c r="BH6" s="83">
        <f t="shared" si="5"/>
        <v>241.29</v>
      </c>
      <c r="BI6" s="83">
        <f t="shared" si="5"/>
        <v>159.13999999999999</v>
      </c>
      <c r="BJ6" s="83">
        <f t="shared" si="5"/>
        <v>150.9</v>
      </c>
      <c r="BK6" s="83" t="str">
        <f t="shared" si="5"/>
        <v>-</v>
      </c>
      <c r="BL6" s="83">
        <f t="shared" si="5"/>
        <v>1258.43</v>
      </c>
      <c r="BM6" s="83">
        <f t="shared" si="5"/>
        <v>1163.75</v>
      </c>
      <c r="BN6" s="83">
        <f t="shared" si="5"/>
        <v>1195.47</v>
      </c>
      <c r="BO6" s="83">
        <f t="shared" si="5"/>
        <v>1168.69</v>
      </c>
      <c r="BP6" s="75" t="str">
        <f>IF(BP7="","",IF(BP7="-","【-】","【"&amp;SUBSTITUTE(TEXT(BP7,"#,##0.00"),"-","△")&amp;"】"))</f>
        <v>【1,156.82】</v>
      </c>
      <c r="BQ6" s="83" t="str">
        <f t="shared" ref="BQ6:BZ6" si="6">IF(BQ7="",NA(),BQ7)</f>
        <v>-</v>
      </c>
      <c r="BR6" s="83">
        <f t="shared" si="6"/>
        <v>98.4</v>
      </c>
      <c r="BS6" s="83">
        <f t="shared" si="6"/>
        <v>95.77</v>
      </c>
      <c r="BT6" s="83">
        <f t="shared" si="6"/>
        <v>96.2</v>
      </c>
      <c r="BU6" s="83">
        <f t="shared" si="6"/>
        <v>96.12</v>
      </c>
      <c r="BV6" s="83" t="str">
        <f t="shared" si="6"/>
        <v>-</v>
      </c>
      <c r="BW6" s="83">
        <f t="shared" si="6"/>
        <v>73.36</v>
      </c>
      <c r="BX6" s="83">
        <f t="shared" si="6"/>
        <v>72.599999999999994</v>
      </c>
      <c r="BY6" s="83">
        <f t="shared" si="6"/>
        <v>69.430000000000007</v>
      </c>
      <c r="BZ6" s="83">
        <f t="shared" si="6"/>
        <v>70.709999999999994</v>
      </c>
      <c r="CA6" s="75" t="str">
        <f>IF(CA7="","",IF(CA7="-","【-】","【"&amp;SUBSTITUTE(TEXT(CA7,"#,##0.00"),"-","△")&amp;"】"))</f>
        <v>【75.33】</v>
      </c>
      <c r="CB6" s="83" t="str">
        <f t="shared" ref="CB6:CK6" si="7">IF(CB7="",NA(),CB7)</f>
        <v>-</v>
      </c>
      <c r="CC6" s="83">
        <f t="shared" si="7"/>
        <v>188.03</v>
      </c>
      <c r="CD6" s="83">
        <f t="shared" si="7"/>
        <v>194.02</v>
      </c>
      <c r="CE6" s="83">
        <f t="shared" si="7"/>
        <v>193.86</v>
      </c>
      <c r="CF6" s="83">
        <f t="shared" si="7"/>
        <v>194.31</v>
      </c>
      <c r="CG6" s="83" t="str">
        <f t="shared" si="7"/>
        <v>-</v>
      </c>
      <c r="CH6" s="83">
        <f t="shared" si="7"/>
        <v>224.88</v>
      </c>
      <c r="CI6" s="83">
        <f t="shared" si="7"/>
        <v>228.64</v>
      </c>
      <c r="CJ6" s="83">
        <f t="shared" si="7"/>
        <v>239.46</v>
      </c>
      <c r="CK6" s="83">
        <f t="shared" si="7"/>
        <v>233.15</v>
      </c>
      <c r="CL6" s="75" t="str">
        <f>IF(CL7="","",IF(CL7="-","【-】","【"&amp;SUBSTITUTE(TEXT(CL7,"#,##0.00"),"-","△")&amp;"】"))</f>
        <v>【215.73】</v>
      </c>
      <c r="CM6" s="83" t="str">
        <f t="shared" ref="CM6:CV6" si="8">IF(CM7="",NA(),CM7)</f>
        <v>-</v>
      </c>
      <c r="CN6" s="83">
        <f t="shared" si="8"/>
        <v>40.33</v>
      </c>
      <c r="CO6" s="83">
        <f t="shared" si="8"/>
        <v>41.21</v>
      </c>
      <c r="CP6" s="83">
        <f t="shared" si="8"/>
        <v>41.01</v>
      </c>
      <c r="CQ6" s="83">
        <f t="shared" si="8"/>
        <v>42.24</v>
      </c>
      <c r="CR6" s="83" t="str">
        <f t="shared" si="8"/>
        <v>-</v>
      </c>
      <c r="CS6" s="83">
        <f t="shared" si="8"/>
        <v>42.4</v>
      </c>
      <c r="CT6" s="83">
        <f t="shared" si="8"/>
        <v>42.28</v>
      </c>
      <c r="CU6" s="83">
        <f t="shared" si="8"/>
        <v>41.06</v>
      </c>
      <c r="CV6" s="83">
        <f t="shared" si="8"/>
        <v>42.09</v>
      </c>
      <c r="CW6" s="75" t="str">
        <f>IF(CW7="","",IF(CW7="-","【-】","【"&amp;SUBSTITUTE(TEXT(CW7,"#,##0.00"),"-","△")&amp;"】"))</f>
        <v>【43.28】</v>
      </c>
      <c r="CX6" s="83" t="str">
        <f t="shared" ref="CX6:DG6" si="9">IF(CX7="",NA(),CX7)</f>
        <v>-</v>
      </c>
      <c r="CY6" s="83">
        <f t="shared" si="9"/>
        <v>91.03</v>
      </c>
      <c r="CZ6" s="83">
        <f t="shared" si="9"/>
        <v>91.61</v>
      </c>
      <c r="DA6" s="83">
        <f t="shared" si="9"/>
        <v>91.69</v>
      </c>
      <c r="DB6" s="83">
        <f t="shared" si="9"/>
        <v>91.49</v>
      </c>
      <c r="DC6" s="83" t="str">
        <f t="shared" si="9"/>
        <v>-</v>
      </c>
      <c r="DD6" s="83">
        <f t="shared" si="9"/>
        <v>84.19</v>
      </c>
      <c r="DE6" s="83">
        <f t="shared" si="9"/>
        <v>84.34</v>
      </c>
      <c r="DF6" s="83">
        <f t="shared" si="9"/>
        <v>84.34</v>
      </c>
      <c r="DG6" s="83">
        <f t="shared" si="9"/>
        <v>84.73</v>
      </c>
      <c r="DH6" s="75" t="str">
        <f>IF(DH7="","",IF(DH7="-","【-】","【"&amp;SUBSTITUTE(TEXT(DH7,"#,##0.00"),"-","△")&amp;"】"))</f>
        <v>【86.21】</v>
      </c>
      <c r="DI6" s="83" t="str">
        <f t="shared" ref="DI6:DR6" si="10">IF(DI7="",NA(),DI7)</f>
        <v>-</v>
      </c>
      <c r="DJ6" s="83">
        <f t="shared" si="10"/>
        <v>4.21</v>
      </c>
      <c r="DK6" s="83">
        <f t="shared" si="10"/>
        <v>7.99</v>
      </c>
      <c r="DL6" s="83">
        <f t="shared" si="10"/>
        <v>11.48</v>
      </c>
      <c r="DM6" s="83">
        <f t="shared" si="10"/>
        <v>14.41</v>
      </c>
      <c r="DN6" s="83" t="str">
        <f t="shared" si="10"/>
        <v>-</v>
      </c>
      <c r="DO6" s="83">
        <f t="shared" si="10"/>
        <v>21.36</v>
      </c>
      <c r="DP6" s="83">
        <f t="shared" si="10"/>
        <v>22.79</v>
      </c>
      <c r="DQ6" s="83">
        <f t="shared" si="10"/>
        <v>24.8</v>
      </c>
      <c r="DR6" s="83">
        <f t="shared" si="10"/>
        <v>26.77</v>
      </c>
      <c r="DS6" s="75" t="str">
        <f>IF(DS7="","",IF(DS7="-","【-】","【"&amp;SUBSTITUTE(TEXT(DS7,"#,##0.00"),"-","△")&amp;"】"))</f>
        <v>【29.62】</v>
      </c>
      <c r="DT6" s="83" t="str">
        <f t="shared" ref="DT6:EC6" si="11">IF(DT7="",NA(),DT7)</f>
        <v>-</v>
      </c>
      <c r="DU6" s="75">
        <f t="shared" si="11"/>
        <v>0</v>
      </c>
      <c r="DV6" s="75">
        <f t="shared" si="11"/>
        <v>0</v>
      </c>
      <c r="DW6" s="75">
        <f t="shared" si="11"/>
        <v>0</v>
      </c>
      <c r="DX6" s="75">
        <f t="shared" si="11"/>
        <v>0</v>
      </c>
      <c r="DY6" s="83" t="str">
        <f t="shared" si="11"/>
        <v>-</v>
      </c>
      <c r="DZ6" s="83">
        <f t="shared" si="11"/>
        <v>1.e-002</v>
      </c>
      <c r="EA6" s="83">
        <f t="shared" si="11"/>
        <v>1.e-002</v>
      </c>
      <c r="EB6" s="83">
        <f t="shared" si="11"/>
        <v>2.e-002</v>
      </c>
      <c r="EC6" s="83">
        <f t="shared" si="11"/>
        <v>7.0000000000000007e-002</v>
      </c>
      <c r="ED6" s="75" t="str">
        <f>IF(ED7="","",IF(ED7="-","【-】","【"&amp;SUBSTITUTE(TEXT(ED7,"#,##0.00"),"-","△")&amp;"】"))</f>
        <v>【0.09】</v>
      </c>
      <c r="EE6" s="83" t="str">
        <f t="shared" ref="EE6:EN6" si="12">IF(EE7="",NA(),EE7)</f>
        <v>-</v>
      </c>
      <c r="EF6" s="75">
        <f t="shared" si="12"/>
        <v>0</v>
      </c>
      <c r="EG6" s="75">
        <f t="shared" si="12"/>
        <v>0</v>
      </c>
      <c r="EH6" s="75">
        <f t="shared" si="12"/>
        <v>0</v>
      </c>
      <c r="EI6" s="75">
        <f t="shared" si="12"/>
        <v>0</v>
      </c>
      <c r="EJ6" s="83" t="str">
        <f t="shared" si="12"/>
        <v>-</v>
      </c>
      <c r="EK6" s="83">
        <f t="shared" si="12"/>
        <v>0.39</v>
      </c>
      <c r="EL6" s="83">
        <f t="shared" si="12"/>
        <v>0.1</v>
      </c>
      <c r="EM6" s="83">
        <f t="shared" si="12"/>
        <v>8.e-002</v>
      </c>
      <c r="EN6" s="83">
        <f t="shared" si="12"/>
        <v>6.e-002</v>
      </c>
      <c r="EO6" s="75" t="str">
        <f>IF(EO7="","",IF(EO7="-","【-】","【"&amp;SUBSTITUTE(TEXT(EO7,"#,##0.00"),"-","△")&amp;"】"))</f>
        <v>【0.11】</v>
      </c>
    </row>
    <row r="7" spans="1:148" s="61" customFormat="1">
      <c r="A7" s="62"/>
      <c r="B7" s="68">
        <v>2023</v>
      </c>
      <c r="C7" s="68">
        <v>262137</v>
      </c>
      <c r="D7" s="68">
        <v>46</v>
      </c>
      <c r="E7" s="68">
        <v>17</v>
      </c>
      <c r="F7" s="68">
        <v>4</v>
      </c>
      <c r="G7" s="68">
        <v>0</v>
      </c>
      <c r="H7" s="68" t="s">
        <v>96</v>
      </c>
      <c r="I7" s="68" t="s">
        <v>97</v>
      </c>
      <c r="J7" s="68" t="s">
        <v>98</v>
      </c>
      <c r="K7" s="68" t="s">
        <v>16</v>
      </c>
      <c r="L7" s="68" t="s">
        <v>99</v>
      </c>
      <c r="M7" s="68" t="s">
        <v>100</v>
      </c>
      <c r="N7" s="76" t="s">
        <v>101</v>
      </c>
      <c r="O7" s="76">
        <v>67.94</v>
      </c>
      <c r="P7" s="76">
        <v>19.149999999999999</v>
      </c>
      <c r="Q7" s="76">
        <v>79.25</v>
      </c>
      <c r="R7" s="76">
        <v>3520</v>
      </c>
      <c r="S7" s="76">
        <v>30123</v>
      </c>
      <c r="T7" s="76">
        <v>616.4</v>
      </c>
      <c r="U7" s="76">
        <v>48.87</v>
      </c>
      <c r="V7" s="76">
        <v>5708</v>
      </c>
      <c r="W7" s="76">
        <v>3.25</v>
      </c>
      <c r="X7" s="76">
        <v>1756.31</v>
      </c>
      <c r="Y7" s="76" t="s">
        <v>101</v>
      </c>
      <c r="Z7" s="76">
        <v>108.23</v>
      </c>
      <c r="AA7" s="76">
        <v>112.55</v>
      </c>
      <c r="AB7" s="76">
        <v>111.68</v>
      </c>
      <c r="AC7" s="76">
        <v>111.36</v>
      </c>
      <c r="AD7" s="76" t="s">
        <v>101</v>
      </c>
      <c r="AE7" s="76">
        <v>105.78</v>
      </c>
      <c r="AF7" s="76">
        <v>106.09</v>
      </c>
      <c r="AG7" s="76">
        <v>106.44</v>
      </c>
      <c r="AH7" s="76">
        <v>107.11</v>
      </c>
      <c r="AI7" s="76">
        <v>105.09</v>
      </c>
      <c r="AJ7" s="76" t="s">
        <v>101</v>
      </c>
      <c r="AK7" s="76">
        <v>0</v>
      </c>
      <c r="AL7" s="76">
        <v>0</v>
      </c>
      <c r="AM7" s="76">
        <v>0</v>
      </c>
      <c r="AN7" s="76">
        <v>0</v>
      </c>
      <c r="AO7" s="76" t="s">
        <v>101</v>
      </c>
      <c r="AP7" s="76">
        <v>63.96</v>
      </c>
      <c r="AQ7" s="76">
        <v>69.42</v>
      </c>
      <c r="AR7" s="76">
        <v>72.86</v>
      </c>
      <c r="AS7" s="76">
        <v>69.540000000000006</v>
      </c>
      <c r="AT7" s="76">
        <v>65.73</v>
      </c>
      <c r="AU7" s="76" t="s">
        <v>101</v>
      </c>
      <c r="AV7" s="76">
        <v>71.88</v>
      </c>
      <c r="AW7" s="76">
        <v>79.75</v>
      </c>
      <c r="AX7" s="76">
        <v>81.650000000000006</v>
      </c>
      <c r="AY7" s="76">
        <v>75.12</v>
      </c>
      <c r="AZ7" s="76" t="s">
        <v>101</v>
      </c>
      <c r="BA7" s="76">
        <v>44.24</v>
      </c>
      <c r="BB7" s="76">
        <v>43.07</v>
      </c>
      <c r="BC7" s="76">
        <v>45.42</v>
      </c>
      <c r="BD7" s="76">
        <v>50.63</v>
      </c>
      <c r="BE7" s="76">
        <v>48.91</v>
      </c>
      <c r="BF7" s="76" t="s">
        <v>101</v>
      </c>
      <c r="BG7" s="76">
        <v>355.34</v>
      </c>
      <c r="BH7" s="76">
        <v>241.29</v>
      </c>
      <c r="BI7" s="76">
        <v>159.13999999999999</v>
      </c>
      <c r="BJ7" s="76">
        <v>150.9</v>
      </c>
      <c r="BK7" s="76" t="s">
        <v>101</v>
      </c>
      <c r="BL7" s="76">
        <v>1258.43</v>
      </c>
      <c r="BM7" s="76">
        <v>1163.75</v>
      </c>
      <c r="BN7" s="76">
        <v>1195.47</v>
      </c>
      <c r="BO7" s="76">
        <v>1168.69</v>
      </c>
      <c r="BP7" s="76">
        <v>1156.82</v>
      </c>
      <c r="BQ7" s="76" t="s">
        <v>101</v>
      </c>
      <c r="BR7" s="76">
        <v>98.4</v>
      </c>
      <c r="BS7" s="76">
        <v>95.77</v>
      </c>
      <c r="BT7" s="76">
        <v>96.2</v>
      </c>
      <c r="BU7" s="76">
        <v>96.12</v>
      </c>
      <c r="BV7" s="76" t="s">
        <v>101</v>
      </c>
      <c r="BW7" s="76">
        <v>73.36</v>
      </c>
      <c r="BX7" s="76">
        <v>72.599999999999994</v>
      </c>
      <c r="BY7" s="76">
        <v>69.430000000000007</v>
      </c>
      <c r="BZ7" s="76">
        <v>70.709999999999994</v>
      </c>
      <c r="CA7" s="76">
        <v>75.33</v>
      </c>
      <c r="CB7" s="76" t="s">
        <v>101</v>
      </c>
      <c r="CC7" s="76">
        <v>188.03</v>
      </c>
      <c r="CD7" s="76">
        <v>194.02</v>
      </c>
      <c r="CE7" s="76">
        <v>193.86</v>
      </c>
      <c r="CF7" s="76">
        <v>194.31</v>
      </c>
      <c r="CG7" s="76" t="s">
        <v>101</v>
      </c>
      <c r="CH7" s="76">
        <v>224.88</v>
      </c>
      <c r="CI7" s="76">
        <v>228.64</v>
      </c>
      <c r="CJ7" s="76">
        <v>239.46</v>
      </c>
      <c r="CK7" s="76">
        <v>233.15</v>
      </c>
      <c r="CL7" s="76">
        <v>215.73</v>
      </c>
      <c r="CM7" s="76" t="s">
        <v>101</v>
      </c>
      <c r="CN7" s="76">
        <v>40.33</v>
      </c>
      <c r="CO7" s="76">
        <v>41.21</v>
      </c>
      <c r="CP7" s="76">
        <v>41.01</v>
      </c>
      <c r="CQ7" s="76">
        <v>42.24</v>
      </c>
      <c r="CR7" s="76" t="s">
        <v>101</v>
      </c>
      <c r="CS7" s="76">
        <v>42.4</v>
      </c>
      <c r="CT7" s="76">
        <v>42.28</v>
      </c>
      <c r="CU7" s="76">
        <v>41.06</v>
      </c>
      <c r="CV7" s="76">
        <v>42.09</v>
      </c>
      <c r="CW7" s="76">
        <v>43.28</v>
      </c>
      <c r="CX7" s="76" t="s">
        <v>101</v>
      </c>
      <c r="CY7" s="76">
        <v>91.03</v>
      </c>
      <c r="CZ7" s="76">
        <v>91.61</v>
      </c>
      <c r="DA7" s="76">
        <v>91.69</v>
      </c>
      <c r="DB7" s="76">
        <v>91.49</v>
      </c>
      <c r="DC7" s="76" t="s">
        <v>101</v>
      </c>
      <c r="DD7" s="76">
        <v>84.19</v>
      </c>
      <c r="DE7" s="76">
        <v>84.34</v>
      </c>
      <c r="DF7" s="76">
        <v>84.34</v>
      </c>
      <c r="DG7" s="76">
        <v>84.73</v>
      </c>
      <c r="DH7" s="76">
        <v>86.21</v>
      </c>
      <c r="DI7" s="76" t="s">
        <v>101</v>
      </c>
      <c r="DJ7" s="76">
        <v>4.21</v>
      </c>
      <c r="DK7" s="76">
        <v>7.99</v>
      </c>
      <c r="DL7" s="76">
        <v>11.48</v>
      </c>
      <c r="DM7" s="76">
        <v>14.41</v>
      </c>
      <c r="DN7" s="76" t="s">
        <v>101</v>
      </c>
      <c r="DO7" s="76">
        <v>21.36</v>
      </c>
      <c r="DP7" s="76">
        <v>22.79</v>
      </c>
      <c r="DQ7" s="76">
        <v>24.8</v>
      </c>
      <c r="DR7" s="76">
        <v>26.77</v>
      </c>
      <c r="DS7" s="76">
        <v>29.62</v>
      </c>
      <c r="DT7" s="76" t="s">
        <v>101</v>
      </c>
      <c r="DU7" s="76">
        <v>0</v>
      </c>
      <c r="DV7" s="76">
        <v>0</v>
      </c>
      <c r="DW7" s="76">
        <v>0</v>
      </c>
      <c r="DX7" s="76">
        <v>0</v>
      </c>
      <c r="DY7" s="76" t="s">
        <v>101</v>
      </c>
      <c r="DZ7" s="76">
        <v>1.e-002</v>
      </c>
      <c r="EA7" s="76">
        <v>1.e-002</v>
      </c>
      <c r="EB7" s="76">
        <v>2.e-002</v>
      </c>
      <c r="EC7" s="76">
        <v>7.0000000000000007e-002</v>
      </c>
      <c r="ED7" s="76">
        <v>9.e-002</v>
      </c>
      <c r="EE7" s="76" t="s">
        <v>101</v>
      </c>
      <c r="EF7" s="76">
        <v>0</v>
      </c>
      <c r="EG7" s="76">
        <v>0</v>
      </c>
      <c r="EH7" s="76">
        <v>0</v>
      </c>
      <c r="EI7" s="76">
        <v>0</v>
      </c>
      <c r="EJ7" s="76" t="s">
        <v>101</v>
      </c>
      <c r="EK7" s="76">
        <v>0.39</v>
      </c>
      <c r="EL7" s="76">
        <v>0.1</v>
      </c>
      <c r="EM7" s="76">
        <v>8.e-002</v>
      </c>
      <c r="EN7" s="76">
        <v>6.e-002</v>
      </c>
      <c r="EO7" s="76">
        <v>0.11</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2025-01-24T07:12:32Z</dcterms:created>
  <dcterms:modified xsi:type="dcterms:W3CDTF">2025-01-31T02:26:48Z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2025-01-31T02:26:48Z</vt:filetime>
  </property>
</Properties>
</file>